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21" activeTab="0"/>
  </bookViews>
  <sheets>
    <sheet name="Índice" sheetId="1" r:id="rId1"/>
    <sheet name="Nacional" sheetId="2" r:id="rId2"/>
    <sheet name="Departamento" sheetId="3" r:id="rId3"/>
  </sheets>
  <definedNames>
    <definedName name="_xlfn.COUNTIFS" hidden="1">#NAME?</definedName>
    <definedName name="_xlfn.IFERROR" hidden="1">#NAME?</definedName>
    <definedName name="_xlnm.Print_Area" localSheetId="2">'Departamento'!$A$1:$R$118</definedName>
    <definedName name="_xlnm.Print_Area" localSheetId="1">'Nacional'!$A$1:$F$29</definedName>
    <definedName name="_xlnm.Print_Titles" localSheetId="2">'Departamento'!$3:$4</definedName>
    <definedName name="_xlnm.Print_Titles" localSheetId="1">'Nacional'!$2:$3</definedName>
  </definedNames>
  <calcPr fullCalcOnLoad="1"/>
</workbook>
</file>

<file path=xl/sharedStrings.xml><?xml version="1.0" encoding="utf-8"?>
<sst xmlns="http://schemas.openxmlformats.org/spreadsheetml/2006/main" count="299" uniqueCount="69">
  <si>
    <t>Magdalena</t>
  </si>
  <si>
    <t>Cesar</t>
  </si>
  <si>
    <t>Antioquia</t>
  </si>
  <si>
    <t>Quindío</t>
  </si>
  <si>
    <t>Santander</t>
  </si>
  <si>
    <t>Boyacá</t>
  </si>
  <si>
    <t>Cauca</t>
  </si>
  <si>
    <t>Nariño</t>
  </si>
  <si>
    <t>Norte de Santander</t>
  </si>
  <si>
    <t>Tolima</t>
  </si>
  <si>
    <t>Putumayo</t>
  </si>
  <si>
    <t>Meta</t>
  </si>
  <si>
    <t>Arauca</t>
  </si>
  <si>
    <t>Cundinamarca</t>
  </si>
  <si>
    <t>Casanare</t>
  </si>
  <si>
    <t>Caquetá</t>
  </si>
  <si>
    <t>Guaviare</t>
  </si>
  <si>
    <t>Vichada</t>
  </si>
  <si>
    <t>Total Nacional</t>
  </si>
  <si>
    <t xml:space="preserve">Amazonas </t>
  </si>
  <si>
    <t>Caldas</t>
  </si>
  <si>
    <t>Huila</t>
  </si>
  <si>
    <t>Risaralda</t>
  </si>
  <si>
    <t>Sucre</t>
  </si>
  <si>
    <t>Valle Del Cauca</t>
  </si>
  <si>
    <t>Años</t>
  </si>
  <si>
    <t>Archipiélago de San Andrés, Providencia Y Santa Catalina</t>
  </si>
  <si>
    <t>Vaupés</t>
  </si>
  <si>
    <t>Atlántico</t>
  </si>
  <si>
    <t>Bogotá, D.C.</t>
  </si>
  <si>
    <t>Bolívar</t>
  </si>
  <si>
    <t>Chocó</t>
  </si>
  <si>
    <t>Córdoba</t>
  </si>
  <si>
    <t>Guainía</t>
  </si>
  <si>
    <t>La Guajira</t>
  </si>
  <si>
    <t xml:space="preserve">Departamento </t>
  </si>
  <si>
    <t>ND</t>
  </si>
  <si>
    <r>
      <t>Variación anual absoluta  (ha)</t>
    </r>
    <r>
      <rPr>
        <vertAlign val="superscript"/>
        <sz val="10"/>
        <rFont val="Arial"/>
        <family val="2"/>
      </rPr>
      <t>2</t>
    </r>
  </si>
  <si>
    <r>
      <t>Variación anual absoluta  (ha)</t>
    </r>
    <r>
      <rPr>
        <b/>
        <vertAlign val="superscript"/>
        <sz val="10"/>
        <rFont val="Arial"/>
        <family val="2"/>
      </rPr>
      <t>2</t>
    </r>
  </si>
  <si>
    <t>Año</t>
  </si>
  <si>
    <t>Porcentaje de departamentos con información (%)</t>
  </si>
  <si>
    <t>NPC: No es posible calcular la variación anual (absoluta o porcentual) debido a que no existe dato para el año (t)  y/o ( t-1). Igualmente aplica para el cálculo de la variación anual (%) cuando el dato del año (t-1) es cero</t>
  </si>
  <si>
    <r>
      <t>Variación anual (%)</t>
    </r>
    <r>
      <rPr>
        <vertAlign val="superscript"/>
        <sz val="10"/>
        <rFont val="Arial"/>
        <family val="2"/>
      </rPr>
      <t>3</t>
    </r>
  </si>
  <si>
    <t>1 Un incendio de cobertura vegetal se define como el fuego que se extiende libremente sin control, cuyo principal combustible es la vegetación viva o muerta ubicada en áreas rurales, urbanas o forestales, que cumplen una función ambiental.</t>
  </si>
  <si>
    <t xml:space="preserve">3 El indicador corresponde a la diferencia entre la superficie de cobertura vegetal afectada por incendios en dos años consecutivos (t y t-1), expresados como porcentaje de la superficie de cobertura vegetal afectada por incendios en el año t-1, siendo t-1 al año inmediatamente anterior a t. </t>
  </si>
  <si>
    <t xml:space="preserve">ND: No se tiene reportes para el departamento en este periodo por parte de las instituciones que generan información para el indicador .                            </t>
  </si>
  <si>
    <t>2 La diferencia entre la superficie  de cobertura vegetal afectada por incendios  en un año dado y la superficie de cobertura vegetal afectada por incendios en el año  inmediatamente anterior, expresada en en hectáreas (ha)</t>
  </si>
  <si>
    <t>Variables / Indicador</t>
  </si>
  <si>
    <r>
      <t>Superfice afectada por incendios (ha)</t>
    </r>
    <r>
      <rPr>
        <vertAlign val="superscript"/>
        <sz val="10"/>
        <rFont val="Arial"/>
        <family val="2"/>
      </rPr>
      <t>1</t>
    </r>
  </si>
  <si>
    <r>
      <t>Superfice de la cobertura vegetal afectada por incendios  (ha)</t>
    </r>
    <r>
      <rPr>
        <b/>
        <vertAlign val="superscript"/>
        <sz val="10"/>
        <rFont val="Arial"/>
        <family val="2"/>
      </rPr>
      <t>1</t>
    </r>
  </si>
  <si>
    <r>
      <t>Variación anual (%)</t>
    </r>
    <r>
      <rPr>
        <b/>
        <vertAlign val="superscript"/>
        <sz val="10"/>
        <rFont val="Arial"/>
        <family val="2"/>
      </rPr>
      <t>3</t>
    </r>
  </si>
  <si>
    <t>Fecha de actualización. Julio de 2019</t>
  </si>
  <si>
    <r>
      <t>Superfice afectada por incendios (ha</t>
    </r>
    <r>
      <rPr>
        <vertAlign val="superscript"/>
        <sz val="10"/>
        <rFont val="Arial"/>
        <family val="2"/>
      </rPr>
      <t>)1</t>
    </r>
  </si>
  <si>
    <r>
      <t>Superfice afectada por incendios (ha)</t>
    </r>
    <r>
      <rPr>
        <b/>
        <vertAlign val="superscript"/>
        <sz val="10"/>
        <rFont val="Arial"/>
        <family val="2"/>
      </rPr>
      <t>1</t>
    </r>
  </si>
  <si>
    <r>
      <t>1</t>
    </r>
    <r>
      <rPr>
        <sz val="9"/>
        <rFont val="Arial"/>
        <family val="2"/>
      </rPr>
      <t xml:space="preserve"> Corresponde a la superficie de la cobertura vegetal afectada por incendios reportada por las Autoridades Ambientales y la Unidad Nacional de Gestión del Riesgo de Desastres (UNGRD). Un incendio de cobertura vegetal se define como  el fuego que se extiende libremente sin control, cuyo principal combustible es la vegetación viva o muerta ubicada en áreas rurales, urbanas o forestales, que cumplen una función ambiental.</t>
    </r>
  </si>
  <si>
    <r>
      <t>2</t>
    </r>
    <r>
      <rPr>
        <sz val="9"/>
        <rFont val="Arial"/>
        <family val="2"/>
      </rPr>
      <t xml:space="preserve"> La Diferencia entre la superficie  de cobertura vegetal  afectada por incendios  en un año dado y la superficie de cobertura vegetal afectada por incendios en el año  inmediatamente anterior, expresada en hectáreas (ha)</t>
    </r>
  </si>
  <si>
    <r>
      <t>3</t>
    </r>
    <r>
      <rPr>
        <sz val="9"/>
        <rFont val="Arial"/>
        <family val="2"/>
      </rPr>
      <t xml:space="preserve"> El indicador corresponde a la diferencia entre la superficie de cobertura vegetal afectada por incendios en dos años consecutivos (t y t-1), expresados como porcentaje de la superficie de cobertura vegetal afectada por incendios en el año t-1, siendo t-1 al año inmediatamente anterior a t. </t>
    </r>
  </si>
  <si>
    <t>ÍNDICE</t>
  </si>
  <si>
    <t>Ítem</t>
  </si>
  <si>
    <t>Variación anual de la superficie de cobertura vegetal afectada por incendios, a nivel nacional</t>
  </si>
  <si>
    <t>Variación anual de la superficie de cobertura vegetal afectada por incendios, según departamento</t>
  </si>
  <si>
    <t>PERIODO</t>
  </si>
  <si>
    <t>Contenido</t>
  </si>
  <si>
    <r>
      <t>Colombia. Variación anual de la superficie de cobertura vegetal afectada por incendios</t>
    </r>
    <r>
      <rPr>
        <b/>
        <vertAlign val="superscript"/>
        <sz val="11"/>
        <rFont val="Arial"/>
        <family val="2"/>
      </rPr>
      <t>3</t>
    </r>
    <r>
      <rPr>
        <b/>
        <sz val="11"/>
        <rFont val="Arial"/>
        <family val="2"/>
      </rPr>
      <t>, según departamento para el periodo 2002-2018</t>
    </r>
  </si>
  <si>
    <t>Fuente: Instituto de Hidrología, Meteorología y Estudios Ambientales  - IDEAM. Subdirección de Ecosistemas e Información Ambiental. Grupo de Bosques. 2019. Sistema Nacional de Información Forestal SNIF, 2018.</t>
  </si>
  <si>
    <t xml:space="preserve">Fuente: Instituto de Hidrología, Meteorología y Estudios Ambientales  - IDEAM. Subdirección de Ecosistemas e Información Ambiental. Grupo de Bosques. 2019. Sistema Nacional de Información Forestal SNIF, 2018.
</t>
  </si>
  <si>
    <t>Colombia. Variación Anual de la Superficie de Cobertura Vegetal afectada por Incendios. 2002 - 2018</t>
  </si>
  <si>
    <t>2002-2018</t>
  </si>
  <si>
    <r>
      <t>Colombia. Variación anual de la superficie de cobertura vegetal afectada por incendios</t>
    </r>
    <r>
      <rPr>
        <b/>
        <vertAlign val="superscript"/>
        <sz val="10"/>
        <rFont val="Arial"/>
        <family val="2"/>
      </rPr>
      <t>3</t>
    </r>
    <r>
      <rPr>
        <b/>
        <sz val="10"/>
        <rFont val="Arial"/>
        <family val="2"/>
      </rPr>
      <t>, a nivel nacional para el periodo 2002-2018</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</si>
</sst>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240A]dddd\,\ dd&quot; de &quot;mmmm&quot; de &quot;yyyy"/>
    <numFmt numFmtId="182" formatCode="[$-240A]hh:mm:ss\ AM/PM"/>
  </numFmts>
  <fonts count="38">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sz val="9"/>
      <name val="Arial"/>
      <family val="2"/>
    </font>
    <font>
      <vertAlign val="superscript"/>
      <sz val="9"/>
      <name val="Arial"/>
      <family val="2"/>
    </font>
    <font>
      <b/>
      <sz val="11"/>
      <name val="Arial"/>
      <family val="2"/>
    </font>
    <font>
      <b/>
      <vertAlign val="superscript"/>
      <sz val="11"/>
      <name val="Arial"/>
      <family val="2"/>
    </font>
    <font>
      <b/>
      <sz val="10"/>
      <name val="Arial"/>
      <family val="2"/>
    </font>
    <font>
      <vertAlign val="superscript"/>
      <sz val="10"/>
      <name val="Arial"/>
      <family val="2"/>
    </font>
    <font>
      <b/>
      <vertAlign val="superscript"/>
      <sz val="10"/>
      <name val="Arial"/>
      <family val="2"/>
    </font>
    <font>
      <sz val="11"/>
      <color indexed="8"/>
      <name val="Arial"/>
      <family val="2"/>
    </font>
    <font>
      <sz val="9"/>
      <color indexed="8"/>
      <name val="Arial"/>
      <family val="2"/>
    </font>
    <font>
      <b/>
      <sz val="18"/>
      <color indexed="8"/>
      <name val="Arial"/>
      <family val="2"/>
    </font>
    <font>
      <sz val="13"/>
      <color indexed="8"/>
      <name val="Calibri"/>
      <family val="2"/>
    </font>
    <font>
      <u val="single"/>
      <sz val="11"/>
      <color indexed="12"/>
      <name val="Calibri"/>
      <family val="2"/>
    </font>
    <font>
      <u val="single"/>
      <sz val="11"/>
      <color indexed="20"/>
      <name val="Calibri"/>
      <family val="2"/>
    </font>
    <font>
      <b/>
      <sz val="18"/>
      <color indexed="8"/>
      <name val="Calibri"/>
      <family val="2"/>
    </font>
    <font>
      <b/>
      <sz val="13"/>
      <color indexed="8"/>
      <name val="Calibri"/>
      <family val="2"/>
    </font>
    <font>
      <u val="single"/>
      <sz val="11"/>
      <color theme="10"/>
      <name val="Calibri"/>
      <family val="2"/>
    </font>
    <font>
      <u val="single"/>
      <sz val="11"/>
      <color theme="11"/>
      <name val="Calibri"/>
      <family val="2"/>
    </font>
    <font>
      <b/>
      <sz val="18"/>
      <color theme="1"/>
      <name val="Calibri"/>
      <family val="2"/>
    </font>
    <font>
      <b/>
      <sz val="13"/>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ck"/>
      <bottom style="thick"/>
    </border>
    <border>
      <left style="thick"/>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color indexed="63"/>
      </right>
      <top style="thin"/>
      <bottom style="thin"/>
    </border>
    <border>
      <left>
        <color indexed="63"/>
      </left>
      <right>
        <color indexed="63"/>
      </right>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n"/>
      <top style="medium"/>
      <bottom style="thin"/>
    </border>
    <border>
      <left style="thick"/>
      <right style="thin"/>
      <top style="medium"/>
      <bottom style="thin"/>
    </border>
    <border>
      <left style="thin"/>
      <right style="thick"/>
      <top style="medium"/>
      <bottom style="thin"/>
    </border>
    <border>
      <left style="thick"/>
      <right style="thin"/>
      <top style="thin"/>
      <bottom style="thick"/>
    </border>
    <border>
      <left style="thin"/>
      <right style="thin"/>
      <top style="thick"/>
      <bottom style="thin"/>
    </border>
    <border>
      <left style="thin"/>
      <right style="thick"/>
      <top style="thick"/>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ck"/>
      <bottom style="thick"/>
    </border>
    <border>
      <left style="thin"/>
      <right>
        <color indexed="63"/>
      </right>
      <top style="thin"/>
      <bottom>
        <color indexed="63"/>
      </bottom>
    </border>
    <border>
      <left>
        <color indexed="63"/>
      </left>
      <right style="thin"/>
      <top style="thin"/>
      <bottom>
        <color indexed="63"/>
      </bottom>
    </border>
    <border>
      <left style="thick"/>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5" fillId="0" borderId="4"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22"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122">
    <xf numFmtId="0" fontId="0" fillId="0" borderId="0" xfId="0" applyAlignment="1">
      <alignment/>
    </xf>
    <xf numFmtId="0" fontId="0" fillId="0" borderId="0" xfId="0" applyAlignment="1">
      <alignment vertical="center"/>
    </xf>
    <xf numFmtId="0" fontId="0" fillId="0" borderId="0" xfId="0" applyFill="1" applyAlignment="1">
      <alignment/>
    </xf>
    <xf numFmtId="0" fontId="19" fillId="0" borderId="0" xfId="55" applyFont="1" applyFill="1" applyBorder="1" applyAlignment="1">
      <alignment horizontal="left" vertical="center" wrapText="1"/>
      <protection/>
    </xf>
    <xf numFmtId="0" fontId="19" fillId="0" borderId="0" xfId="55" applyFont="1" applyFill="1" applyBorder="1" applyAlignment="1">
      <alignment horizontal="left" vertical="center"/>
      <protection/>
    </xf>
    <xf numFmtId="0" fontId="19" fillId="0" borderId="0" xfId="55" applyFont="1" applyFill="1" applyBorder="1" applyAlignment="1">
      <alignment horizontal="justify" vertical="center" wrapText="1"/>
      <protection/>
    </xf>
    <xf numFmtId="0" fontId="19" fillId="24" borderId="0" xfId="55" applyFont="1" applyFill="1" applyBorder="1" applyAlignment="1">
      <alignment vertical="center"/>
      <protection/>
    </xf>
    <xf numFmtId="4" fontId="10" fillId="0" borderId="0" xfId="55" applyNumberFormat="1" applyFont="1" applyFill="1" applyBorder="1" applyAlignment="1">
      <alignment horizontal="right" vertical="center" indent="2"/>
      <protection/>
    </xf>
    <xf numFmtId="180" fontId="10" fillId="24" borderId="0" xfId="55" applyNumberFormat="1" applyFont="1" applyFill="1" applyBorder="1" applyAlignment="1">
      <alignment horizontal="left" vertical="center" indent="2"/>
      <protection/>
    </xf>
    <xf numFmtId="0" fontId="17" fillId="0" borderId="0" xfId="0" applyFont="1" applyAlignment="1">
      <alignment/>
    </xf>
    <xf numFmtId="3" fontId="0" fillId="0" borderId="0" xfId="0" applyNumberFormat="1" applyBorder="1" applyAlignment="1">
      <alignment vertical="center"/>
    </xf>
    <xf numFmtId="0" fontId="0" fillId="0" borderId="0" xfId="0" applyBorder="1" applyAlignment="1">
      <alignment vertical="center"/>
    </xf>
    <xf numFmtId="0" fontId="20" fillId="0" borderId="0" xfId="55" applyFont="1" applyFill="1" applyBorder="1" applyAlignment="1">
      <alignment horizontal="left" vertical="justify" wrapText="1"/>
      <protection/>
    </xf>
    <xf numFmtId="0" fontId="0" fillId="0" borderId="0" xfId="0" applyBorder="1" applyAlignment="1">
      <alignment/>
    </xf>
    <xf numFmtId="0" fontId="20" fillId="0" borderId="10" xfId="55" applyFont="1" applyFill="1" applyBorder="1" applyAlignment="1">
      <alignment horizontal="left" vertical="center" wrapText="1"/>
      <protection/>
    </xf>
    <xf numFmtId="0" fontId="19" fillId="0" borderId="10" xfId="55" applyFont="1" applyFill="1" applyBorder="1" applyAlignment="1">
      <alignment horizontal="left" vertical="center" wrapText="1"/>
      <protection/>
    </xf>
    <xf numFmtId="0" fontId="26" fillId="0" borderId="0" xfId="0" applyFont="1" applyAlignment="1">
      <alignment/>
    </xf>
    <xf numFmtId="0" fontId="26" fillId="0" borderId="0" xfId="0" applyFont="1" applyAlignment="1">
      <alignment vertical="center"/>
    </xf>
    <xf numFmtId="0" fontId="26" fillId="0" borderId="0" xfId="0" applyFont="1" applyAlignment="1">
      <alignment horizontal="justify" vertical="justify"/>
    </xf>
    <xf numFmtId="0" fontId="27" fillId="0" borderId="0" xfId="0" applyFont="1" applyAlignment="1">
      <alignment horizontal="justify" vertical="justify"/>
    </xf>
    <xf numFmtId="0" fontId="26" fillId="0" borderId="0" xfId="0" applyFont="1" applyBorder="1" applyAlignment="1">
      <alignment vertical="center"/>
    </xf>
    <xf numFmtId="3" fontId="26" fillId="0" borderId="0" xfId="0" applyNumberFormat="1" applyFont="1" applyBorder="1" applyAlignment="1">
      <alignment vertical="center"/>
    </xf>
    <xf numFmtId="0" fontId="26" fillId="0" borderId="0" xfId="0" applyFont="1" applyBorder="1" applyAlignment="1">
      <alignment/>
    </xf>
    <xf numFmtId="0" fontId="10" fillId="0" borderId="0" xfId="55" applyNumberFormat="1" applyFont="1" applyFill="1" applyBorder="1" applyAlignment="1">
      <alignment horizontal="center"/>
      <protection/>
    </xf>
    <xf numFmtId="4" fontId="10" fillId="24" borderId="0" xfId="55" applyNumberFormat="1" applyFont="1" applyFill="1" applyBorder="1" applyAlignment="1">
      <alignment horizontal="center"/>
      <protection/>
    </xf>
    <xf numFmtId="4" fontId="10" fillId="0" borderId="0" xfId="55" applyNumberFormat="1" applyFont="1" applyFill="1" applyBorder="1" applyAlignment="1">
      <alignment horizontal="center"/>
      <protection/>
    </xf>
    <xf numFmtId="4" fontId="10" fillId="0" borderId="11" xfId="55" applyNumberFormat="1" applyFont="1" applyFill="1" applyBorder="1" applyAlignment="1">
      <alignment horizontal="right"/>
      <protection/>
    </xf>
    <xf numFmtId="4" fontId="10" fillId="25" borderId="11" xfId="55" applyNumberFormat="1" applyFont="1" applyFill="1" applyBorder="1" applyAlignment="1">
      <alignment horizontal="right"/>
      <protection/>
    </xf>
    <xf numFmtId="0" fontId="27" fillId="0" borderId="10" xfId="0" applyFont="1" applyBorder="1" applyAlignment="1">
      <alignment/>
    </xf>
    <xf numFmtId="0" fontId="27" fillId="0" borderId="0" xfId="0" applyFont="1" applyAlignment="1">
      <alignment vertical="center"/>
    </xf>
    <xf numFmtId="0" fontId="27" fillId="0" borderId="10" xfId="0" applyFont="1" applyBorder="1" applyAlignment="1">
      <alignment vertical="center"/>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49" fontId="10" fillId="0" borderId="13" xfId="55" applyNumberFormat="1" applyFont="1" applyFill="1" applyBorder="1" applyAlignment="1">
      <alignment horizontal="center"/>
      <protection/>
    </xf>
    <xf numFmtId="49" fontId="10" fillId="25" borderId="13" xfId="55" applyNumberFormat="1" applyFont="1" applyFill="1" applyBorder="1" applyAlignment="1">
      <alignment horizontal="center"/>
      <protection/>
    </xf>
    <xf numFmtId="4" fontId="10" fillId="25" borderId="14" xfId="55" applyNumberFormat="1" applyFont="1" applyFill="1" applyBorder="1" applyAlignment="1">
      <alignment horizontal="right"/>
      <protection/>
    </xf>
    <xf numFmtId="4" fontId="10" fillId="0" borderId="14" xfId="55" applyNumberFormat="1" applyFont="1" applyFill="1" applyBorder="1" applyAlignment="1">
      <alignment horizontal="right"/>
      <protection/>
    </xf>
    <xf numFmtId="180" fontId="10" fillId="25" borderId="11" xfId="55" applyNumberFormat="1" applyFont="1" applyFill="1" applyBorder="1" applyAlignment="1">
      <alignment horizontal="left" vertical="center" indent="2"/>
      <protection/>
    </xf>
    <xf numFmtId="4" fontId="10" fillId="25" borderId="11" xfId="55" applyNumberFormat="1" applyFont="1" applyFill="1" applyBorder="1" applyAlignment="1">
      <alignment horizontal="right" vertical="center" indent="2"/>
      <protection/>
    </xf>
    <xf numFmtId="4" fontId="10" fillId="25" borderId="14" xfId="55" applyNumberFormat="1" applyFont="1" applyFill="1" applyBorder="1" applyAlignment="1">
      <alignment horizontal="right" vertical="center" indent="2"/>
      <protection/>
    </xf>
    <xf numFmtId="180" fontId="10" fillId="24" borderId="11" xfId="55" applyNumberFormat="1" applyFont="1" applyFill="1" applyBorder="1" applyAlignment="1">
      <alignment horizontal="left" vertical="center" indent="2"/>
      <protection/>
    </xf>
    <xf numFmtId="4" fontId="10" fillId="0" borderId="11" xfId="55" applyNumberFormat="1" applyFont="1" applyFill="1" applyBorder="1" applyAlignment="1">
      <alignment horizontal="right" vertical="center" indent="2"/>
      <protection/>
    </xf>
    <xf numFmtId="4" fontId="10" fillId="0" borderId="14" xfId="55" applyNumberFormat="1" applyFont="1" applyFill="1" applyBorder="1" applyAlignment="1">
      <alignment horizontal="right" vertical="center" indent="2"/>
      <protection/>
    </xf>
    <xf numFmtId="180" fontId="23" fillId="24" borderId="11" xfId="55" applyNumberFormat="1" applyFont="1" applyFill="1" applyBorder="1" applyAlignment="1">
      <alignment horizontal="left" vertical="center" indent="2"/>
      <protection/>
    </xf>
    <xf numFmtId="4" fontId="23" fillId="24" borderId="11" xfId="55" applyNumberFormat="1" applyFont="1" applyFill="1" applyBorder="1" applyAlignment="1">
      <alignment horizontal="right" vertical="center" indent="2"/>
      <protection/>
    </xf>
    <xf numFmtId="4" fontId="23" fillId="24" borderId="14" xfId="55" applyNumberFormat="1" applyFont="1" applyFill="1" applyBorder="1" applyAlignment="1">
      <alignment horizontal="right" vertical="center" indent="2"/>
      <protection/>
    </xf>
    <xf numFmtId="180" fontId="23" fillId="25" borderId="11" xfId="55" applyNumberFormat="1" applyFont="1" applyFill="1" applyBorder="1" applyAlignment="1">
      <alignment horizontal="left" vertical="center" indent="2"/>
      <protection/>
    </xf>
    <xf numFmtId="4" fontId="23" fillId="25" borderId="11" xfId="55" applyNumberFormat="1" applyFont="1" applyFill="1" applyBorder="1" applyAlignment="1">
      <alignment horizontal="right" vertical="center" indent="2"/>
      <protection/>
    </xf>
    <xf numFmtId="4" fontId="23" fillId="25" borderId="14" xfId="55" applyNumberFormat="1" applyFont="1" applyFill="1" applyBorder="1" applyAlignment="1">
      <alignment horizontal="right" vertical="center" indent="2"/>
      <protection/>
    </xf>
    <xf numFmtId="4" fontId="23" fillId="0" borderId="11" xfId="55" applyNumberFormat="1" applyFont="1" applyFill="1" applyBorder="1" applyAlignment="1">
      <alignment horizontal="right" vertical="center" indent="2"/>
      <protection/>
    </xf>
    <xf numFmtId="4" fontId="23" fillId="0" borderId="14" xfId="55" applyNumberFormat="1" applyFont="1" applyFill="1" applyBorder="1" applyAlignment="1">
      <alignment horizontal="right" vertical="center" indent="2"/>
      <protection/>
    </xf>
    <xf numFmtId="180" fontId="23" fillId="25" borderId="15" xfId="55" applyNumberFormat="1" applyFont="1" applyFill="1" applyBorder="1" applyAlignment="1">
      <alignment horizontal="left" vertical="center" wrapText="1" indent="2"/>
      <protection/>
    </xf>
    <xf numFmtId="180" fontId="23" fillId="25" borderId="15" xfId="55" applyNumberFormat="1" applyFont="1" applyFill="1" applyBorder="1" applyAlignment="1">
      <alignment horizontal="right" vertical="center" indent="2"/>
      <protection/>
    </xf>
    <xf numFmtId="180" fontId="23" fillId="25" borderId="16" xfId="55" applyNumberFormat="1" applyFont="1" applyFill="1" applyBorder="1" applyAlignment="1">
      <alignment horizontal="right" vertical="center" indent="2"/>
      <protection/>
    </xf>
    <xf numFmtId="0" fontId="0" fillId="26" borderId="0" xfId="0" applyFill="1" applyAlignment="1">
      <alignment/>
    </xf>
    <xf numFmtId="0" fontId="0" fillId="26" borderId="0" xfId="0" applyFill="1" applyAlignment="1">
      <alignment horizontal="center" vertical="center"/>
    </xf>
    <xf numFmtId="0" fontId="0" fillId="26" borderId="17" xfId="0" applyFill="1" applyBorder="1" applyAlignment="1">
      <alignment/>
    </xf>
    <xf numFmtId="0" fontId="36" fillId="26" borderId="17" xfId="0" applyFont="1" applyFill="1" applyBorder="1" applyAlignment="1">
      <alignment horizontal="center" vertical="center"/>
    </xf>
    <xf numFmtId="0" fontId="0" fillId="26" borderId="18" xfId="0" applyFill="1" applyBorder="1" applyAlignment="1">
      <alignment/>
    </xf>
    <xf numFmtId="0" fontId="0" fillId="25" borderId="10" xfId="0" applyFill="1" applyBorder="1" applyAlignment="1">
      <alignment/>
    </xf>
    <xf numFmtId="0" fontId="37" fillId="26" borderId="17" xfId="0" applyFont="1" applyFill="1" applyBorder="1" applyAlignment="1">
      <alignment horizontal="right"/>
    </xf>
    <xf numFmtId="0" fontId="29" fillId="26" borderId="18" xfId="0" applyFont="1" applyFill="1" applyBorder="1" applyAlignment="1">
      <alignment/>
    </xf>
    <xf numFmtId="0" fontId="29" fillId="25" borderId="10" xfId="0" applyFont="1" applyFill="1" applyBorder="1" applyAlignment="1">
      <alignment/>
    </xf>
    <xf numFmtId="0" fontId="23" fillId="24" borderId="19" xfId="55" applyFont="1" applyFill="1" applyBorder="1" applyAlignment="1">
      <alignment horizontal="center" vertical="center" wrapText="1"/>
      <protection/>
    </xf>
    <xf numFmtId="180" fontId="23" fillId="24" borderId="20" xfId="55" applyNumberFormat="1" applyFont="1" applyFill="1" applyBorder="1" applyAlignment="1">
      <alignment horizontal="center" vertical="center" wrapText="1"/>
      <protection/>
    </xf>
    <xf numFmtId="180" fontId="23" fillId="24" borderId="21" xfId="55" applyNumberFormat="1" applyFont="1" applyFill="1" applyBorder="1" applyAlignment="1">
      <alignment horizontal="center" vertical="center" wrapText="1"/>
      <protection/>
    </xf>
    <xf numFmtId="4" fontId="10" fillId="0" borderId="22" xfId="55" applyNumberFormat="1" applyFont="1" applyFill="1" applyBorder="1" applyAlignment="1">
      <alignment horizontal="right"/>
      <protection/>
    </xf>
    <xf numFmtId="4" fontId="10" fillId="0" borderId="22" xfId="55" applyNumberFormat="1" applyFont="1" applyFill="1" applyBorder="1" applyAlignment="1">
      <alignment horizontal="center"/>
      <protection/>
    </xf>
    <xf numFmtId="49" fontId="10" fillId="0" borderId="23" xfId="55" applyNumberFormat="1" applyFont="1" applyFill="1" applyBorder="1" applyAlignment="1">
      <alignment horizontal="center"/>
      <protection/>
    </xf>
    <xf numFmtId="4" fontId="10" fillId="0" borderId="24" xfId="55" applyNumberFormat="1" applyFont="1" applyFill="1" applyBorder="1" applyAlignment="1">
      <alignment horizontal="center"/>
      <protection/>
    </xf>
    <xf numFmtId="0" fontId="10" fillId="25" borderId="13" xfId="55" applyNumberFormat="1" applyFont="1" applyFill="1" applyBorder="1" applyAlignment="1">
      <alignment horizontal="center"/>
      <protection/>
    </xf>
    <xf numFmtId="0" fontId="10" fillId="0" borderId="25" xfId="55" applyNumberFormat="1" applyFont="1" applyFill="1" applyBorder="1" applyAlignment="1">
      <alignment horizontal="center"/>
      <protection/>
    </xf>
    <xf numFmtId="4" fontId="10" fillId="0" borderId="15" xfId="55" applyNumberFormat="1" applyFont="1" applyFill="1" applyBorder="1" applyAlignment="1">
      <alignment horizontal="right"/>
      <protection/>
    </xf>
    <xf numFmtId="4" fontId="10" fillId="0" borderId="16" xfId="55" applyNumberFormat="1" applyFont="1" applyFill="1" applyBorder="1" applyAlignment="1">
      <alignment horizontal="right"/>
      <protection/>
    </xf>
    <xf numFmtId="0" fontId="27" fillId="0" borderId="0" xfId="0" applyFont="1" applyBorder="1" applyAlignment="1">
      <alignment vertical="center"/>
    </xf>
    <xf numFmtId="0" fontId="23" fillId="24" borderId="20" xfId="55" applyNumberFormat="1" applyFont="1" applyFill="1" applyBorder="1" applyAlignment="1">
      <alignment horizontal="center" vertical="center"/>
      <protection/>
    </xf>
    <xf numFmtId="0" fontId="23" fillId="0" borderId="20" xfId="55" applyNumberFormat="1" applyFont="1" applyFill="1" applyBorder="1" applyAlignment="1">
      <alignment horizontal="center" vertical="center"/>
      <protection/>
    </xf>
    <xf numFmtId="0" fontId="23" fillId="0" borderId="21" xfId="55" applyNumberFormat="1" applyFont="1" applyFill="1" applyBorder="1" applyAlignment="1">
      <alignment horizontal="center" vertical="center"/>
      <protection/>
    </xf>
    <xf numFmtId="180" fontId="10" fillId="25" borderId="26" xfId="55" applyNumberFormat="1" applyFont="1" applyFill="1" applyBorder="1" applyAlignment="1">
      <alignment horizontal="left" vertical="center" indent="2"/>
      <protection/>
    </xf>
    <xf numFmtId="4" fontId="10" fillId="25" borderId="26" xfId="55" applyNumberFormat="1" applyFont="1" applyFill="1" applyBorder="1" applyAlignment="1">
      <alignment horizontal="right" vertical="center" indent="2"/>
      <protection/>
    </xf>
    <xf numFmtId="4" fontId="10" fillId="25" borderId="27" xfId="55" applyNumberFormat="1" applyFont="1" applyFill="1" applyBorder="1" applyAlignment="1">
      <alignment horizontal="right" vertical="center" indent="2"/>
      <protection/>
    </xf>
    <xf numFmtId="0" fontId="19" fillId="24" borderId="28" xfId="55" applyFont="1" applyFill="1" applyBorder="1" applyAlignment="1">
      <alignment vertical="center"/>
      <protection/>
    </xf>
    <xf numFmtId="0" fontId="27" fillId="0" borderId="29" xfId="0" applyFont="1" applyBorder="1" applyAlignment="1">
      <alignment vertical="center"/>
    </xf>
    <xf numFmtId="0" fontId="19" fillId="24" borderId="30" xfId="55" applyFont="1" applyFill="1" applyBorder="1" applyAlignment="1">
      <alignment horizontal="left" vertical="center"/>
      <protection/>
    </xf>
    <xf numFmtId="0" fontId="27" fillId="0" borderId="31" xfId="0" applyFont="1" applyBorder="1" applyAlignment="1">
      <alignment vertical="center"/>
    </xf>
    <xf numFmtId="0" fontId="28" fillId="26" borderId="17" xfId="0" applyFont="1" applyFill="1" applyBorder="1" applyAlignment="1">
      <alignment horizontal="center" vertical="center"/>
    </xf>
    <xf numFmtId="0" fontId="34" fillId="0" borderId="0" xfId="46" applyBorder="1" applyAlignment="1" applyProtection="1">
      <alignment horizontal="center"/>
      <protection/>
    </xf>
    <xf numFmtId="0" fontId="34" fillId="25" borderId="10" xfId="46" applyFill="1" applyBorder="1" applyAlignment="1" applyProtection="1">
      <alignment horizontal="center"/>
      <protection/>
    </xf>
    <xf numFmtId="0" fontId="37" fillId="26" borderId="17" xfId="0" applyFont="1" applyFill="1" applyBorder="1" applyAlignment="1">
      <alignment horizontal="center"/>
    </xf>
    <xf numFmtId="0" fontId="29" fillId="26" borderId="18" xfId="0" applyFont="1" applyFill="1" applyBorder="1" applyAlignment="1">
      <alignment horizontal="center"/>
    </xf>
    <xf numFmtId="0" fontId="29" fillId="25" borderId="10" xfId="0" applyFont="1" applyFill="1" applyBorder="1" applyAlignment="1">
      <alignment horizontal="center"/>
    </xf>
    <xf numFmtId="0" fontId="36" fillId="26" borderId="17"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0" fillId="0" borderId="0" xfId="55" applyFont="1" applyFill="1" applyBorder="1" applyAlignment="1">
      <alignment horizontal="justify" vertical="justify"/>
      <protection/>
    </xf>
    <xf numFmtId="0" fontId="20" fillId="0" borderId="0" xfId="55" applyFont="1" applyFill="1" applyBorder="1" applyAlignment="1">
      <alignment horizontal="justify" vertical="justify" wrapText="1"/>
      <protection/>
    </xf>
    <xf numFmtId="0" fontId="20" fillId="0" borderId="10" xfId="55" applyFont="1" applyFill="1" applyBorder="1" applyAlignment="1">
      <alignment horizontal="justify" vertical="justify" wrapText="1"/>
      <protection/>
    </xf>
    <xf numFmtId="0" fontId="19" fillId="0" borderId="18" xfId="55" applyFont="1" applyFill="1" applyBorder="1" applyAlignment="1">
      <alignment horizontal="justify" vertical="center" wrapText="1"/>
      <protection/>
    </xf>
    <xf numFmtId="0" fontId="19" fillId="0" borderId="0" xfId="55" applyFont="1" applyFill="1" applyBorder="1" applyAlignment="1">
      <alignment horizontal="justify" vertical="center" wrapText="1"/>
      <protection/>
    </xf>
    <xf numFmtId="180" fontId="10" fillId="24" borderId="13" xfId="55" applyNumberFormat="1" applyFont="1" applyFill="1" applyBorder="1" applyAlignment="1">
      <alignment horizontal="left" vertical="center"/>
      <protection/>
    </xf>
    <xf numFmtId="180" fontId="10" fillId="25" borderId="34" xfId="55" applyNumberFormat="1" applyFont="1" applyFill="1" applyBorder="1" applyAlignment="1">
      <alignment horizontal="left" vertical="center"/>
      <protection/>
    </xf>
    <xf numFmtId="180" fontId="10" fillId="25" borderId="13" xfId="55" applyNumberFormat="1" applyFont="1" applyFill="1" applyBorder="1" applyAlignment="1">
      <alignment horizontal="left" vertical="center"/>
      <protection/>
    </xf>
    <xf numFmtId="0" fontId="23" fillId="24" borderId="26" xfId="55" applyFont="1" applyFill="1" applyBorder="1" applyAlignment="1">
      <alignment horizontal="center" vertical="center" wrapText="1"/>
      <protection/>
    </xf>
    <xf numFmtId="0" fontId="23" fillId="24" borderId="35" xfId="55" applyFont="1" applyFill="1" applyBorder="1" applyAlignment="1">
      <alignment horizontal="center" vertical="center" wrapText="1"/>
      <protection/>
    </xf>
    <xf numFmtId="0" fontId="21" fillId="0" borderId="36"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0" fillId="0" borderId="38" xfId="0" applyBorder="1" applyAlignment="1">
      <alignment horizontal="center" vertical="center" wrapText="1"/>
    </xf>
    <xf numFmtId="0" fontId="23" fillId="24" borderId="39" xfId="55" applyFont="1" applyFill="1" applyBorder="1" applyAlignment="1">
      <alignment horizontal="center" vertical="center" wrapText="1"/>
      <protection/>
    </xf>
    <xf numFmtId="0" fontId="23" fillId="24" borderId="12" xfId="55" applyFont="1" applyFill="1" applyBorder="1" applyAlignment="1">
      <alignment horizontal="center" vertical="center" wrapText="1"/>
      <protection/>
    </xf>
    <xf numFmtId="0" fontId="0" fillId="0" borderId="12" xfId="0" applyBorder="1" applyAlignment="1">
      <alignment wrapText="1"/>
    </xf>
    <xf numFmtId="0" fontId="0" fillId="0" borderId="33" xfId="0" applyBorder="1" applyAlignment="1">
      <alignment wrapText="1"/>
    </xf>
    <xf numFmtId="22" fontId="19" fillId="0" borderId="0" xfId="55" applyNumberFormat="1" applyFont="1" applyFill="1" applyBorder="1" applyAlignment="1">
      <alignment horizontal="left" vertical="center"/>
      <protection/>
    </xf>
    <xf numFmtId="0" fontId="19" fillId="0" borderId="0" xfId="55" applyFont="1" applyFill="1" applyBorder="1" applyAlignment="1">
      <alignment horizontal="left" vertical="center"/>
      <protection/>
    </xf>
    <xf numFmtId="3" fontId="23" fillId="24" borderId="13" xfId="55" applyNumberFormat="1" applyFont="1" applyFill="1" applyBorder="1" applyAlignment="1">
      <alignment horizontal="left" vertical="center"/>
      <protection/>
    </xf>
    <xf numFmtId="3" fontId="23" fillId="24" borderId="25" xfId="55" applyNumberFormat="1" applyFont="1" applyFill="1" applyBorder="1" applyAlignment="1">
      <alignment horizontal="left" vertical="center"/>
      <protection/>
    </xf>
    <xf numFmtId="0" fontId="19" fillId="24" borderId="40" xfId="55" applyFont="1" applyFill="1" applyBorder="1" applyAlignment="1">
      <alignment horizontal="left" vertical="top" wrapText="1"/>
      <protection/>
    </xf>
    <xf numFmtId="0" fontId="0" fillId="0" borderId="18" xfId="0" applyBorder="1" applyAlignment="1">
      <alignment horizontal="left" vertical="top" wrapText="1"/>
    </xf>
    <xf numFmtId="0" fontId="0" fillId="0" borderId="41" xfId="0" applyBorder="1" applyAlignment="1">
      <alignment horizontal="left" vertical="top" wrapText="1"/>
    </xf>
    <xf numFmtId="0" fontId="23" fillId="24" borderId="34" xfId="55" applyFont="1" applyFill="1" applyBorder="1" applyAlignment="1">
      <alignment horizontal="center" vertical="center" wrapText="1"/>
      <protection/>
    </xf>
    <xf numFmtId="0" fontId="23" fillId="24" borderId="42" xfId="55" applyFont="1" applyFill="1" applyBorder="1" applyAlignment="1">
      <alignment horizontal="center" vertical="center" wrapText="1"/>
      <protection/>
    </xf>
    <xf numFmtId="180" fontId="10" fillId="25" borderId="13" xfId="55" applyNumberFormat="1" applyFont="1" applyFill="1" applyBorder="1" applyAlignment="1">
      <alignment horizontal="left"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657225</xdr:colOff>
      <xdr:row>7</xdr:row>
      <xdr:rowOff>95250</xdr:rowOff>
    </xdr:from>
    <xdr:to>
      <xdr:col>19</xdr:col>
      <xdr:colOff>85725</xdr:colOff>
      <xdr:row>11</xdr:row>
      <xdr:rowOff>133350</xdr:rowOff>
    </xdr:to>
    <xdr:pic>
      <xdr:nvPicPr>
        <xdr:cNvPr id="1" name="Imagen 1"/>
        <xdr:cNvPicPr preferRelativeResize="1">
          <a:picLocks noChangeAspect="1"/>
        </xdr:cNvPicPr>
      </xdr:nvPicPr>
      <xdr:blipFill>
        <a:blip r:embed="rId1"/>
        <a:stretch>
          <a:fillRect/>
        </a:stretch>
      </xdr:blipFill>
      <xdr:spPr>
        <a:xfrm>
          <a:off x="12858750" y="3924300"/>
          <a:ext cx="1714500" cy="800100"/>
        </a:xfrm>
        <a:prstGeom prst="rect">
          <a:avLst/>
        </a:prstGeom>
        <a:noFill/>
        <a:ln w="9525" cmpd="sng">
          <a:noFill/>
        </a:ln>
      </xdr:spPr>
    </xdr:pic>
    <xdr:clientData/>
  </xdr:twoCellAnchor>
  <xdr:twoCellAnchor editAs="oneCell">
    <xdr:from>
      <xdr:col>2</xdr:col>
      <xdr:colOff>495300</xdr:colOff>
      <xdr:row>0</xdr:row>
      <xdr:rowOff>1200150</xdr:rowOff>
    </xdr:from>
    <xdr:to>
      <xdr:col>5</xdr:col>
      <xdr:colOff>933450</xdr:colOff>
      <xdr:row>1</xdr:row>
      <xdr:rowOff>285750</xdr:rowOff>
    </xdr:to>
    <xdr:pic>
      <xdr:nvPicPr>
        <xdr:cNvPr id="2" name="Imagen 2" descr="Resultado de imagen para logo ministerio de ambiente original"/>
        <xdr:cNvPicPr preferRelativeResize="1">
          <a:picLocks noChangeAspect="1"/>
        </xdr:cNvPicPr>
      </xdr:nvPicPr>
      <xdr:blipFill>
        <a:blip r:embed="rId2"/>
        <a:stretch>
          <a:fillRect/>
        </a:stretch>
      </xdr:blipFill>
      <xdr:spPr>
        <a:xfrm>
          <a:off x="2019300" y="1200150"/>
          <a:ext cx="2457450" cy="495300"/>
        </a:xfrm>
        <a:prstGeom prst="rect">
          <a:avLst/>
        </a:prstGeom>
        <a:noFill/>
        <a:ln w="9525" cmpd="sng">
          <a:noFill/>
        </a:ln>
      </xdr:spPr>
    </xdr:pic>
    <xdr:clientData/>
  </xdr:twoCellAnchor>
  <xdr:twoCellAnchor editAs="oneCell">
    <xdr:from>
      <xdr:col>16</xdr:col>
      <xdr:colOff>161925</xdr:colOff>
      <xdr:row>0</xdr:row>
      <xdr:rowOff>1181100</xdr:rowOff>
    </xdr:from>
    <xdr:to>
      <xdr:col>18</xdr:col>
      <xdr:colOff>733425</xdr:colOff>
      <xdr:row>1</xdr:row>
      <xdr:rowOff>333375</xdr:rowOff>
    </xdr:to>
    <xdr:pic>
      <xdr:nvPicPr>
        <xdr:cNvPr id="3" name="Imagen 3"/>
        <xdr:cNvPicPr preferRelativeResize="1">
          <a:picLocks noChangeAspect="1"/>
        </xdr:cNvPicPr>
      </xdr:nvPicPr>
      <xdr:blipFill>
        <a:blip r:embed="rId3"/>
        <a:stretch>
          <a:fillRect/>
        </a:stretch>
      </xdr:blipFill>
      <xdr:spPr>
        <a:xfrm>
          <a:off x="12363450" y="1181100"/>
          <a:ext cx="20955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2190750</xdr:colOff>
      <xdr:row>26</xdr:row>
      <xdr:rowOff>142875</xdr:rowOff>
    </xdr:from>
    <xdr:to>
      <xdr:col>4</xdr:col>
      <xdr:colOff>1704975</xdr:colOff>
      <xdr:row>29</xdr:row>
      <xdr:rowOff>19050</xdr:rowOff>
    </xdr:to>
    <xdr:pic>
      <xdr:nvPicPr>
        <xdr:cNvPr id="1" name="Imagen 3"/>
        <xdr:cNvPicPr preferRelativeResize="1">
          <a:picLocks noChangeAspect="1"/>
        </xdr:cNvPicPr>
      </xdr:nvPicPr>
      <xdr:blipFill>
        <a:blip r:embed="rId1"/>
        <a:stretch>
          <a:fillRect/>
        </a:stretch>
      </xdr:blipFill>
      <xdr:spPr>
        <a:xfrm>
          <a:off x="6972300" y="7162800"/>
          <a:ext cx="2371725" cy="419100"/>
        </a:xfrm>
        <a:prstGeom prst="rect">
          <a:avLst/>
        </a:prstGeom>
        <a:noFill/>
        <a:ln w="9525" cmpd="sng">
          <a:noFill/>
        </a:ln>
      </xdr:spPr>
    </xdr:pic>
    <xdr:clientData/>
  </xdr:twoCellAnchor>
  <xdr:twoCellAnchor editAs="oneCell">
    <xdr:from>
      <xdr:col>1</xdr:col>
      <xdr:colOff>85725</xdr:colOff>
      <xdr:row>0</xdr:row>
      <xdr:rowOff>66675</xdr:rowOff>
    </xdr:from>
    <xdr:to>
      <xdr:col>2</xdr:col>
      <xdr:colOff>28575</xdr:colOff>
      <xdr:row>0</xdr:row>
      <xdr:rowOff>933450</xdr:rowOff>
    </xdr:to>
    <xdr:pic>
      <xdr:nvPicPr>
        <xdr:cNvPr id="2" name="Imagen 3"/>
        <xdr:cNvPicPr preferRelativeResize="1">
          <a:picLocks noChangeAspect="1"/>
        </xdr:cNvPicPr>
      </xdr:nvPicPr>
      <xdr:blipFill>
        <a:blip r:embed="rId2"/>
        <a:stretch>
          <a:fillRect/>
        </a:stretch>
      </xdr:blipFill>
      <xdr:spPr>
        <a:xfrm>
          <a:off x="361950" y="66675"/>
          <a:ext cx="1933575" cy="866775"/>
        </a:xfrm>
        <a:prstGeom prst="rect">
          <a:avLst/>
        </a:prstGeom>
        <a:noFill/>
        <a:ln w="9525" cmpd="sng">
          <a:noFill/>
        </a:ln>
      </xdr:spPr>
    </xdr:pic>
    <xdr:clientData/>
  </xdr:twoCellAnchor>
  <xdr:twoCellAnchor editAs="oneCell">
    <xdr:from>
      <xdr:col>3</xdr:col>
      <xdr:colOff>2466975</xdr:colOff>
      <xdr:row>0</xdr:row>
      <xdr:rowOff>276225</xdr:rowOff>
    </xdr:from>
    <xdr:to>
      <xdr:col>4</xdr:col>
      <xdr:colOff>1714500</xdr:colOff>
      <xdr:row>0</xdr:row>
      <xdr:rowOff>828675</xdr:rowOff>
    </xdr:to>
    <xdr:pic>
      <xdr:nvPicPr>
        <xdr:cNvPr id="3" name="Imagen 1"/>
        <xdr:cNvPicPr preferRelativeResize="1">
          <a:picLocks noChangeAspect="1"/>
        </xdr:cNvPicPr>
      </xdr:nvPicPr>
      <xdr:blipFill>
        <a:blip r:embed="rId3"/>
        <a:stretch>
          <a:fillRect/>
        </a:stretch>
      </xdr:blipFill>
      <xdr:spPr>
        <a:xfrm>
          <a:off x="7248525" y="276225"/>
          <a:ext cx="21050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581025</xdr:colOff>
      <xdr:row>114</xdr:row>
      <xdr:rowOff>114300</xdr:rowOff>
    </xdr:from>
    <xdr:to>
      <xdr:col>19</xdr:col>
      <xdr:colOff>0</xdr:colOff>
      <xdr:row>116</xdr:row>
      <xdr:rowOff>104775</xdr:rowOff>
    </xdr:to>
    <xdr:pic>
      <xdr:nvPicPr>
        <xdr:cNvPr id="1" name="Imagen 3"/>
        <xdr:cNvPicPr preferRelativeResize="1">
          <a:picLocks noChangeAspect="1"/>
        </xdr:cNvPicPr>
      </xdr:nvPicPr>
      <xdr:blipFill>
        <a:blip r:embed="rId1"/>
        <a:stretch>
          <a:fillRect/>
        </a:stretch>
      </xdr:blipFill>
      <xdr:spPr>
        <a:xfrm>
          <a:off x="19202400" y="42919650"/>
          <a:ext cx="2371725" cy="428625"/>
        </a:xfrm>
        <a:prstGeom prst="rect">
          <a:avLst/>
        </a:prstGeom>
        <a:noFill/>
        <a:ln w="9525" cmpd="sng">
          <a:noFill/>
        </a:ln>
      </xdr:spPr>
    </xdr:pic>
    <xdr:clientData/>
  </xdr:twoCellAnchor>
  <xdr:twoCellAnchor editAs="oneCell">
    <xdr:from>
      <xdr:col>1</xdr:col>
      <xdr:colOff>57150</xdr:colOff>
      <xdr:row>0</xdr:row>
      <xdr:rowOff>104775</xdr:rowOff>
    </xdr:from>
    <xdr:to>
      <xdr:col>2</xdr:col>
      <xdr:colOff>771525</xdr:colOff>
      <xdr:row>0</xdr:row>
      <xdr:rowOff>981075</xdr:rowOff>
    </xdr:to>
    <xdr:pic>
      <xdr:nvPicPr>
        <xdr:cNvPr id="2" name="Imagen 3"/>
        <xdr:cNvPicPr preferRelativeResize="1">
          <a:picLocks noChangeAspect="1"/>
        </xdr:cNvPicPr>
      </xdr:nvPicPr>
      <xdr:blipFill>
        <a:blip r:embed="rId2"/>
        <a:stretch>
          <a:fillRect/>
        </a:stretch>
      </xdr:blipFill>
      <xdr:spPr>
        <a:xfrm>
          <a:off x="333375" y="104775"/>
          <a:ext cx="1943100" cy="876300"/>
        </a:xfrm>
        <a:prstGeom prst="rect">
          <a:avLst/>
        </a:prstGeom>
        <a:noFill/>
        <a:ln w="9525" cmpd="sng">
          <a:noFill/>
        </a:ln>
      </xdr:spPr>
    </xdr:pic>
    <xdr:clientData/>
  </xdr:twoCellAnchor>
  <xdr:twoCellAnchor editAs="oneCell">
    <xdr:from>
      <xdr:col>17</xdr:col>
      <xdr:colOff>647700</xdr:colOff>
      <xdr:row>0</xdr:row>
      <xdr:rowOff>247650</xdr:rowOff>
    </xdr:from>
    <xdr:to>
      <xdr:col>19</xdr:col>
      <xdr:colOff>885825</xdr:colOff>
      <xdr:row>0</xdr:row>
      <xdr:rowOff>800100</xdr:rowOff>
    </xdr:to>
    <xdr:pic>
      <xdr:nvPicPr>
        <xdr:cNvPr id="3" name="Imagen 4"/>
        <xdr:cNvPicPr preferRelativeResize="1">
          <a:picLocks noChangeAspect="1"/>
        </xdr:cNvPicPr>
      </xdr:nvPicPr>
      <xdr:blipFill>
        <a:blip r:embed="rId3"/>
        <a:stretch>
          <a:fillRect/>
        </a:stretch>
      </xdr:blipFill>
      <xdr:spPr>
        <a:xfrm>
          <a:off x="20364450" y="247650"/>
          <a:ext cx="20955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3:S7"/>
  <sheetViews>
    <sheetView tabSelected="1" zoomScale="110" zoomScaleNormal="110" zoomScalePageLayoutView="0" workbookViewId="0" topLeftCell="A1">
      <selection activeCell="V22" sqref="V22"/>
    </sheetView>
  </sheetViews>
  <sheetFormatPr defaultColWidth="11.421875" defaultRowHeight="15"/>
  <cols>
    <col min="1" max="2" width="11.421875" style="54" customWidth="1"/>
    <col min="3" max="3" width="7.421875" style="54" customWidth="1"/>
    <col min="4" max="5" width="11.421875" style="54" customWidth="1"/>
    <col min="6" max="6" width="15.57421875" style="54" customWidth="1"/>
    <col min="7" max="16384" width="11.421875" style="54" customWidth="1"/>
  </cols>
  <sheetData>
    <row r="1" ht="111" customHeight="1"/>
    <row r="2" ht="46.5" customHeight="1"/>
    <row r="3" spans="4:19" s="55" customFormat="1" ht="45" customHeight="1">
      <c r="D3" s="85" t="s">
        <v>66</v>
      </c>
      <c r="E3" s="85"/>
      <c r="F3" s="85"/>
      <c r="G3" s="85"/>
      <c r="H3" s="85"/>
      <c r="I3" s="85"/>
      <c r="J3" s="85"/>
      <c r="K3" s="85"/>
      <c r="L3" s="85"/>
      <c r="M3" s="85"/>
      <c r="N3" s="85"/>
      <c r="O3" s="85"/>
      <c r="P3" s="85"/>
      <c r="Q3" s="85"/>
      <c r="R3" s="85"/>
      <c r="S3" s="85"/>
    </row>
    <row r="4" spans="4:19" ht="30" customHeight="1">
      <c r="D4" s="56"/>
      <c r="E4" s="57" t="s">
        <v>57</v>
      </c>
      <c r="F4" s="57"/>
      <c r="G4" s="57"/>
      <c r="H4" s="57"/>
      <c r="I4" s="57"/>
      <c r="J4" s="57"/>
      <c r="K4" s="57"/>
      <c r="L4" s="57"/>
      <c r="M4" s="57"/>
      <c r="N4" s="57"/>
      <c r="O4" s="57"/>
      <c r="P4" s="57"/>
      <c r="Q4" s="91" t="s">
        <v>61</v>
      </c>
      <c r="R4" s="91"/>
      <c r="S4" s="56"/>
    </row>
    <row r="5" spans="4:19" ht="26.25" customHeight="1">
      <c r="D5" s="56"/>
      <c r="E5" s="60" t="s">
        <v>58</v>
      </c>
      <c r="F5" s="88" t="s">
        <v>62</v>
      </c>
      <c r="G5" s="88"/>
      <c r="H5" s="88"/>
      <c r="I5" s="88"/>
      <c r="J5" s="88"/>
      <c r="K5" s="88"/>
      <c r="L5" s="88"/>
      <c r="M5" s="88"/>
      <c r="N5" s="88"/>
      <c r="O5" s="88"/>
      <c r="P5" s="60"/>
      <c r="Q5" s="88"/>
      <c r="R5" s="88"/>
      <c r="S5" s="60"/>
    </row>
    <row r="6" spans="4:19" ht="22.5" customHeight="1">
      <c r="D6" s="58"/>
      <c r="E6" s="61">
        <v>1</v>
      </c>
      <c r="F6" s="86" t="s">
        <v>59</v>
      </c>
      <c r="G6" s="86"/>
      <c r="H6" s="86"/>
      <c r="I6" s="86"/>
      <c r="J6" s="86"/>
      <c r="K6" s="86"/>
      <c r="L6" s="86"/>
      <c r="M6" s="86"/>
      <c r="N6" s="86"/>
      <c r="O6" s="86"/>
      <c r="P6" s="58"/>
      <c r="Q6" s="89" t="s">
        <v>67</v>
      </c>
      <c r="R6" s="89"/>
      <c r="S6" s="58"/>
    </row>
    <row r="7" spans="4:19" ht="20.25" customHeight="1">
      <c r="D7" s="59"/>
      <c r="E7" s="62">
        <v>2</v>
      </c>
      <c r="F7" s="87" t="s">
        <v>60</v>
      </c>
      <c r="G7" s="87"/>
      <c r="H7" s="87"/>
      <c r="I7" s="87"/>
      <c r="J7" s="87"/>
      <c r="K7" s="87"/>
      <c r="L7" s="87"/>
      <c r="M7" s="87"/>
      <c r="N7" s="87"/>
      <c r="O7" s="87"/>
      <c r="P7" s="59"/>
      <c r="Q7" s="90" t="s">
        <v>67</v>
      </c>
      <c r="R7" s="90"/>
      <c r="S7" s="59"/>
    </row>
    <row r="9" ht="15"/>
    <row r="10" ht="15"/>
    <row r="11" ht="15"/>
  </sheetData>
  <sheetProtection/>
  <mergeCells count="8">
    <mergeCell ref="D3:S3"/>
    <mergeCell ref="F6:O6"/>
    <mergeCell ref="F7:O7"/>
    <mergeCell ref="F5:O5"/>
    <mergeCell ref="Q5:R5"/>
    <mergeCell ref="Q6:R6"/>
    <mergeCell ref="Q7:R7"/>
    <mergeCell ref="Q4:R4"/>
  </mergeCells>
  <hyperlinks>
    <hyperlink ref="F6:O6" location="Nacional!A1" display="Variación anual de la superficie de cobertura vegetal afectada por incendios, a nivel nacional"/>
    <hyperlink ref="F7:O7" location="Departamento!A1" display="Variación anual de la superficie de cobertura vegetal afectada por incendios, según departament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G30"/>
  <sheetViews>
    <sheetView showGridLines="0" zoomScaleSheetLayoutView="100" workbookViewId="0" topLeftCell="A2">
      <selection activeCell="K24" sqref="K24"/>
    </sheetView>
  </sheetViews>
  <sheetFormatPr defaultColWidth="11.421875" defaultRowHeight="15"/>
  <cols>
    <col min="1" max="1" width="4.140625" style="16" customWidth="1"/>
    <col min="2" max="2" width="29.8515625" style="16" customWidth="1"/>
    <col min="3" max="3" width="37.7109375" style="16" customWidth="1"/>
    <col min="4" max="4" width="42.8515625" style="16" customWidth="1"/>
    <col min="5" max="5" width="25.8515625" style="16" customWidth="1"/>
    <col min="6" max="16384" width="11.421875" style="16" customWidth="1"/>
  </cols>
  <sheetData>
    <row r="1" ht="77.25" customHeight="1" thickBot="1"/>
    <row r="2" spans="2:5" ht="47.25" customHeight="1" thickBot="1" thickTop="1">
      <c r="B2" s="92" t="s">
        <v>68</v>
      </c>
      <c r="C2" s="93"/>
      <c r="D2" s="93"/>
      <c r="E2" s="94"/>
    </row>
    <row r="3" spans="2:5" ht="22.5" customHeight="1" thickBot="1" thickTop="1">
      <c r="B3" s="31"/>
      <c r="C3" s="32"/>
      <c r="D3" s="32"/>
      <c r="E3" s="32"/>
    </row>
    <row r="4" spans="2:5" ht="33.75" customHeight="1" thickBot="1" thickTop="1">
      <c r="B4" s="63" t="s">
        <v>39</v>
      </c>
      <c r="C4" s="64" t="s">
        <v>49</v>
      </c>
      <c r="D4" s="64" t="s">
        <v>38</v>
      </c>
      <c r="E4" s="65" t="s">
        <v>50</v>
      </c>
    </row>
    <row r="5" spans="2:5" ht="14.25">
      <c r="B5" s="68">
        <v>2002</v>
      </c>
      <c r="C5" s="66">
        <v>42282.433999999994</v>
      </c>
      <c r="D5" s="67"/>
      <c r="E5" s="69"/>
    </row>
    <row r="6" spans="2:5" ht="14.25">
      <c r="B6" s="34">
        <v>2003</v>
      </c>
      <c r="C6" s="27">
        <v>23817.590999999997</v>
      </c>
      <c r="D6" s="27">
        <f>+C6-C5</f>
        <v>-18464.842999999997</v>
      </c>
      <c r="E6" s="35">
        <f>+(D6/C5)*100</f>
        <v>-43.67024613578301</v>
      </c>
    </row>
    <row r="7" spans="2:5" ht="14.25">
      <c r="B7" s="33">
        <v>2004</v>
      </c>
      <c r="C7" s="26">
        <v>40698.91</v>
      </c>
      <c r="D7" s="26">
        <f aca="true" t="shared" si="0" ref="D7:D19">+C7-C6</f>
        <v>16881.319000000007</v>
      </c>
      <c r="E7" s="36">
        <f aca="true" t="shared" si="1" ref="E7:E19">+(D7/C6)*100</f>
        <v>70.87752493524643</v>
      </c>
    </row>
    <row r="8" spans="2:5" ht="14.25">
      <c r="B8" s="34">
        <v>2005</v>
      </c>
      <c r="C8" s="27">
        <v>22693.996999999996</v>
      </c>
      <c r="D8" s="27">
        <f t="shared" si="0"/>
        <v>-18004.913000000008</v>
      </c>
      <c r="E8" s="35">
        <f t="shared" si="1"/>
        <v>-44.2393002662725</v>
      </c>
    </row>
    <row r="9" spans="2:5" ht="14.25">
      <c r="B9" s="33">
        <v>2006</v>
      </c>
      <c r="C9" s="26">
        <v>13028.597999999998</v>
      </c>
      <c r="D9" s="26">
        <f t="shared" si="0"/>
        <v>-9665.398999999998</v>
      </c>
      <c r="E9" s="36">
        <f t="shared" si="1"/>
        <v>-42.59011314754294</v>
      </c>
    </row>
    <row r="10" spans="2:5" ht="14.25">
      <c r="B10" s="34">
        <v>2007</v>
      </c>
      <c r="C10" s="27">
        <v>187066.78499999997</v>
      </c>
      <c r="D10" s="27">
        <f t="shared" si="0"/>
        <v>174038.18699999998</v>
      </c>
      <c r="E10" s="35">
        <f t="shared" si="1"/>
        <v>1335.816693400165</v>
      </c>
    </row>
    <row r="11" spans="2:5" ht="14.25">
      <c r="B11" s="33">
        <v>2008</v>
      </c>
      <c r="C11" s="26">
        <v>4338.146000000001</v>
      </c>
      <c r="D11" s="26">
        <f t="shared" si="0"/>
        <v>-182728.63899999997</v>
      </c>
      <c r="E11" s="36">
        <f t="shared" si="1"/>
        <v>-97.68096404714498</v>
      </c>
    </row>
    <row r="12" spans="2:5" ht="14.25">
      <c r="B12" s="34">
        <v>2009</v>
      </c>
      <c r="C12" s="27">
        <v>32426.637</v>
      </c>
      <c r="D12" s="27">
        <f t="shared" si="0"/>
        <v>28088.490999999998</v>
      </c>
      <c r="E12" s="35">
        <f t="shared" si="1"/>
        <v>647.4768484048253</v>
      </c>
    </row>
    <row r="13" spans="2:5" ht="14.25">
      <c r="B13" s="33">
        <v>2010</v>
      </c>
      <c r="C13" s="26">
        <v>91298.77</v>
      </c>
      <c r="D13" s="26">
        <f t="shared" si="0"/>
        <v>58872.133</v>
      </c>
      <c r="E13" s="36">
        <f t="shared" si="1"/>
        <v>181.55485257382688</v>
      </c>
    </row>
    <row r="14" spans="2:5" ht="14.25">
      <c r="B14" s="34">
        <v>2011</v>
      </c>
      <c r="C14" s="27">
        <v>44394.61</v>
      </c>
      <c r="D14" s="27">
        <f t="shared" si="0"/>
        <v>-46904.16</v>
      </c>
      <c r="E14" s="35">
        <f t="shared" si="1"/>
        <v>-51.37436134134118</v>
      </c>
    </row>
    <row r="15" spans="2:5" ht="14.25">
      <c r="B15" s="33">
        <v>2012</v>
      </c>
      <c r="C15" s="26">
        <v>64468.660100000016</v>
      </c>
      <c r="D15" s="26">
        <f t="shared" si="0"/>
        <v>20074.050100000015</v>
      </c>
      <c r="E15" s="36">
        <f t="shared" si="1"/>
        <v>45.217313768495806</v>
      </c>
    </row>
    <row r="16" spans="2:5" ht="14.25">
      <c r="B16" s="34">
        <v>2013</v>
      </c>
      <c r="C16" s="27">
        <v>59928.51214</v>
      </c>
      <c r="D16" s="27">
        <f t="shared" si="0"/>
        <v>-4540.147960000017</v>
      </c>
      <c r="E16" s="35">
        <f t="shared" si="1"/>
        <v>-7.042410921768197</v>
      </c>
    </row>
    <row r="17" spans="2:5" ht="14.25">
      <c r="B17" s="33">
        <v>2014</v>
      </c>
      <c r="C17" s="26">
        <v>98104.120827</v>
      </c>
      <c r="D17" s="26">
        <f t="shared" si="0"/>
        <v>38175.60868700001</v>
      </c>
      <c r="E17" s="36">
        <f t="shared" si="1"/>
        <v>63.701913035680455</v>
      </c>
    </row>
    <row r="18" spans="2:5" ht="14.25">
      <c r="B18" s="34">
        <v>2015</v>
      </c>
      <c r="C18" s="27">
        <v>63760.803435</v>
      </c>
      <c r="D18" s="27">
        <f t="shared" si="0"/>
        <v>-34343.317392000004</v>
      </c>
      <c r="E18" s="35">
        <f t="shared" si="1"/>
        <v>-35.0070079651008</v>
      </c>
    </row>
    <row r="19" spans="2:5" ht="14.25">
      <c r="B19" s="33">
        <v>2016</v>
      </c>
      <c r="C19" s="26">
        <v>114131.13403069896</v>
      </c>
      <c r="D19" s="26">
        <f t="shared" si="0"/>
        <v>50370.33059569896</v>
      </c>
      <c r="E19" s="36">
        <f t="shared" si="1"/>
        <v>78.99889568839615</v>
      </c>
    </row>
    <row r="20" spans="2:5" ht="14.25">
      <c r="B20" s="70">
        <v>2017</v>
      </c>
      <c r="C20" s="27">
        <v>72914.90116694353</v>
      </c>
      <c r="D20" s="27">
        <f>+C20-C19</f>
        <v>-41216.23286375543</v>
      </c>
      <c r="E20" s="35">
        <f>+(D20/C19)*100</f>
        <v>-36.1130494442201</v>
      </c>
    </row>
    <row r="21" spans="2:5" ht="15" thickBot="1">
      <c r="B21" s="71">
        <v>2018</v>
      </c>
      <c r="C21" s="72">
        <v>106055.92</v>
      </c>
      <c r="D21" s="72">
        <f>+C21-C20</f>
        <v>33141.01883305647</v>
      </c>
      <c r="E21" s="73">
        <f>+(D21/C20)*100</f>
        <v>45.45164061482837</v>
      </c>
    </row>
    <row r="22" spans="2:5" ht="9" customHeight="1" thickTop="1">
      <c r="B22" s="23"/>
      <c r="C22" s="24"/>
      <c r="D22" s="25"/>
      <c r="E22" s="25"/>
    </row>
    <row r="23" spans="2:6" s="17" customFormat="1" ht="26.25" customHeight="1">
      <c r="B23" s="98" t="s">
        <v>64</v>
      </c>
      <c r="C23" s="98"/>
      <c r="D23" s="98"/>
      <c r="E23" s="98"/>
      <c r="F23" s="5"/>
    </row>
    <row r="24" spans="2:6" s="17" customFormat="1" ht="38.25" customHeight="1">
      <c r="B24" s="95" t="s">
        <v>54</v>
      </c>
      <c r="C24" s="95"/>
      <c r="D24" s="95"/>
      <c r="E24" s="95"/>
      <c r="F24" s="12"/>
    </row>
    <row r="25" spans="2:6" s="17" customFormat="1" ht="29.25" customHeight="1">
      <c r="B25" s="96" t="s">
        <v>55</v>
      </c>
      <c r="C25" s="96"/>
      <c r="D25" s="96"/>
      <c r="E25" s="96"/>
      <c r="F25" s="18"/>
    </row>
    <row r="26" spans="2:6" s="17" customFormat="1" ht="26.25" customHeight="1">
      <c r="B26" s="97" t="s">
        <v>56</v>
      </c>
      <c r="C26" s="97"/>
      <c r="D26" s="97"/>
      <c r="E26" s="97"/>
      <c r="F26" s="19"/>
    </row>
    <row r="27" spans="2:6" s="17" customFormat="1" ht="14.25">
      <c r="B27" s="99" t="s">
        <v>51</v>
      </c>
      <c r="C27" s="99"/>
      <c r="D27" s="99"/>
      <c r="E27" s="99"/>
      <c r="F27" s="4"/>
    </row>
    <row r="28" spans="1:7" ht="14.25">
      <c r="A28" s="17"/>
      <c r="B28" s="20"/>
      <c r="C28" s="21"/>
      <c r="D28" s="21"/>
      <c r="E28" s="21"/>
      <c r="F28" s="22"/>
      <c r="G28" s="22"/>
    </row>
    <row r="29" spans="2:7" ht="14.25">
      <c r="B29" s="22"/>
      <c r="C29" s="22"/>
      <c r="D29" s="22"/>
      <c r="E29" s="22"/>
      <c r="F29" s="22"/>
      <c r="G29" s="22"/>
    </row>
    <row r="30" spans="2:7" ht="14.25">
      <c r="B30" s="22"/>
      <c r="C30" s="22"/>
      <c r="D30" s="22"/>
      <c r="E30" s="22"/>
      <c r="F30" s="22"/>
      <c r="G30" s="22"/>
    </row>
  </sheetData>
  <sheetProtection/>
  <mergeCells count="6">
    <mergeCell ref="B2:E2"/>
    <mergeCell ref="B24:E24"/>
    <mergeCell ref="B25:E25"/>
    <mergeCell ref="B26:E26"/>
    <mergeCell ref="B23:E23"/>
    <mergeCell ref="B27:E27"/>
  </mergeCells>
  <printOptions/>
  <pageMargins left="0.7086614173228347" right="0.7086614173228347" top="0.7480314960629921" bottom="0.7480314960629921" header="0.31496062992125984" footer="0.31496062992125984"/>
  <pageSetup fitToHeight="4" fitToWidth="1"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W117"/>
  <sheetViews>
    <sheetView showGridLines="0" zoomScale="130" zoomScaleNormal="130" zoomScaleSheetLayoutView="75" zoomScalePageLayoutView="75" workbookViewId="0" topLeftCell="A1">
      <selection activeCell="F112" sqref="F112"/>
    </sheetView>
  </sheetViews>
  <sheetFormatPr defaultColWidth="11.421875" defaultRowHeight="15"/>
  <cols>
    <col min="1" max="1" width="4.140625" style="0" customWidth="1"/>
    <col min="2" max="2" width="18.421875" style="0" customWidth="1"/>
    <col min="3" max="3" width="43.140625" style="0" customWidth="1"/>
    <col min="4" max="17" width="16.421875" style="0" customWidth="1"/>
    <col min="18" max="18" width="13.8515625" style="0" customWidth="1"/>
    <col min="19" max="19" width="14.00390625" style="0" bestFit="1" customWidth="1"/>
    <col min="20" max="20" width="14.8515625" style="0" bestFit="1" customWidth="1"/>
  </cols>
  <sheetData>
    <row r="1" ht="80.25" customHeight="1" thickBot="1"/>
    <row r="2" spans="2:20" ht="41.25" customHeight="1" thickBot="1" thickTop="1">
      <c r="B2" s="105" t="s">
        <v>63</v>
      </c>
      <c r="C2" s="106"/>
      <c r="D2" s="106"/>
      <c r="E2" s="106"/>
      <c r="F2" s="106"/>
      <c r="G2" s="106"/>
      <c r="H2" s="106"/>
      <c r="I2" s="106"/>
      <c r="J2" s="106"/>
      <c r="K2" s="106"/>
      <c r="L2" s="106"/>
      <c r="M2" s="106"/>
      <c r="N2" s="106"/>
      <c r="O2" s="106"/>
      <c r="P2" s="106"/>
      <c r="Q2" s="106"/>
      <c r="R2" s="106"/>
      <c r="S2" s="106"/>
      <c r="T2" s="107"/>
    </row>
    <row r="3" spans="2:23" ht="30" customHeight="1" thickBot="1" thickTop="1">
      <c r="B3" s="119" t="s">
        <v>35</v>
      </c>
      <c r="C3" s="103" t="s">
        <v>47</v>
      </c>
      <c r="D3" s="108" t="s">
        <v>25</v>
      </c>
      <c r="E3" s="109"/>
      <c r="F3" s="109"/>
      <c r="G3" s="109"/>
      <c r="H3" s="109"/>
      <c r="I3" s="109"/>
      <c r="J3" s="109"/>
      <c r="K3" s="109"/>
      <c r="L3" s="109"/>
      <c r="M3" s="109"/>
      <c r="N3" s="109"/>
      <c r="O3" s="109"/>
      <c r="P3" s="109"/>
      <c r="Q3" s="109"/>
      <c r="R3" s="109"/>
      <c r="S3" s="110"/>
      <c r="T3" s="111"/>
      <c r="U3" s="2"/>
      <c r="V3" s="2"/>
      <c r="W3" s="2"/>
    </row>
    <row r="4" spans="2:20" ht="30" customHeight="1" thickBot="1" thickTop="1">
      <c r="B4" s="120"/>
      <c r="C4" s="104"/>
      <c r="D4" s="75">
        <v>2002</v>
      </c>
      <c r="E4" s="75">
        <v>2003</v>
      </c>
      <c r="F4" s="75">
        <v>2004</v>
      </c>
      <c r="G4" s="75">
        <v>2005</v>
      </c>
      <c r="H4" s="75">
        <v>2006</v>
      </c>
      <c r="I4" s="75">
        <v>2007</v>
      </c>
      <c r="J4" s="75">
        <v>2008</v>
      </c>
      <c r="K4" s="75">
        <v>2009</v>
      </c>
      <c r="L4" s="75">
        <v>2010</v>
      </c>
      <c r="M4" s="75">
        <v>2011</v>
      </c>
      <c r="N4" s="75">
        <v>2012</v>
      </c>
      <c r="O4" s="76">
        <v>2013</v>
      </c>
      <c r="P4" s="76">
        <v>2014</v>
      </c>
      <c r="Q4" s="76">
        <v>2015</v>
      </c>
      <c r="R4" s="76">
        <v>2016</v>
      </c>
      <c r="S4" s="76">
        <v>2017</v>
      </c>
      <c r="T4" s="77">
        <v>2018</v>
      </c>
    </row>
    <row r="5" spans="2:20" ht="30" customHeight="1" thickTop="1">
      <c r="B5" s="101" t="s">
        <v>19</v>
      </c>
      <c r="C5" s="78" t="s">
        <v>48</v>
      </c>
      <c r="D5" s="79" t="s">
        <v>36</v>
      </c>
      <c r="E5" s="79" t="s">
        <v>36</v>
      </c>
      <c r="F5" s="79" t="s">
        <v>36</v>
      </c>
      <c r="G5" s="79" t="s">
        <v>36</v>
      </c>
      <c r="H5" s="79" t="s">
        <v>36</v>
      </c>
      <c r="I5" s="79" t="s">
        <v>36</v>
      </c>
      <c r="J5" s="79" t="s">
        <v>36</v>
      </c>
      <c r="K5" s="79" t="s">
        <v>36</v>
      </c>
      <c r="L5" s="79" t="s">
        <v>36</v>
      </c>
      <c r="M5" s="79" t="s">
        <v>36</v>
      </c>
      <c r="N5" s="79" t="s">
        <v>36</v>
      </c>
      <c r="O5" s="79" t="s">
        <v>36</v>
      </c>
      <c r="P5" s="79" t="s">
        <v>36</v>
      </c>
      <c r="Q5" s="79">
        <v>5</v>
      </c>
      <c r="R5" s="79" t="s">
        <v>36</v>
      </c>
      <c r="S5" s="79" t="s">
        <v>36</v>
      </c>
      <c r="T5" s="80" t="s">
        <v>36</v>
      </c>
    </row>
    <row r="6" spans="2:20" ht="30" customHeight="1">
      <c r="B6" s="102"/>
      <c r="C6" s="40" t="s">
        <v>37</v>
      </c>
      <c r="D6" s="41" t="str">
        <f aca="true" t="shared" si="0" ref="D6:R6">+_xlfn.IFERROR(D5-C5,"NPC")</f>
        <v>NPC</v>
      </c>
      <c r="E6" s="41" t="str">
        <f t="shared" si="0"/>
        <v>NPC</v>
      </c>
      <c r="F6" s="41" t="str">
        <f t="shared" si="0"/>
        <v>NPC</v>
      </c>
      <c r="G6" s="41" t="str">
        <f t="shared" si="0"/>
        <v>NPC</v>
      </c>
      <c r="H6" s="41" t="str">
        <f t="shared" si="0"/>
        <v>NPC</v>
      </c>
      <c r="I6" s="41" t="str">
        <f t="shared" si="0"/>
        <v>NPC</v>
      </c>
      <c r="J6" s="41" t="str">
        <f t="shared" si="0"/>
        <v>NPC</v>
      </c>
      <c r="K6" s="41" t="str">
        <f t="shared" si="0"/>
        <v>NPC</v>
      </c>
      <c r="L6" s="41" t="str">
        <f t="shared" si="0"/>
        <v>NPC</v>
      </c>
      <c r="M6" s="41" t="str">
        <f t="shared" si="0"/>
        <v>NPC</v>
      </c>
      <c r="N6" s="41" t="str">
        <f t="shared" si="0"/>
        <v>NPC</v>
      </c>
      <c r="O6" s="41" t="str">
        <f t="shared" si="0"/>
        <v>NPC</v>
      </c>
      <c r="P6" s="41" t="str">
        <f t="shared" si="0"/>
        <v>NPC</v>
      </c>
      <c r="Q6" s="41" t="str">
        <f t="shared" si="0"/>
        <v>NPC</v>
      </c>
      <c r="R6" s="41" t="str">
        <f t="shared" si="0"/>
        <v>NPC</v>
      </c>
      <c r="S6" s="41" t="str">
        <f>+_xlfn.IFERROR(S5-R5,"NPC")</f>
        <v>NPC</v>
      </c>
      <c r="T6" s="42" t="str">
        <f>+_xlfn.IFERROR(T5-S5,"NPC")</f>
        <v>NPC</v>
      </c>
    </row>
    <row r="7" spans="2:20" ht="30" customHeight="1">
      <c r="B7" s="102"/>
      <c r="C7" s="37" t="s">
        <v>42</v>
      </c>
      <c r="D7" s="38" t="str">
        <f>+_xlfn.IFERROR(D6-C6,"NPC")</f>
        <v>NPC</v>
      </c>
      <c r="E7" s="38" t="str">
        <f aca="true" t="shared" si="1" ref="E7:R7">+_xlfn.IFERROR(((E6/D5)*100),"NPC")</f>
        <v>NPC</v>
      </c>
      <c r="F7" s="38" t="str">
        <f t="shared" si="1"/>
        <v>NPC</v>
      </c>
      <c r="G7" s="38" t="str">
        <f t="shared" si="1"/>
        <v>NPC</v>
      </c>
      <c r="H7" s="38" t="str">
        <f t="shared" si="1"/>
        <v>NPC</v>
      </c>
      <c r="I7" s="38" t="str">
        <f t="shared" si="1"/>
        <v>NPC</v>
      </c>
      <c r="J7" s="38" t="str">
        <f t="shared" si="1"/>
        <v>NPC</v>
      </c>
      <c r="K7" s="38" t="str">
        <f t="shared" si="1"/>
        <v>NPC</v>
      </c>
      <c r="L7" s="38" t="str">
        <f t="shared" si="1"/>
        <v>NPC</v>
      </c>
      <c r="M7" s="38" t="str">
        <f t="shared" si="1"/>
        <v>NPC</v>
      </c>
      <c r="N7" s="38" t="str">
        <f t="shared" si="1"/>
        <v>NPC</v>
      </c>
      <c r="O7" s="38" t="str">
        <f t="shared" si="1"/>
        <v>NPC</v>
      </c>
      <c r="P7" s="38" t="str">
        <f t="shared" si="1"/>
        <v>NPC</v>
      </c>
      <c r="Q7" s="38" t="str">
        <f t="shared" si="1"/>
        <v>NPC</v>
      </c>
      <c r="R7" s="38" t="str">
        <f t="shared" si="1"/>
        <v>NPC</v>
      </c>
      <c r="S7" s="38" t="str">
        <f>+_xlfn.IFERROR(((S6/R5)*100),"NPC")</f>
        <v>NPC</v>
      </c>
      <c r="T7" s="39" t="str">
        <f>+_xlfn.IFERROR(((T6/S5)*100),"NPC")</f>
        <v>NPC</v>
      </c>
    </row>
    <row r="8" spans="2:20" ht="30" customHeight="1">
      <c r="B8" s="100" t="s">
        <v>2</v>
      </c>
      <c r="C8" s="40" t="s">
        <v>48</v>
      </c>
      <c r="D8" s="41">
        <v>184.0439999999999</v>
      </c>
      <c r="E8" s="41">
        <v>54.64099999999999</v>
      </c>
      <c r="F8" s="41">
        <v>50.650000000000006</v>
      </c>
      <c r="G8" s="41">
        <v>115.39</v>
      </c>
      <c r="H8" s="41">
        <v>42.023</v>
      </c>
      <c r="I8" s="41">
        <v>785.5250000000001</v>
      </c>
      <c r="J8" s="41">
        <v>25</v>
      </c>
      <c r="K8" s="41">
        <v>133</v>
      </c>
      <c r="L8" s="41">
        <v>1743.7199999999993</v>
      </c>
      <c r="M8" s="41">
        <v>35.86999999999999</v>
      </c>
      <c r="N8" s="41">
        <v>527.4861000000001</v>
      </c>
      <c r="O8" s="41">
        <v>1426.481139999999</v>
      </c>
      <c r="P8" s="41">
        <v>3264.196499999999</v>
      </c>
      <c r="Q8" s="41">
        <v>4951.4125</v>
      </c>
      <c r="R8" s="41">
        <v>6084.8500000000095</v>
      </c>
      <c r="S8" s="41">
        <v>499.800000190734</v>
      </c>
      <c r="T8" s="42">
        <v>2449.54</v>
      </c>
    </row>
    <row r="9" spans="2:20" ht="30" customHeight="1">
      <c r="B9" s="100"/>
      <c r="C9" s="37" t="s">
        <v>37</v>
      </c>
      <c r="D9" s="38" t="str">
        <f aca="true" t="shared" si="2" ref="D9:R9">+_xlfn.IFERROR(D8-C8,"NPC")</f>
        <v>NPC</v>
      </c>
      <c r="E9" s="38">
        <f t="shared" si="2"/>
        <v>-129.4029999999999</v>
      </c>
      <c r="F9" s="38">
        <f t="shared" si="2"/>
        <v>-3.9909999999999854</v>
      </c>
      <c r="G9" s="38">
        <f t="shared" si="2"/>
        <v>64.74</v>
      </c>
      <c r="H9" s="38">
        <f t="shared" si="2"/>
        <v>-73.36699999999999</v>
      </c>
      <c r="I9" s="38">
        <f t="shared" si="2"/>
        <v>743.5020000000001</v>
      </c>
      <c r="J9" s="38">
        <f t="shared" si="2"/>
        <v>-760.5250000000001</v>
      </c>
      <c r="K9" s="38">
        <f t="shared" si="2"/>
        <v>108</v>
      </c>
      <c r="L9" s="38">
        <f t="shared" si="2"/>
        <v>1610.7199999999993</v>
      </c>
      <c r="M9" s="38">
        <f t="shared" si="2"/>
        <v>-1707.8499999999995</v>
      </c>
      <c r="N9" s="38">
        <f t="shared" si="2"/>
        <v>491.6161000000001</v>
      </c>
      <c r="O9" s="38">
        <f t="shared" si="2"/>
        <v>898.9950399999989</v>
      </c>
      <c r="P9" s="38">
        <f t="shared" si="2"/>
        <v>1837.7153600000001</v>
      </c>
      <c r="Q9" s="38">
        <f t="shared" si="2"/>
        <v>1687.2160000000013</v>
      </c>
      <c r="R9" s="38">
        <f t="shared" si="2"/>
        <v>1133.437500000009</v>
      </c>
      <c r="S9" s="38">
        <f>+_xlfn.IFERROR(S8-R8,"NPC")</f>
        <v>-5585.0499998092755</v>
      </c>
      <c r="T9" s="39">
        <f>+_xlfn.IFERROR(T8-S8,"NPC")</f>
        <v>1949.739999809266</v>
      </c>
    </row>
    <row r="10" spans="2:20" ht="30" customHeight="1">
      <c r="B10" s="100"/>
      <c r="C10" s="40" t="s">
        <v>42</v>
      </c>
      <c r="D10" s="41" t="str">
        <f>+_xlfn.IFERROR(D9-C9,"NPC")</f>
        <v>NPC</v>
      </c>
      <c r="E10" s="41">
        <f aca="true" t="shared" si="3" ref="E10:R10">+_xlfn.IFERROR(((E9/D8)*100),"NPC")</f>
        <v>-70.31090391428135</v>
      </c>
      <c r="F10" s="41">
        <f t="shared" si="3"/>
        <v>-7.304039091524654</v>
      </c>
      <c r="G10" s="41">
        <f t="shared" si="3"/>
        <v>127.81836130306019</v>
      </c>
      <c r="H10" s="41">
        <f t="shared" si="3"/>
        <v>-63.58176618424473</v>
      </c>
      <c r="I10" s="41">
        <f t="shared" si="3"/>
        <v>1769.273969016967</v>
      </c>
      <c r="J10" s="41">
        <f t="shared" si="3"/>
        <v>-96.8174151045479</v>
      </c>
      <c r="K10" s="41">
        <f t="shared" si="3"/>
        <v>432</v>
      </c>
      <c r="L10" s="41">
        <f t="shared" si="3"/>
        <v>1211.0676691729318</v>
      </c>
      <c r="M10" s="41">
        <f t="shared" si="3"/>
        <v>-97.94290367719589</v>
      </c>
      <c r="N10" s="41">
        <f t="shared" si="3"/>
        <v>1370.5494842486762</v>
      </c>
      <c r="O10" s="41">
        <f t="shared" si="3"/>
        <v>170.43009095405523</v>
      </c>
      <c r="P10" s="41">
        <f t="shared" si="3"/>
        <v>128.82857743215598</v>
      </c>
      <c r="Q10" s="41">
        <f t="shared" si="3"/>
        <v>51.68855490164277</v>
      </c>
      <c r="R10" s="41">
        <f t="shared" si="3"/>
        <v>22.891195189251732</v>
      </c>
      <c r="S10" s="41">
        <f>+_xlfn.IFERROR(((S9/R8)*100),"NPC")</f>
        <v>-91.78615742063101</v>
      </c>
      <c r="T10" s="42">
        <f>+_xlfn.IFERROR(((T9/S8)*100),"NPC")</f>
        <v>390.10404142961283</v>
      </c>
    </row>
    <row r="11" spans="2:20" ht="30" customHeight="1">
      <c r="B11" s="121" t="s">
        <v>26</v>
      </c>
      <c r="C11" s="37" t="s">
        <v>48</v>
      </c>
      <c r="D11" s="38" t="s">
        <v>36</v>
      </c>
      <c r="E11" s="38" t="s">
        <v>36</v>
      </c>
      <c r="F11" s="38" t="s">
        <v>36</v>
      </c>
      <c r="G11" s="38" t="s">
        <v>36</v>
      </c>
      <c r="H11" s="38" t="s">
        <v>36</v>
      </c>
      <c r="I11" s="38" t="s">
        <v>36</v>
      </c>
      <c r="J11" s="38">
        <v>1.9</v>
      </c>
      <c r="K11" s="38">
        <v>1.5</v>
      </c>
      <c r="L11" s="38">
        <v>1.6999999999999997</v>
      </c>
      <c r="M11" s="38">
        <v>1.6</v>
      </c>
      <c r="N11" s="38">
        <v>0.4</v>
      </c>
      <c r="O11" s="38">
        <v>2</v>
      </c>
      <c r="P11" s="38" t="s">
        <v>36</v>
      </c>
      <c r="Q11" s="38" t="s">
        <v>36</v>
      </c>
      <c r="R11" s="38">
        <v>1</v>
      </c>
      <c r="S11" s="38" t="s">
        <v>36</v>
      </c>
      <c r="T11" s="39" t="s">
        <v>36</v>
      </c>
    </row>
    <row r="12" spans="2:20" ht="30" customHeight="1">
      <c r="B12" s="121"/>
      <c r="C12" s="40" t="s">
        <v>37</v>
      </c>
      <c r="D12" s="41" t="str">
        <f aca="true" t="shared" si="4" ref="D12:R12">+_xlfn.IFERROR(D11-C11,"NPC")</f>
        <v>NPC</v>
      </c>
      <c r="E12" s="41" t="str">
        <f t="shared" si="4"/>
        <v>NPC</v>
      </c>
      <c r="F12" s="41" t="str">
        <f t="shared" si="4"/>
        <v>NPC</v>
      </c>
      <c r="G12" s="41" t="str">
        <f t="shared" si="4"/>
        <v>NPC</v>
      </c>
      <c r="H12" s="41" t="str">
        <f t="shared" si="4"/>
        <v>NPC</v>
      </c>
      <c r="I12" s="41" t="str">
        <f t="shared" si="4"/>
        <v>NPC</v>
      </c>
      <c r="J12" s="41" t="str">
        <f t="shared" si="4"/>
        <v>NPC</v>
      </c>
      <c r="K12" s="41">
        <f t="shared" si="4"/>
        <v>-0.3999999999999999</v>
      </c>
      <c r="L12" s="41">
        <f t="shared" si="4"/>
        <v>0.19999999999999973</v>
      </c>
      <c r="M12" s="41">
        <f t="shared" si="4"/>
        <v>-0.09999999999999964</v>
      </c>
      <c r="N12" s="41">
        <f t="shared" si="4"/>
        <v>-1.2000000000000002</v>
      </c>
      <c r="O12" s="41">
        <f t="shared" si="4"/>
        <v>1.6</v>
      </c>
      <c r="P12" s="41" t="str">
        <f t="shared" si="4"/>
        <v>NPC</v>
      </c>
      <c r="Q12" s="41" t="str">
        <f t="shared" si="4"/>
        <v>NPC</v>
      </c>
      <c r="R12" s="41" t="str">
        <f t="shared" si="4"/>
        <v>NPC</v>
      </c>
      <c r="S12" s="41" t="str">
        <f>+_xlfn.IFERROR(S11-R11,"NPC")</f>
        <v>NPC</v>
      </c>
      <c r="T12" s="42" t="str">
        <f>+_xlfn.IFERROR(T11-S11,"NPC")</f>
        <v>NPC</v>
      </c>
    </row>
    <row r="13" spans="2:20" ht="30" customHeight="1">
      <c r="B13" s="121"/>
      <c r="C13" s="37" t="s">
        <v>42</v>
      </c>
      <c r="D13" s="38" t="str">
        <f>+_xlfn.IFERROR(D12-C12,"NPC")</f>
        <v>NPC</v>
      </c>
      <c r="E13" s="38" t="str">
        <f aca="true" t="shared" si="5" ref="E13:R13">+_xlfn.IFERROR(((E12/D11)*100),"NPC")</f>
        <v>NPC</v>
      </c>
      <c r="F13" s="38" t="str">
        <f t="shared" si="5"/>
        <v>NPC</v>
      </c>
      <c r="G13" s="38" t="str">
        <f t="shared" si="5"/>
        <v>NPC</v>
      </c>
      <c r="H13" s="38" t="str">
        <f t="shared" si="5"/>
        <v>NPC</v>
      </c>
      <c r="I13" s="38" t="str">
        <f t="shared" si="5"/>
        <v>NPC</v>
      </c>
      <c r="J13" s="38" t="str">
        <f t="shared" si="5"/>
        <v>NPC</v>
      </c>
      <c r="K13" s="38">
        <f t="shared" si="5"/>
        <v>-21.052631578947363</v>
      </c>
      <c r="L13" s="38">
        <f t="shared" si="5"/>
        <v>13.333333333333316</v>
      </c>
      <c r="M13" s="38">
        <f t="shared" si="5"/>
        <v>-5.882352941176451</v>
      </c>
      <c r="N13" s="38">
        <f t="shared" si="5"/>
        <v>-75.00000000000001</v>
      </c>
      <c r="O13" s="38">
        <f t="shared" si="5"/>
        <v>400</v>
      </c>
      <c r="P13" s="38" t="str">
        <f t="shared" si="5"/>
        <v>NPC</v>
      </c>
      <c r="Q13" s="38" t="str">
        <f t="shared" si="5"/>
        <v>NPC</v>
      </c>
      <c r="R13" s="38" t="str">
        <f t="shared" si="5"/>
        <v>NPC</v>
      </c>
      <c r="S13" s="38" t="str">
        <f>+_xlfn.IFERROR(((S12/R11)*100),"NPC")</f>
        <v>NPC</v>
      </c>
      <c r="T13" s="39" t="str">
        <f>+_xlfn.IFERROR(((T12/S11)*100),"NPC")</f>
        <v>NPC</v>
      </c>
    </row>
    <row r="14" spans="2:20" ht="30" customHeight="1">
      <c r="B14" s="100" t="s">
        <v>12</v>
      </c>
      <c r="C14" s="40" t="s">
        <v>48</v>
      </c>
      <c r="D14" s="41" t="s">
        <v>36</v>
      </c>
      <c r="E14" s="41" t="s">
        <v>36</v>
      </c>
      <c r="F14" s="41" t="s">
        <v>36</v>
      </c>
      <c r="G14" s="41">
        <v>2000</v>
      </c>
      <c r="H14" s="41">
        <v>650</v>
      </c>
      <c r="I14" s="41">
        <v>4320</v>
      </c>
      <c r="J14" s="41">
        <v>305</v>
      </c>
      <c r="K14" s="41">
        <v>15</v>
      </c>
      <c r="L14" s="41">
        <v>23755.5</v>
      </c>
      <c r="M14" s="41">
        <v>9785.5</v>
      </c>
      <c r="N14" s="41">
        <v>2215</v>
      </c>
      <c r="O14" s="41">
        <v>5376</v>
      </c>
      <c r="P14" s="41">
        <v>5046.2</v>
      </c>
      <c r="Q14" s="41">
        <v>9668</v>
      </c>
      <c r="R14" s="41">
        <v>2303.5</v>
      </c>
      <c r="S14" s="41">
        <v>87</v>
      </c>
      <c r="T14" s="42" t="s">
        <v>36</v>
      </c>
    </row>
    <row r="15" spans="2:20" ht="30" customHeight="1">
      <c r="B15" s="100"/>
      <c r="C15" s="37" t="s">
        <v>37</v>
      </c>
      <c r="D15" s="38" t="str">
        <f aca="true" t="shared" si="6" ref="D15:R15">+_xlfn.IFERROR(D14-C14,"NPC")</f>
        <v>NPC</v>
      </c>
      <c r="E15" s="38" t="str">
        <f t="shared" si="6"/>
        <v>NPC</v>
      </c>
      <c r="F15" s="38" t="str">
        <f t="shared" si="6"/>
        <v>NPC</v>
      </c>
      <c r="G15" s="38" t="str">
        <f t="shared" si="6"/>
        <v>NPC</v>
      </c>
      <c r="H15" s="38">
        <f t="shared" si="6"/>
        <v>-1350</v>
      </c>
      <c r="I15" s="38">
        <f t="shared" si="6"/>
        <v>3670</v>
      </c>
      <c r="J15" s="38">
        <f t="shared" si="6"/>
        <v>-4015</v>
      </c>
      <c r="K15" s="38">
        <f t="shared" si="6"/>
        <v>-290</v>
      </c>
      <c r="L15" s="38">
        <f t="shared" si="6"/>
        <v>23740.5</v>
      </c>
      <c r="M15" s="38">
        <f t="shared" si="6"/>
        <v>-13970</v>
      </c>
      <c r="N15" s="38">
        <f t="shared" si="6"/>
        <v>-7570.5</v>
      </c>
      <c r="O15" s="38">
        <f t="shared" si="6"/>
        <v>3161</v>
      </c>
      <c r="P15" s="38">
        <f t="shared" si="6"/>
        <v>-329.8000000000002</v>
      </c>
      <c r="Q15" s="38">
        <f t="shared" si="6"/>
        <v>4621.8</v>
      </c>
      <c r="R15" s="38">
        <f t="shared" si="6"/>
        <v>-7364.5</v>
      </c>
      <c r="S15" s="38">
        <f>+_xlfn.IFERROR(S14-R14,"NPC")</f>
        <v>-2216.5</v>
      </c>
      <c r="T15" s="39" t="str">
        <f>+_xlfn.IFERROR(T14-S14,"NPC")</f>
        <v>NPC</v>
      </c>
    </row>
    <row r="16" spans="2:20" ht="30" customHeight="1">
      <c r="B16" s="100"/>
      <c r="C16" s="40" t="s">
        <v>42</v>
      </c>
      <c r="D16" s="41" t="str">
        <f>+_xlfn.IFERROR(D15-C15,"NPC")</f>
        <v>NPC</v>
      </c>
      <c r="E16" s="41" t="str">
        <f aca="true" t="shared" si="7" ref="E16:R16">+_xlfn.IFERROR(((E15/D14)*100),"NPC")</f>
        <v>NPC</v>
      </c>
      <c r="F16" s="41" t="str">
        <f t="shared" si="7"/>
        <v>NPC</v>
      </c>
      <c r="G16" s="41" t="str">
        <f t="shared" si="7"/>
        <v>NPC</v>
      </c>
      <c r="H16" s="41">
        <f t="shared" si="7"/>
        <v>-67.5</v>
      </c>
      <c r="I16" s="41">
        <f t="shared" si="7"/>
        <v>564.6153846153846</v>
      </c>
      <c r="J16" s="41">
        <f t="shared" si="7"/>
        <v>-92.93981481481481</v>
      </c>
      <c r="K16" s="41">
        <f t="shared" si="7"/>
        <v>-95.08196721311475</v>
      </c>
      <c r="L16" s="41">
        <f t="shared" si="7"/>
        <v>158270</v>
      </c>
      <c r="M16" s="41">
        <f t="shared" si="7"/>
        <v>-58.80743406790007</v>
      </c>
      <c r="N16" s="41">
        <f t="shared" si="7"/>
        <v>-77.36446783506207</v>
      </c>
      <c r="O16" s="41">
        <f t="shared" si="7"/>
        <v>142.70880361173815</v>
      </c>
      <c r="P16" s="41">
        <f t="shared" si="7"/>
        <v>-6.134672619047622</v>
      </c>
      <c r="Q16" s="41">
        <f t="shared" si="7"/>
        <v>91.58971106971583</v>
      </c>
      <c r="R16" s="41">
        <f t="shared" si="7"/>
        <v>-76.17397600330989</v>
      </c>
      <c r="S16" s="41">
        <f>+_xlfn.IFERROR(((S15/R14)*100),"NPC")</f>
        <v>-96.22313870197526</v>
      </c>
      <c r="T16" s="42" t="str">
        <f>+_xlfn.IFERROR(((T15/S14)*100),"NPC")</f>
        <v>NPC</v>
      </c>
    </row>
    <row r="17" spans="2:20" ht="30" customHeight="1">
      <c r="B17" s="102" t="s">
        <v>28</v>
      </c>
      <c r="C17" s="37" t="s">
        <v>48</v>
      </c>
      <c r="D17" s="38" t="s">
        <v>36</v>
      </c>
      <c r="E17" s="38" t="s">
        <v>36</v>
      </c>
      <c r="F17" s="38" t="s">
        <v>36</v>
      </c>
      <c r="G17" s="38" t="s">
        <v>36</v>
      </c>
      <c r="H17" s="38" t="s">
        <v>36</v>
      </c>
      <c r="I17" s="38">
        <v>20</v>
      </c>
      <c r="J17" s="38" t="s">
        <v>36</v>
      </c>
      <c r="K17" s="38">
        <v>2</v>
      </c>
      <c r="L17" s="38">
        <v>9</v>
      </c>
      <c r="M17" s="38" t="s">
        <v>36</v>
      </c>
      <c r="N17" s="38" t="s">
        <v>36</v>
      </c>
      <c r="O17" s="38">
        <v>323</v>
      </c>
      <c r="P17" s="38">
        <v>860.5</v>
      </c>
      <c r="Q17" s="38">
        <v>119.53</v>
      </c>
      <c r="R17" s="38">
        <v>71</v>
      </c>
      <c r="S17" s="38">
        <v>27</v>
      </c>
      <c r="T17" s="39">
        <v>127</v>
      </c>
    </row>
    <row r="18" spans="2:20" ht="30" customHeight="1">
      <c r="B18" s="102"/>
      <c r="C18" s="40" t="s">
        <v>37</v>
      </c>
      <c r="D18" s="41" t="str">
        <f aca="true" t="shared" si="8" ref="D18:R18">+_xlfn.IFERROR(D17-C17,"NPC")</f>
        <v>NPC</v>
      </c>
      <c r="E18" s="41" t="str">
        <f t="shared" si="8"/>
        <v>NPC</v>
      </c>
      <c r="F18" s="41" t="str">
        <f t="shared" si="8"/>
        <v>NPC</v>
      </c>
      <c r="G18" s="41" t="str">
        <f t="shared" si="8"/>
        <v>NPC</v>
      </c>
      <c r="H18" s="41" t="str">
        <f t="shared" si="8"/>
        <v>NPC</v>
      </c>
      <c r="I18" s="41" t="str">
        <f t="shared" si="8"/>
        <v>NPC</v>
      </c>
      <c r="J18" s="41" t="str">
        <f t="shared" si="8"/>
        <v>NPC</v>
      </c>
      <c r="K18" s="41" t="str">
        <f t="shared" si="8"/>
        <v>NPC</v>
      </c>
      <c r="L18" s="41">
        <f t="shared" si="8"/>
        <v>7</v>
      </c>
      <c r="M18" s="41" t="str">
        <f t="shared" si="8"/>
        <v>NPC</v>
      </c>
      <c r="N18" s="41" t="str">
        <f t="shared" si="8"/>
        <v>NPC</v>
      </c>
      <c r="O18" s="41" t="str">
        <f t="shared" si="8"/>
        <v>NPC</v>
      </c>
      <c r="P18" s="41">
        <f t="shared" si="8"/>
        <v>537.5</v>
      </c>
      <c r="Q18" s="41">
        <f t="shared" si="8"/>
        <v>-740.97</v>
      </c>
      <c r="R18" s="41">
        <f t="shared" si="8"/>
        <v>-48.53</v>
      </c>
      <c r="S18" s="41">
        <f>+_xlfn.IFERROR(S17-R17,"NPC")</f>
        <v>-44</v>
      </c>
      <c r="T18" s="42">
        <f>+_xlfn.IFERROR(T17-S17,"NPC")</f>
        <v>100</v>
      </c>
    </row>
    <row r="19" spans="2:20" ht="30" customHeight="1">
      <c r="B19" s="102"/>
      <c r="C19" s="37" t="s">
        <v>42</v>
      </c>
      <c r="D19" s="38" t="str">
        <f>+_xlfn.IFERROR(D18-C18,"NPC")</f>
        <v>NPC</v>
      </c>
      <c r="E19" s="38" t="str">
        <f aca="true" t="shared" si="9" ref="E19:R19">+_xlfn.IFERROR(((E18/D17)*100),"NPC")</f>
        <v>NPC</v>
      </c>
      <c r="F19" s="38" t="str">
        <f t="shared" si="9"/>
        <v>NPC</v>
      </c>
      <c r="G19" s="38" t="str">
        <f t="shared" si="9"/>
        <v>NPC</v>
      </c>
      <c r="H19" s="38" t="str">
        <f t="shared" si="9"/>
        <v>NPC</v>
      </c>
      <c r="I19" s="38" t="str">
        <f t="shared" si="9"/>
        <v>NPC</v>
      </c>
      <c r="J19" s="38" t="str">
        <f t="shared" si="9"/>
        <v>NPC</v>
      </c>
      <c r="K19" s="38" t="str">
        <f t="shared" si="9"/>
        <v>NPC</v>
      </c>
      <c r="L19" s="38">
        <f t="shared" si="9"/>
        <v>350</v>
      </c>
      <c r="M19" s="38" t="str">
        <f t="shared" si="9"/>
        <v>NPC</v>
      </c>
      <c r="N19" s="38" t="str">
        <f t="shared" si="9"/>
        <v>NPC</v>
      </c>
      <c r="O19" s="38" t="str">
        <f t="shared" si="9"/>
        <v>NPC</v>
      </c>
      <c r="P19" s="38">
        <f t="shared" si="9"/>
        <v>166.40866873065013</v>
      </c>
      <c r="Q19" s="38">
        <f t="shared" si="9"/>
        <v>-86.10923881464265</v>
      </c>
      <c r="R19" s="38">
        <f t="shared" si="9"/>
        <v>-40.600686020245966</v>
      </c>
      <c r="S19" s="38">
        <f>+_xlfn.IFERROR(((S18/R17)*100),"NPC")</f>
        <v>-61.97183098591549</v>
      </c>
      <c r="T19" s="39">
        <f>+_xlfn.IFERROR(((T18/S17)*100),"NPC")</f>
        <v>370.3703703703704</v>
      </c>
    </row>
    <row r="20" spans="2:20" ht="30" customHeight="1">
      <c r="B20" s="100" t="s">
        <v>29</v>
      </c>
      <c r="C20" s="40" t="s">
        <v>52</v>
      </c>
      <c r="D20" s="41">
        <v>202.87</v>
      </c>
      <c r="E20" s="41">
        <v>54.5</v>
      </c>
      <c r="F20" s="41">
        <v>1624</v>
      </c>
      <c r="G20" s="41">
        <v>232.10800000000003</v>
      </c>
      <c r="H20" s="41">
        <v>8</v>
      </c>
      <c r="I20" s="41">
        <v>731.9399999999999</v>
      </c>
      <c r="J20" s="41">
        <v>69.5</v>
      </c>
      <c r="K20" s="41">
        <v>56.400000000000006</v>
      </c>
      <c r="L20" s="41">
        <v>323.40999999999997</v>
      </c>
      <c r="M20" s="41">
        <v>7.34</v>
      </c>
      <c r="N20" s="41">
        <v>34.669999999999995</v>
      </c>
      <c r="O20" s="41">
        <v>65.47</v>
      </c>
      <c r="P20" s="41">
        <v>259.82212699999997</v>
      </c>
      <c r="Q20" s="41">
        <v>53.059335000000004</v>
      </c>
      <c r="R20" s="41">
        <v>387.525430698965</v>
      </c>
      <c r="S20" s="41">
        <v>24.16676679757</v>
      </c>
      <c r="T20" s="42">
        <v>14.9</v>
      </c>
    </row>
    <row r="21" spans="2:20" ht="30" customHeight="1">
      <c r="B21" s="100"/>
      <c r="C21" s="37" t="s">
        <v>37</v>
      </c>
      <c r="D21" s="38" t="str">
        <f aca="true" t="shared" si="10" ref="D21:R21">+_xlfn.IFERROR(D20-C20,"NPC")</f>
        <v>NPC</v>
      </c>
      <c r="E21" s="38">
        <f t="shared" si="10"/>
        <v>-148.37</v>
      </c>
      <c r="F21" s="38">
        <f t="shared" si="10"/>
        <v>1569.5</v>
      </c>
      <c r="G21" s="38">
        <f t="shared" si="10"/>
        <v>-1391.892</v>
      </c>
      <c r="H21" s="38">
        <f t="shared" si="10"/>
        <v>-224.10800000000003</v>
      </c>
      <c r="I21" s="38">
        <f t="shared" si="10"/>
        <v>723.9399999999999</v>
      </c>
      <c r="J21" s="38">
        <f t="shared" si="10"/>
        <v>-662.4399999999999</v>
      </c>
      <c r="K21" s="38">
        <f t="shared" si="10"/>
        <v>-13.099999999999994</v>
      </c>
      <c r="L21" s="38">
        <f t="shared" si="10"/>
        <v>267.01</v>
      </c>
      <c r="M21" s="38">
        <f t="shared" si="10"/>
        <v>-316.07</v>
      </c>
      <c r="N21" s="38">
        <f t="shared" si="10"/>
        <v>27.329999999999995</v>
      </c>
      <c r="O21" s="38">
        <f t="shared" si="10"/>
        <v>30.800000000000004</v>
      </c>
      <c r="P21" s="38">
        <f t="shared" si="10"/>
        <v>194.35212699999997</v>
      </c>
      <c r="Q21" s="38">
        <f t="shared" si="10"/>
        <v>-206.76279199999996</v>
      </c>
      <c r="R21" s="38">
        <f t="shared" si="10"/>
        <v>334.466095698965</v>
      </c>
      <c r="S21" s="38">
        <f>+_xlfn.IFERROR(S20-R20,"NPC")</f>
        <v>-363.358663901395</v>
      </c>
      <c r="T21" s="39">
        <f>+_xlfn.IFERROR(T20-S20,"NPC")</f>
        <v>-9.266766797569998</v>
      </c>
    </row>
    <row r="22" spans="2:20" ht="30" customHeight="1">
      <c r="B22" s="100"/>
      <c r="C22" s="40" t="s">
        <v>42</v>
      </c>
      <c r="D22" s="41" t="str">
        <f>+_xlfn.IFERROR(D21-C21,"NPC")</f>
        <v>NPC</v>
      </c>
      <c r="E22" s="41">
        <f aca="true" t="shared" si="11" ref="E22:R22">+_xlfn.IFERROR(((E21/D20)*100),"NPC")</f>
        <v>-73.13550549613052</v>
      </c>
      <c r="F22" s="41">
        <f t="shared" si="11"/>
        <v>2879.816513761468</v>
      </c>
      <c r="G22" s="41">
        <f t="shared" si="11"/>
        <v>-85.70763546798031</v>
      </c>
      <c r="H22" s="41">
        <f t="shared" si="11"/>
        <v>-96.55332862288245</v>
      </c>
      <c r="I22" s="41">
        <f t="shared" si="11"/>
        <v>9049.25</v>
      </c>
      <c r="J22" s="41">
        <f t="shared" si="11"/>
        <v>-90.50468617646254</v>
      </c>
      <c r="K22" s="41">
        <f t="shared" si="11"/>
        <v>-18.848920863309342</v>
      </c>
      <c r="L22" s="41">
        <f t="shared" si="11"/>
        <v>473.42198581560274</v>
      </c>
      <c r="M22" s="41">
        <f t="shared" si="11"/>
        <v>-97.73043505148264</v>
      </c>
      <c r="N22" s="41">
        <f t="shared" si="11"/>
        <v>372.3433242506812</v>
      </c>
      <c r="O22" s="41">
        <f t="shared" si="11"/>
        <v>88.83761176809925</v>
      </c>
      <c r="P22" s="41">
        <f t="shared" si="11"/>
        <v>296.8567695127539</v>
      </c>
      <c r="Q22" s="41">
        <f t="shared" si="11"/>
        <v>-79.57859262694743</v>
      </c>
      <c r="R22" s="41">
        <f t="shared" si="11"/>
        <v>630.3623965490049</v>
      </c>
      <c r="S22" s="41">
        <f>+_xlfn.IFERROR(((S21/R20)*100),"NPC")</f>
        <v>-93.76382428529108</v>
      </c>
      <c r="T22" s="42">
        <f>+_xlfn.IFERROR(((T21/S20)*100),"NPC")</f>
        <v>-38.345083043966746</v>
      </c>
    </row>
    <row r="23" spans="2:20" ht="30" customHeight="1">
      <c r="B23" s="102" t="s">
        <v>30</v>
      </c>
      <c r="C23" s="37" t="s">
        <v>48</v>
      </c>
      <c r="D23" s="38" t="s">
        <v>36</v>
      </c>
      <c r="E23" s="38" t="s">
        <v>36</v>
      </c>
      <c r="F23" s="38" t="s">
        <v>36</v>
      </c>
      <c r="G23" s="38" t="s">
        <v>36</v>
      </c>
      <c r="H23" s="38" t="s">
        <v>36</v>
      </c>
      <c r="I23" s="38">
        <v>3</v>
      </c>
      <c r="J23" s="38" t="s">
        <v>36</v>
      </c>
      <c r="K23" s="38">
        <v>1</v>
      </c>
      <c r="L23" s="38">
        <v>40</v>
      </c>
      <c r="M23" s="38" t="s">
        <v>36</v>
      </c>
      <c r="N23" s="38">
        <v>352.5</v>
      </c>
      <c r="O23" s="38">
        <v>52</v>
      </c>
      <c r="P23" s="38">
        <v>5.01</v>
      </c>
      <c r="Q23" s="38">
        <v>41</v>
      </c>
      <c r="R23" s="38">
        <v>3900.0609999999997</v>
      </c>
      <c r="S23" s="38">
        <v>5.5</v>
      </c>
      <c r="T23" s="39">
        <v>124</v>
      </c>
    </row>
    <row r="24" spans="2:20" ht="30" customHeight="1">
      <c r="B24" s="102"/>
      <c r="C24" s="40" t="s">
        <v>37</v>
      </c>
      <c r="D24" s="41" t="str">
        <f aca="true" t="shared" si="12" ref="D24:R24">+_xlfn.IFERROR(D23-C23,"NPC")</f>
        <v>NPC</v>
      </c>
      <c r="E24" s="41" t="str">
        <f t="shared" si="12"/>
        <v>NPC</v>
      </c>
      <c r="F24" s="41" t="str">
        <f t="shared" si="12"/>
        <v>NPC</v>
      </c>
      <c r="G24" s="41" t="str">
        <f t="shared" si="12"/>
        <v>NPC</v>
      </c>
      <c r="H24" s="41" t="str">
        <f t="shared" si="12"/>
        <v>NPC</v>
      </c>
      <c r="I24" s="41" t="str">
        <f t="shared" si="12"/>
        <v>NPC</v>
      </c>
      <c r="J24" s="41" t="str">
        <f t="shared" si="12"/>
        <v>NPC</v>
      </c>
      <c r="K24" s="41" t="str">
        <f t="shared" si="12"/>
        <v>NPC</v>
      </c>
      <c r="L24" s="41">
        <f t="shared" si="12"/>
        <v>39</v>
      </c>
      <c r="M24" s="41" t="str">
        <f t="shared" si="12"/>
        <v>NPC</v>
      </c>
      <c r="N24" s="41" t="str">
        <f t="shared" si="12"/>
        <v>NPC</v>
      </c>
      <c r="O24" s="41">
        <f t="shared" si="12"/>
        <v>-300.5</v>
      </c>
      <c r="P24" s="41">
        <f t="shared" si="12"/>
        <v>-46.99</v>
      </c>
      <c r="Q24" s="41">
        <f t="shared" si="12"/>
        <v>35.99</v>
      </c>
      <c r="R24" s="41">
        <f t="shared" si="12"/>
        <v>3859.0609999999997</v>
      </c>
      <c r="S24" s="41">
        <f>+_xlfn.IFERROR(S23-R23,"NPC")</f>
        <v>-3894.5609999999997</v>
      </c>
      <c r="T24" s="42">
        <f>+_xlfn.IFERROR(T23-S23,"NPC")</f>
        <v>118.5</v>
      </c>
    </row>
    <row r="25" spans="2:20" ht="30" customHeight="1">
      <c r="B25" s="102"/>
      <c r="C25" s="37" t="s">
        <v>42</v>
      </c>
      <c r="D25" s="38" t="str">
        <f>+_xlfn.IFERROR(D24-C24,"NPC")</f>
        <v>NPC</v>
      </c>
      <c r="E25" s="38" t="str">
        <f aca="true" t="shared" si="13" ref="E25:R25">+_xlfn.IFERROR(((E24/D23)*100),"NPC")</f>
        <v>NPC</v>
      </c>
      <c r="F25" s="38" t="str">
        <f t="shared" si="13"/>
        <v>NPC</v>
      </c>
      <c r="G25" s="38" t="str">
        <f t="shared" si="13"/>
        <v>NPC</v>
      </c>
      <c r="H25" s="38" t="str">
        <f t="shared" si="13"/>
        <v>NPC</v>
      </c>
      <c r="I25" s="38" t="str">
        <f t="shared" si="13"/>
        <v>NPC</v>
      </c>
      <c r="J25" s="38" t="str">
        <f t="shared" si="13"/>
        <v>NPC</v>
      </c>
      <c r="K25" s="38" t="str">
        <f t="shared" si="13"/>
        <v>NPC</v>
      </c>
      <c r="L25" s="38">
        <f t="shared" si="13"/>
        <v>3900</v>
      </c>
      <c r="M25" s="38" t="str">
        <f t="shared" si="13"/>
        <v>NPC</v>
      </c>
      <c r="N25" s="38" t="str">
        <f t="shared" si="13"/>
        <v>NPC</v>
      </c>
      <c r="O25" s="38">
        <f t="shared" si="13"/>
        <v>-85.2482269503546</v>
      </c>
      <c r="P25" s="38">
        <f t="shared" si="13"/>
        <v>-90.36538461538461</v>
      </c>
      <c r="Q25" s="38">
        <f t="shared" si="13"/>
        <v>718.3632734530938</v>
      </c>
      <c r="R25" s="38">
        <f t="shared" si="13"/>
        <v>9412.343902439025</v>
      </c>
      <c r="S25" s="38">
        <f>+_xlfn.IFERROR(((S24/R23)*100),"NPC")</f>
        <v>-99.85897656472552</v>
      </c>
      <c r="T25" s="39">
        <f>+_xlfn.IFERROR(((T24/S23)*100),"NPC")</f>
        <v>2154.5454545454545</v>
      </c>
    </row>
    <row r="26" spans="2:20" ht="30" customHeight="1">
      <c r="B26" s="100" t="s">
        <v>5</v>
      </c>
      <c r="C26" s="40" t="s">
        <v>48</v>
      </c>
      <c r="D26" s="41">
        <v>214</v>
      </c>
      <c r="E26" s="41">
        <v>1342</v>
      </c>
      <c r="F26" s="41">
        <v>4269</v>
      </c>
      <c r="G26" s="41">
        <v>529.8</v>
      </c>
      <c r="H26" s="41">
        <v>357.6</v>
      </c>
      <c r="I26" s="41">
        <v>1238.75</v>
      </c>
      <c r="J26" s="41">
        <v>116.5</v>
      </c>
      <c r="K26" s="41">
        <v>670.3</v>
      </c>
      <c r="L26" s="41">
        <v>6025.5</v>
      </c>
      <c r="M26" s="41">
        <v>373</v>
      </c>
      <c r="N26" s="41">
        <v>1199.87</v>
      </c>
      <c r="O26" s="41">
        <v>4293.45</v>
      </c>
      <c r="P26" s="41">
        <v>2170.26</v>
      </c>
      <c r="Q26" s="41">
        <v>2547</v>
      </c>
      <c r="R26" s="41">
        <v>2751.79</v>
      </c>
      <c r="S26" s="41">
        <v>1364.0229</v>
      </c>
      <c r="T26" s="42">
        <v>1893.92</v>
      </c>
    </row>
    <row r="27" spans="2:20" ht="30" customHeight="1">
      <c r="B27" s="100"/>
      <c r="C27" s="37" t="s">
        <v>37</v>
      </c>
      <c r="D27" s="38" t="str">
        <f aca="true" t="shared" si="14" ref="D27:R27">+_xlfn.IFERROR(D26-C26,"NPC")</f>
        <v>NPC</v>
      </c>
      <c r="E27" s="38">
        <f t="shared" si="14"/>
        <v>1128</v>
      </c>
      <c r="F27" s="38">
        <f t="shared" si="14"/>
        <v>2927</v>
      </c>
      <c r="G27" s="38">
        <f t="shared" si="14"/>
        <v>-3739.2</v>
      </c>
      <c r="H27" s="38">
        <f t="shared" si="14"/>
        <v>-172.19999999999993</v>
      </c>
      <c r="I27" s="38">
        <f t="shared" si="14"/>
        <v>881.15</v>
      </c>
      <c r="J27" s="38">
        <f t="shared" si="14"/>
        <v>-1122.25</v>
      </c>
      <c r="K27" s="38">
        <f t="shared" si="14"/>
        <v>553.8</v>
      </c>
      <c r="L27" s="38">
        <f t="shared" si="14"/>
        <v>5355.2</v>
      </c>
      <c r="M27" s="38">
        <f t="shared" si="14"/>
        <v>-5652.5</v>
      </c>
      <c r="N27" s="38">
        <f t="shared" si="14"/>
        <v>826.8699999999999</v>
      </c>
      <c r="O27" s="38">
        <f t="shared" si="14"/>
        <v>3093.58</v>
      </c>
      <c r="P27" s="38">
        <f t="shared" si="14"/>
        <v>-2123.1899999999996</v>
      </c>
      <c r="Q27" s="38">
        <f t="shared" si="14"/>
        <v>376.7399999999998</v>
      </c>
      <c r="R27" s="38">
        <f t="shared" si="14"/>
        <v>204.78999999999996</v>
      </c>
      <c r="S27" s="38">
        <f>+_xlfn.IFERROR(S26-R26,"NPC")</f>
        <v>-1387.7671</v>
      </c>
      <c r="T27" s="39">
        <f>+_xlfn.IFERROR(T26-S26,"NPC")</f>
        <v>529.8971000000001</v>
      </c>
    </row>
    <row r="28" spans="2:20" ht="30" customHeight="1">
      <c r="B28" s="100"/>
      <c r="C28" s="40" t="s">
        <v>42</v>
      </c>
      <c r="D28" s="41" t="str">
        <f>+_xlfn.IFERROR(D27-C27,"NPC")</f>
        <v>NPC</v>
      </c>
      <c r="E28" s="41">
        <f aca="true" t="shared" si="15" ref="E28:R28">+_xlfn.IFERROR(((E27/D26)*100),"NPC")</f>
        <v>527.1028037383178</v>
      </c>
      <c r="F28" s="41">
        <f t="shared" si="15"/>
        <v>218.10730253353205</v>
      </c>
      <c r="G28" s="41">
        <f t="shared" si="15"/>
        <v>-87.58959943780744</v>
      </c>
      <c r="H28" s="41">
        <f t="shared" si="15"/>
        <v>-32.502831257078135</v>
      </c>
      <c r="I28" s="41">
        <f t="shared" si="15"/>
        <v>246.4065995525727</v>
      </c>
      <c r="J28" s="41">
        <f t="shared" si="15"/>
        <v>-90.59535822401614</v>
      </c>
      <c r="K28" s="41">
        <f t="shared" si="15"/>
        <v>475.3648068669528</v>
      </c>
      <c r="L28" s="41">
        <f t="shared" si="15"/>
        <v>798.9258540951813</v>
      </c>
      <c r="M28" s="41">
        <f t="shared" si="15"/>
        <v>-93.80964235333168</v>
      </c>
      <c r="N28" s="41">
        <f t="shared" si="15"/>
        <v>221.68096514745304</v>
      </c>
      <c r="O28" s="41">
        <f t="shared" si="15"/>
        <v>257.8262645119888</v>
      </c>
      <c r="P28" s="41">
        <f t="shared" si="15"/>
        <v>-49.45183942982915</v>
      </c>
      <c r="Q28" s="41">
        <f t="shared" si="15"/>
        <v>17.359210417185025</v>
      </c>
      <c r="R28" s="41">
        <f t="shared" si="15"/>
        <v>8.040439733019236</v>
      </c>
      <c r="S28" s="41">
        <f>+_xlfn.IFERROR(((S27/R26)*100),"NPC")</f>
        <v>-50.4314319043241</v>
      </c>
      <c r="T28" s="42">
        <f>+_xlfn.IFERROR(((T27/S26)*100),"NPC")</f>
        <v>38.84810878175141</v>
      </c>
    </row>
    <row r="29" spans="2:20" ht="30" customHeight="1">
      <c r="B29" s="102" t="s">
        <v>20</v>
      </c>
      <c r="C29" s="37" t="s">
        <v>48</v>
      </c>
      <c r="D29" s="38" t="s">
        <v>36</v>
      </c>
      <c r="E29" s="38">
        <v>52</v>
      </c>
      <c r="F29" s="38">
        <v>50</v>
      </c>
      <c r="G29" s="38" t="s">
        <v>36</v>
      </c>
      <c r="H29" s="38">
        <v>5634</v>
      </c>
      <c r="I29" s="38">
        <v>265.32000000000005</v>
      </c>
      <c r="J29" s="38" t="s">
        <v>36</v>
      </c>
      <c r="K29" s="38">
        <v>50.900000000000006</v>
      </c>
      <c r="L29" s="38">
        <v>790.68</v>
      </c>
      <c r="M29" s="38" t="s">
        <v>36</v>
      </c>
      <c r="N29" s="38">
        <v>316.45</v>
      </c>
      <c r="O29" s="38">
        <v>29.6</v>
      </c>
      <c r="P29" s="38">
        <v>398.1</v>
      </c>
      <c r="Q29" s="38">
        <v>170.1</v>
      </c>
      <c r="R29" s="38">
        <v>186.5</v>
      </c>
      <c r="S29" s="38">
        <v>1</v>
      </c>
      <c r="T29" s="39">
        <v>424</v>
      </c>
    </row>
    <row r="30" spans="2:20" ht="30" customHeight="1">
      <c r="B30" s="102"/>
      <c r="C30" s="40" t="s">
        <v>37</v>
      </c>
      <c r="D30" s="41" t="str">
        <f aca="true" t="shared" si="16" ref="D30:R30">+_xlfn.IFERROR(D29-C29,"NPC")</f>
        <v>NPC</v>
      </c>
      <c r="E30" s="41" t="str">
        <f t="shared" si="16"/>
        <v>NPC</v>
      </c>
      <c r="F30" s="41">
        <f t="shared" si="16"/>
        <v>-2</v>
      </c>
      <c r="G30" s="41" t="str">
        <f t="shared" si="16"/>
        <v>NPC</v>
      </c>
      <c r="H30" s="41" t="str">
        <f t="shared" si="16"/>
        <v>NPC</v>
      </c>
      <c r="I30" s="41">
        <f t="shared" si="16"/>
        <v>-5368.68</v>
      </c>
      <c r="J30" s="41" t="str">
        <f t="shared" si="16"/>
        <v>NPC</v>
      </c>
      <c r="K30" s="41" t="str">
        <f t="shared" si="16"/>
        <v>NPC</v>
      </c>
      <c r="L30" s="41">
        <f t="shared" si="16"/>
        <v>739.78</v>
      </c>
      <c r="M30" s="41" t="str">
        <f t="shared" si="16"/>
        <v>NPC</v>
      </c>
      <c r="N30" s="41" t="str">
        <f t="shared" si="16"/>
        <v>NPC</v>
      </c>
      <c r="O30" s="41">
        <f t="shared" si="16"/>
        <v>-286.84999999999997</v>
      </c>
      <c r="P30" s="41">
        <f t="shared" si="16"/>
        <v>368.5</v>
      </c>
      <c r="Q30" s="41">
        <f t="shared" si="16"/>
        <v>-228.00000000000003</v>
      </c>
      <c r="R30" s="41">
        <f t="shared" si="16"/>
        <v>16.400000000000006</v>
      </c>
      <c r="S30" s="41">
        <f>+_xlfn.IFERROR(S29-R29,"NPC")</f>
        <v>-185.5</v>
      </c>
      <c r="T30" s="42">
        <f>+_xlfn.IFERROR(T29-S29,"NPC")</f>
        <v>423</v>
      </c>
    </row>
    <row r="31" spans="2:20" ht="30" customHeight="1">
      <c r="B31" s="102"/>
      <c r="C31" s="37" t="s">
        <v>42</v>
      </c>
      <c r="D31" s="38" t="str">
        <f>+_xlfn.IFERROR(D30-C30,"NPC")</f>
        <v>NPC</v>
      </c>
      <c r="E31" s="38" t="str">
        <f aca="true" t="shared" si="17" ref="E31:R31">+_xlfn.IFERROR(((E30/D29)*100),"NPC")</f>
        <v>NPC</v>
      </c>
      <c r="F31" s="38">
        <f t="shared" si="17"/>
        <v>-3.8461538461538463</v>
      </c>
      <c r="G31" s="38" t="str">
        <f t="shared" si="17"/>
        <v>NPC</v>
      </c>
      <c r="H31" s="38" t="str">
        <f t="shared" si="17"/>
        <v>NPC</v>
      </c>
      <c r="I31" s="38">
        <f t="shared" si="17"/>
        <v>-95.29073482428116</v>
      </c>
      <c r="J31" s="38" t="str">
        <f t="shared" si="17"/>
        <v>NPC</v>
      </c>
      <c r="K31" s="38" t="str">
        <f t="shared" si="17"/>
        <v>NPC</v>
      </c>
      <c r="L31" s="38">
        <f t="shared" si="17"/>
        <v>1453.3988212180745</v>
      </c>
      <c r="M31" s="38" t="str">
        <f t="shared" si="17"/>
        <v>NPC</v>
      </c>
      <c r="N31" s="38" t="str">
        <f t="shared" si="17"/>
        <v>NPC</v>
      </c>
      <c r="O31" s="38">
        <f t="shared" si="17"/>
        <v>-90.64623163216937</v>
      </c>
      <c r="P31" s="38">
        <f t="shared" si="17"/>
        <v>1244.9324324324325</v>
      </c>
      <c r="Q31" s="38">
        <f t="shared" si="17"/>
        <v>-57.272042200452155</v>
      </c>
      <c r="R31" s="38">
        <f t="shared" si="17"/>
        <v>9.6413874191652</v>
      </c>
      <c r="S31" s="38">
        <f>+_xlfn.IFERROR(((S30/R29)*100),"NPC")</f>
        <v>-99.46380697050938</v>
      </c>
      <c r="T31" s="39">
        <f>+_xlfn.IFERROR(((T30/S29)*100),"NPC")</f>
        <v>42300</v>
      </c>
    </row>
    <row r="32" spans="2:20" ht="30" customHeight="1">
      <c r="B32" s="100" t="s">
        <v>15</v>
      </c>
      <c r="C32" s="40" t="s">
        <v>48</v>
      </c>
      <c r="D32" s="41">
        <v>42.5</v>
      </c>
      <c r="E32" s="41" t="s">
        <v>36</v>
      </c>
      <c r="F32" s="41">
        <v>59.05000000000002</v>
      </c>
      <c r="G32" s="41">
        <v>5.999999999999999</v>
      </c>
      <c r="H32" s="41" t="s">
        <v>36</v>
      </c>
      <c r="I32" s="41">
        <v>1042</v>
      </c>
      <c r="J32" s="41">
        <v>25</v>
      </c>
      <c r="K32" s="41">
        <v>1197.5</v>
      </c>
      <c r="L32" s="41">
        <v>10787</v>
      </c>
      <c r="M32" s="41">
        <v>6662</v>
      </c>
      <c r="N32" s="41">
        <v>3807</v>
      </c>
      <c r="O32" s="41">
        <v>5</v>
      </c>
      <c r="P32" s="41">
        <v>20.5</v>
      </c>
      <c r="Q32" s="41" t="s">
        <v>36</v>
      </c>
      <c r="R32" s="41">
        <v>113.5</v>
      </c>
      <c r="S32" s="41">
        <v>75.5</v>
      </c>
      <c r="T32" s="42">
        <v>59.5</v>
      </c>
    </row>
    <row r="33" spans="2:20" ht="30" customHeight="1">
      <c r="B33" s="100"/>
      <c r="C33" s="37" t="s">
        <v>37</v>
      </c>
      <c r="D33" s="38" t="str">
        <f aca="true" t="shared" si="18" ref="D33:R33">+_xlfn.IFERROR(D32-C32,"NPC")</f>
        <v>NPC</v>
      </c>
      <c r="E33" s="38" t="str">
        <f t="shared" si="18"/>
        <v>NPC</v>
      </c>
      <c r="F33" s="38" t="str">
        <f t="shared" si="18"/>
        <v>NPC</v>
      </c>
      <c r="G33" s="38">
        <f t="shared" si="18"/>
        <v>-53.05000000000002</v>
      </c>
      <c r="H33" s="38" t="str">
        <f t="shared" si="18"/>
        <v>NPC</v>
      </c>
      <c r="I33" s="38" t="str">
        <f t="shared" si="18"/>
        <v>NPC</v>
      </c>
      <c r="J33" s="38">
        <f t="shared" si="18"/>
        <v>-1017</v>
      </c>
      <c r="K33" s="38">
        <f t="shared" si="18"/>
        <v>1172.5</v>
      </c>
      <c r="L33" s="38">
        <f t="shared" si="18"/>
        <v>9589.5</v>
      </c>
      <c r="M33" s="38">
        <f t="shared" si="18"/>
        <v>-4125</v>
      </c>
      <c r="N33" s="38">
        <f t="shared" si="18"/>
        <v>-2855</v>
      </c>
      <c r="O33" s="38">
        <f t="shared" si="18"/>
        <v>-3802</v>
      </c>
      <c r="P33" s="38">
        <f t="shared" si="18"/>
        <v>15.5</v>
      </c>
      <c r="Q33" s="38" t="str">
        <f t="shared" si="18"/>
        <v>NPC</v>
      </c>
      <c r="R33" s="38" t="str">
        <f t="shared" si="18"/>
        <v>NPC</v>
      </c>
      <c r="S33" s="38">
        <f>+_xlfn.IFERROR(S32-R32,"NPC")</f>
        <v>-38</v>
      </c>
      <c r="T33" s="39">
        <f>+_xlfn.IFERROR(T32-S32,"NPC")</f>
        <v>-16</v>
      </c>
    </row>
    <row r="34" spans="2:20" ht="30" customHeight="1">
      <c r="B34" s="100"/>
      <c r="C34" s="40" t="s">
        <v>42</v>
      </c>
      <c r="D34" s="41" t="str">
        <f>+_xlfn.IFERROR(D33-C33,"NPC")</f>
        <v>NPC</v>
      </c>
      <c r="E34" s="41" t="str">
        <f aca="true" t="shared" si="19" ref="E34:R34">+_xlfn.IFERROR(((E33/D32)*100),"NPC")</f>
        <v>NPC</v>
      </c>
      <c r="F34" s="41" t="str">
        <f t="shared" si="19"/>
        <v>NPC</v>
      </c>
      <c r="G34" s="41">
        <f t="shared" si="19"/>
        <v>-89.83911939034716</v>
      </c>
      <c r="H34" s="41" t="str">
        <f t="shared" si="19"/>
        <v>NPC</v>
      </c>
      <c r="I34" s="41" t="str">
        <f t="shared" si="19"/>
        <v>NPC</v>
      </c>
      <c r="J34" s="41">
        <f t="shared" si="19"/>
        <v>-97.60076775431862</v>
      </c>
      <c r="K34" s="41">
        <f t="shared" si="19"/>
        <v>4690</v>
      </c>
      <c r="L34" s="41">
        <f t="shared" si="19"/>
        <v>800.7933194154489</v>
      </c>
      <c r="M34" s="41">
        <f t="shared" si="19"/>
        <v>-38.24047464540651</v>
      </c>
      <c r="N34" s="41">
        <f t="shared" si="19"/>
        <v>-42.854998498949264</v>
      </c>
      <c r="O34" s="41">
        <f t="shared" si="19"/>
        <v>-99.86866298923036</v>
      </c>
      <c r="P34" s="41">
        <f t="shared" si="19"/>
        <v>310</v>
      </c>
      <c r="Q34" s="41" t="str">
        <f t="shared" si="19"/>
        <v>NPC</v>
      </c>
      <c r="R34" s="41" t="str">
        <f t="shared" si="19"/>
        <v>NPC</v>
      </c>
      <c r="S34" s="41">
        <f>+_xlfn.IFERROR(((S33/R32)*100),"NPC")</f>
        <v>-33.480176211453745</v>
      </c>
      <c r="T34" s="42">
        <f>+_xlfn.IFERROR(((T33/S32)*100),"NPC")</f>
        <v>-21.192052980132452</v>
      </c>
    </row>
    <row r="35" spans="2:20" ht="30" customHeight="1">
      <c r="B35" s="102" t="s">
        <v>14</v>
      </c>
      <c r="C35" s="37" t="s">
        <v>48</v>
      </c>
      <c r="D35" s="38" t="s">
        <v>36</v>
      </c>
      <c r="E35" s="38">
        <v>8597</v>
      </c>
      <c r="F35" s="38">
        <v>15490</v>
      </c>
      <c r="G35" s="38">
        <v>909</v>
      </c>
      <c r="H35" s="38">
        <v>61</v>
      </c>
      <c r="I35" s="38">
        <v>16472.40000000001</v>
      </c>
      <c r="J35" s="38">
        <v>485</v>
      </c>
      <c r="K35" s="38">
        <v>20</v>
      </c>
      <c r="L35" s="38">
        <v>14390</v>
      </c>
      <c r="M35" s="38">
        <v>7378</v>
      </c>
      <c r="N35" s="38">
        <v>11094</v>
      </c>
      <c r="O35" s="38">
        <v>11936.619999999999</v>
      </c>
      <c r="P35" s="38">
        <v>32366.68</v>
      </c>
      <c r="Q35" s="38">
        <v>9763.480000000001</v>
      </c>
      <c r="R35" s="38">
        <v>37331</v>
      </c>
      <c r="S35" s="38">
        <v>6903</v>
      </c>
      <c r="T35" s="39">
        <v>6739.75</v>
      </c>
    </row>
    <row r="36" spans="2:20" ht="30" customHeight="1">
      <c r="B36" s="102"/>
      <c r="C36" s="40" t="s">
        <v>37</v>
      </c>
      <c r="D36" s="41" t="str">
        <f aca="true" t="shared" si="20" ref="D36:R36">+_xlfn.IFERROR(D35-C35,"NPC")</f>
        <v>NPC</v>
      </c>
      <c r="E36" s="41" t="str">
        <f t="shared" si="20"/>
        <v>NPC</v>
      </c>
      <c r="F36" s="41">
        <f t="shared" si="20"/>
        <v>6893</v>
      </c>
      <c r="G36" s="41">
        <f t="shared" si="20"/>
        <v>-14581</v>
      </c>
      <c r="H36" s="41">
        <f t="shared" si="20"/>
        <v>-848</v>
      </c>
      <c r="I36" s="41">
        <f t="shared" si="20"/>
        <v>16411.40000000001</v>
      </c>
      <c r="J36" s="41">
        <f t="shared" si="20"/>
        <v>-15987.400000000009</v>
      </c>
      <c r="K36" s="41">
        <f t="shared" si="20"/>
        <v>-465</v>
      </c>
      <c r="L36" s="41">
        <f t="shared" si="20"/>
        <v>14370</v>
      </c>
      <c r="M36" s="41">
        <f t="shared" si="20"/>
        <v>-7012</v>
      </c>
      <c r="N36" s="41">
        <f t="shared" si="20"/>
        <v>3716</v>
      </c>
      <c r="O36" s="41">
        <f t="shared" si="20"/>
        <v>842.619999999999</v>
      </c>
      <c r="P36" s="41">
        <f t="shared" si="20"/>
        <v>20430.06</v>
      </c>
      <c r="Q36" s="41">
        <f t="shared" si="20"/>
        <v>-22603.199999999997</v>
      </c>
      <c r="R36" s="41">
        <f t="shared" si="20"/>
        <v>27567.519999999997</v>
      </c>
      <c r="S36" s="41">
        <f>+_xlfn.IFERROR(S35-R35,"NPC")</f>
        <v>-30428</v>
      </c>
      <c r="T36" s="42">
        <f>+_xlfn.IFERROR(T35-S35,"NPC")</f>
        <v>-163.25</v>
      </c>
    </row>
    <row r="37" spans="2:20" ht="30" customHeight="1">
      <c r="B37" s="102"/>
      <c r="C37" s="37" t="s">
        <v>42</v>
      </c>
      <c r="D37" s="38" t="str">
        <f>+_xlfn.IFERROR(D36-C36,"NPC")</f>
        <v>NPC</v>
      </c>
      <c r="E37" s="38" t="str">
        <f aca="true" t="shared" si="21" ref="E37:R37">+_xlfn.IFERROR(((E36/D35)*100),"NPC")</f>
        <v>NPC</v>
      </c>
      <c r="F37" s="38">
        <f t="shared" si="21"/>
        <v>80.17913225543795</v>
      </c>
      <c r="G37" s="38">
        <f t="shared" si="21"/>
        <v>-94.1316978695933</v>
      </c>
      <c r="H37" s="38">
        <f t="shared" si="21"/>
        <v>-93.28932893289328</v>
      </c>
      <c r="I37" s="38">
        <f t="shared" si="21"/>
        <v>26903.934426229524</v>
      </c>
      <c r="J37" s="38">
        <f t="shared" si="21"/>
        <v>-97.05568101794518</v>
      </c>
      <c r="K37" s="38">
        <f t="shared" si="21"/>
        <v>-95.87628865979381</v>
      </c>
      <c r="L37" s="38">
        <f t="shared" si="21"/>
        <v>71850</v>
      </c>
      <c r="M37" s="38">
        <f t="shared" si="21"/>
        <v>-48.72828353022933</v>
      </c>
      <c r="N37" s="38">
        <f t="shared" si="21"/>
        <v>50.365952832746</v>
      </c>
      <c r="O37" s="38">
        <f t="shared" si="21"/>
        <v>7.595276726158275</v>
      </c>
      <c r="P37" s="38">
        <f t="shared" si="21"/>
        <v>171.15448091670845</v>
      </c>
      <c r="Q37" s="38">
        <f t="shared" si="21"/>
        <v>-69.83478070657848</v>
      </c>
      <c r="R37" s="38">
        <f t="shared" si="21"/>
        <v>282.3534231646912</v>
      </c>
      <c r="S37" s="38">
        <f>+_xlfn.IFERROR(((S36/R35)*100),"NPC")</f>
        <v>-81.50866572017894</v>
      </c>
      <c r="T37" s="39">
        <f>+_xlfn.IFERROR(((T36/S35)*100),"NPC")</f>
        <v>-2.364913805591772</v>
      </c>
    </row>
    <row r="38" spans="2:20" ht="30" customHeight="1">
      <c r="B38" s="100" t="s">
        <v>6</v>
      </c>
      <c r="C38" s="40" t="s">
        <v>48</v>
      </c>
      <c r="D38" s="41">
        <v>1125.83</v>
      </c>
      <c r="E38" s="41">
        <v>790.41</v>
      </c>
      <c r="F38" s="41">
        <v>1661.1599999999994</v>
      </c>
      <c r="G38" s="41">
        <v>760.9</v>
      </c>
      <c r="H38" s="41">
        <v>183.56</v>
      </c>
      <c r="I38" s="41">
        <v>196</v>
      </c>
      <c r="J38" s="41">
        <v>100</v>
      </c>
      <c r="K38" s="41">
        <v>865.5</v>
      </c>
      <c r="L38" s="41">
        <v>53</v>
      </c>
      <c r="M38" s="41">
        <v>90</v>
      </c>
      <c r="N38" s="41">
        <v>16415.5</v>
      </c>
      <c r="O38" s="41">
        <v>94</v>
      </c>
      <c r="P38" s="41">
        <v>145</v>
      </c>
      <c r="Q38" s="41">
        <v>412.5</v>
      </c>
      <c r="R38" s="41">
        <v>197</v>
      </c>
      <c r="S38" s="41">
        <v>24.25</v>
      </c>
      <c r="T38" s="42">
        <v>916</v>
      </c>
    </row>
    <row r="39" spans="2:20" ht="30" customHeight="1">
      <c r="B39" s="100"/>
      <c r="C39" s="37" t="s">
        <v>37</v>
      </c>
      <c r="D39" s="38" t="str">
        <f aca="true" t="shared" si="22" ref="D39:R39">+_xlfn.IFERROR(D38-C38,"NPC")</f>
        <v>NPC</v>
      </c>
      <c r="E39" s="38">
        <f t="shared" si="22"/>
        <v>-335.41999999999996</v>
      </c>
      <c r="F39" s="38">
        <f t="shared" si="22"/>
        <v>870.7499999999994</v>
      </c>
      <c r="G39" s="38">
        <f t="shared" si="22"/>
        <v>-900.2599999999994</v>
      </c>
      <c r="H39" s="38">
        <f t="shared" si="22"/>
        <v>-577.3399999999999</v>
      </c>
      <c r="I39" s="38">
        <f t="shared" si="22"/>
        <v>12.439999999999998</v>
      </c>
      <c r="J39" s="38">
        <f t="shared" si="22"/>
        <v>-96</v>
      </c>
      <c r="K39" s="38">
        <f t="shared" si="22"/>
        <v>765.5</v>
      </c>
      <c r="L39" s="38">
        <f t="shared" si="22"/>
        <v>-812.5</v>
      </c>
      <c r="M39" s="38">
        <f t="shared" si="22"/>
        <v>37</v>
      </c>
      <c r="N39" s="38">
        <f t="shared" si="22"/>
        <v>16325.5</v>
      </c>
      <c r="O39" s="38">
        <f t="shared" si="22"/>
        <v>-16321.5</v>
      </c>
      <c r="P39" s="38">
        <f t="shared" si="22"/>
        <v>51</v>
      </c>
      <c r="Q39" s="38">
        <f t="shared" si="22"/>
        <v>267.5</v>
      </c>
      <c r="R39" s="38">
        <f t="shared" si="22"/>
        <v>-215.5</v>
      </c>
      <c r="S39" s="38">
        <f>+_xlfn.IFERROR(S38-R38,"NPC")</f>
        <v>-172.75</v>
      </c>
      <c r="T39" s="39">
        <f>+_xlfn.IFERROR(T38-S38,"NPC")</f>
        <v>891.75</v>
      </c>
    </row>
    <row r="40" spans="2:20" ht="30" customHeight="1">
      <c r="B40" s="100"/>
      <c r="C40" s="40" t="s">
        <v>42</v>
      </c>
      <c r="D40" s="41" t="str">
        <f>+_xlfn.IFERROR(D39-C39,"NPC")</f>
        <v>NPC</v>
      </c>
      <c r="E40" s="41">
        <f aca="true" t="shared" si="23" ref="E40:R40">+_xlfn.IFERROR(((E39/D38)*100),"NPC")</f>
        <v>-29.793130401570394</v>
      </c>
      <c r="F40" s="41">
        <f t="shared" si="23"/>
        <v>110.16434508672708</v>
      </c>
      <c r="G40" s="41">
        <f t="shared" si="23"/>
        <v>-54.194659153844285</v>
      </c>
      <c r="H40" s="41">
        <f t="shared" si="23"/>
        <v>-75.87593639111577</v>
      </c>
      <c r="I40" s="41">
        <f t="shared" si="23"/>
        <v>6.777075615602526</v>
      </c>
      <c r="J40" s="41">
        <f t="shared" si="23"/>
        <v>-48.97959183673469</v>
      </c>
      <c r="K40" s="41">
        <f t="shared" si="23"/>
        <v>765.5</v>
      </c>
      <c r="L40" s="41">
        <f t="shared" si="23"/>
        <v>-93.87637203928365</v>
      </c>
      <c r="M40" s="41">
        <f t="shared" si="23"/>
        <v>69.81132075471697</v>
      </c>
      <c r="N40" s="41">
        <f t="shared" si="23"/>
        <v>18139.444444444445</v>
      </c>
      <c r="O40" s="41">
        <f t="shared" si="23"/>
        <v>-99.42737047302855</v>
      </c>
      <c r="P40" s="41">
        <f t="shared" si="23"/>
        <v>54.25531914893617</v>
      </c>
      <c r="Q40" s="41">
        <f t="shared" si="23"/>
        <v>184.48275862068965</v>
      </c>
      <c r="R40" s="41">
        <f t="shared" si="23"/>
        <v>-52.24242424242425</v>
      </c>
      <c r="S40" s="41">
        <f>+_xlfn.IFERROR(((S39/R38)*100),"NPC")</f>
        <v>-87.69035532994924</v>
      </c>
      <c r="T40" s="42">
        <f>+_xlfn.IFERROR(((T39/S38)*100),"NPC")</f>
        <v>3677.319587628866</v>
      </c>
    </row>
    <row r="41" spans="2:20" ht="30" customHeight="1">
      <c r="B41" s="102" t="s">
        <v>1</v>
      </c>
      <c r="C41" s="37" t="s">
        <v>48</v>
      </c>
      <c r="D41" s="38">
        <v>232.5</v>
      </c>
      <c r="E41" s="38">
        <v>1116</v>
      </c>
      <c r="F41" s="38">
        <v>3723</v>
      </c>
      <c r="G41" s="38">
        <v>300</v>
      </c>
      <c r="H41" s="38" t="s">
        <v>36</v>
      </c>
      <c r="I41" s="38">
        <v>600</v>
      </c>
      <c r="J41" s="38">
        <v>500</v>
      </c>
      <c r="K41" s="38" t="s">
        <v>36</v>
      </c>
      <c r="L41" s="38">
        <v>638</v>
      </c>
      <c r="M41" s="38">
        <v>515</v>
      </c>
      <c r="N41" s="38">
        <v>1072</v>
      </c>
      <c r="O41" s="38">
        <v>8387.46</v>
      </c>
      <c r="P41" s="38">
        <v>3722</v>
      </c>
      <c r="Q41" s="38">
        <v>2032.5</v>
      </c>
      <c r="R41" s="38">
        <v>10998.5</v>
      </c>
      <c r="S41" s="38">
        <v>2362.7</v>
      </c>
      <c r="T41" s="39">
        <v>2514</v>
      </c>
    </row>
    <row r="42" spans="2:20" ht="30" customHeight="1">
      <c r="B42" s="102"/>
      <c r="C42" s="40" t="s">
        <v>37</v>
      </c>
      <c r="D42" s="41" t="str">
        <f aca="true" t="shared" si="24" ref="D42:R42">+_xlfn.IFERROR(D41-C41,"NPC")</f>
        <v>NPC</v>
      </c>
      <c r="E42" s="41">
        <f t="shared" si="24"/>
        <v>883.5</v>
      </c>
      <c r="F42" s="41">
        <f t="shared" si="24"/>
        <v>2607</v>
      </c>
      <c r="G42" s="41">
        <f t="shared" si="24"/>
        <v>-3423</v>
      </c>
      <c r="H42" s="41" t="str">
        <f t="shared" si="24"/>
        <v>NPC</v>
      </c>
      <c r="I42" s="41" t="str">
        <f t="shared" si="24"/>
        <v>NPC</v>
      </c>
      <c r="J42" s="41">
        <f t="shared" si="24"/>
        <v>-100</v>
      </c>
      <c r="K42" s="41" t="str">
        <f t="shared" si="24"/>
        <v>NPC</v>
      </c>
      <c r="L42" s="41" t="str">
        <f t="shared" si="24"/>
        <v>NPC</v>
      </c>
      <c r="M42" s="41">
        <f t="shared" si="24"/>
        <v>-123</v>
      </c>
      <c r="N42" s="41">
        <f t="shared" si="24"/>
        <v>557</v>
      </c>
      <c r="O42" s="41">
        <f t="shared" si="24"/>
        <v>7315.459999999999</v>
      </c>
      <c r="P42" s="41">
        <f t="shared" si="24"/>
        <v>-4665.459999999999</v>
      </c>
      <c r="Q42" s="41">
        <f t="shared" si="24"/>
        <v>-1689.5</v>
      </c>
      <c r="R42" s="41">
        <f t="shared" si="24"/>
        <v>8966</v>
      </c>
      <c r="S42" s="41">
        <f>+_xlfn.IFERROR(S41-R41,"NPC")</f>
        <v>-8635.8</v>
      </c>
      <c r="T42" s="42">
        <f>+_xlfn.IFERROR(T41-S41,"NPC")</f>
        <v>151.30000000000018</v>
      </c>
    </row>
    <row r="43" spans="2:20" ht="30" customHeight="1">
      <c r="B43" s="102"/>
      <c r="C43" s="37" t="s">
        <v>42</v>
      </c>
      <c r="D43" s="38" t="str">
        <f>+_xlfn.IFERROR(D42-C42,"NPC")</f>
        <v>NPC</v>
      </c>
      <c r="E43" s="38">
        <f aca="true" t="shared" si="25" ref="E43:R43">+_xlfn.IFERROR(((E42/D41)*100),"NPC")</f>
        <v>380</v>
      </c>
      <c r="F43" s="38">
        <f t="shared" si="25"/>
        <v>233.6021505376344</v>
      </c>
      <c r="G43" s="38">
        <f t="shared" si="25"/>
        <v>-91.941982272361</v>
      </c>
      <c r="H43" s="38" t="str">
        <f t="shared" si="25"/>
        <v>NPC</v>
      </c>
      <c r="I43" s="38" t="str">
        <f t="shared" si="25"/>
        <v>NPC</v>
      </c>
      <c r="J43" s="38">
        <f t="shared" si="25"/>
        <v>-16.666666666666664</v>
      </c>
      <c r="K43" s="38" t="str">
        <f t="shared" si="25"/>
        <v>NPC</v>
      </c>
      <c r="L43" s="38" t="str">
        <f t="shared" si="25"/>
        <v>NPC</v>
      </c>
      <c r="M43" s="38">
        <f t="shared" si="25"/>
        <v>-19.278996865203762</v>
      </c>
      <c r="N43" s="38">
        <f t="shared" si="25"/>
        <v>108.15533980582524</v>
      </c>
      <c r="O43" s="38">
        <f t="shared" si="25"/>
        <v>682.4123134328357</v>
      </c>
      <c r="P43" s="38">
        <f t="shared" si="25"/>
        <v>-55.624229504522226</v>
      </c>
      <c r="Q43" s="38">
        <f t="shared" si="25"/>
        <v>-45.39226222461043</v>
      </c>
      <c r="R43" s="38">
        <f t="shared" si="25"/>
        <v>441.13161131611315</v>
      </c>
      <c r="S43" s="38">
        <f>+_xlfn.IFERROR(((S42/R41)*100),"NPC")</f>
        <v>-78.51797972450788</v>
      </c>
      <c r="T43" s="39">
        <f>+_xlfn.IFERROR(((T42/S41)*100),"NPC")</f>
        <v>6.4036906928514075</v>
      </c>
    </row>
    <row r="44" spans="2:20" ht="30" customHeight="1">
      <c r="B44" s="100" t="s">
        <v>31</v>
      </c>
      <c r="C44" s="40" t="s">
        <v>48</v>
      </c>
      <c r="D44" s="41" t="s">
        <v>36</v>
      </c>
      <c r="E44" s="41" t="s">
        <v>36</v>
      </c>
      <c r="F44" s="41" t="s">
        <v>36</v>
      </c>
      <c r="G44" s="41" t="s">
        <v>36</v>
      </c>
      <c r="H44" s="41" t="s">
        <v>36</v>
      </c>
      <c r="I44" s="41" t="s">
        <v>36</v>
      </c>
      <c r="J44" s="41" t="s">
        <v>36</v>
      </c>
      <c r="K44" s="41" t="s">
        <v>36</v>
      </c>
      <c r="L44" s="41">
        <v>16</v>
      </c>
      <c r="M44" s="41" t="s">
        <v>36</v>
      </c>
      <c r="N44" s="41" t="s">
        <v>36</v>
      </c>
      <c r="O44" s="41" t="s">
        <v>36</v>
      </c>
      <c r="P44" s="41">
        <v>5600</v>
      </c>
      <c r="Q44" s="41" t="s">
        <v>36</v>
      </c>
      <c r="R44" s="41">
        <v>5300</v>
      </c>
      <c r="S44" s="41" t="s">
        <v>36</v>
      </c>
      <c r="T44" s="42" t="s">
        <v>36</v>
      </c>
    </row>
    <row r="45" spans="2:20" ht="30" customHeight="1">
      <c r="B45" s="100"/>
      <c r="C45" s="37" t="s">
        <v>37</v>
      </c>
      <c r="D45" s="38" t="str">
        <f aca="true" t="shared" si="26" ref="D45:R45">+_xlfn.IFERROR(D44-C44,"NPC")</f>
        <v>NPC</v>
      </c>
      <c r="E45" s="38" t="str">
        <f t="shared" si="26"/>
        <v>NPC</v>
      </c>
      <c r="F45" s="38" t="str">
        <f t="shared" si="26"/>
        <v>NPC</v>
      </c>
      <c r="G45" s="38" t="str">
        <f t="shared" si="26"/>
        <v>NPC</v>
      </c>
      <c r="H45" s="38" t="str">
        <f t="shared" si="26"/>
        <v>NPC</v>
      </c>
      <c r="I45" s="38" t="str">
        <f t="shared" si="26"/>
        <v>NPC</v>
      </c>
      <c r="J45" s="38" t="str">
        <f t="shared" si="26"/>
        <v>NPC</v>
      </c>
      <c r="K45" s="38" t="str">
        <f t="shared" si="26"/>
        <v>NPC</v>
      </c>
      <c r="L45" s="38" t="str">
        <f t="shared" si="26"/>
        <v>NPC</v>
      </c>
      <c r="M45" s="38" t="str">
        <f t="shared" si="26"/>
        <v>NPC</v>
      </c>
      <c r="N45" s="38" t="str">
        <f t="shared" si="26"/>
        <v>NPC</v>
      </c>
      <c r="O45" s="38" t="str">
        <f t="shared" si="26"/>
        <v>NPC</v>
      </c>
      <c r="P45" s="38" t="str">
        <f t="shared" si="26"/>
        <v>NPC</v>
      </c>
      <c r="Q45" s="38" t="str">
        <f t="shared" si="26"/>
        <v>NPC</v>
      </c>
      <c r="R45" s="38" t="str">
        <f t="shared" si="26"/>
        <v>NPC</v>
      </c>
      <c r="S45" s="38" t="str">
        <f>+_xlfn.IFERROR(S44-R44,"NPC")</f>
        <v>NPC</v>
      </c>
      <c r="T45" s="39" t="str">
        <f>+_xlfn.IFERROR(T44-S44,"NPC")</f>
        <v>NPC</v>
      </c>
    </row>
    <row r="46" spans="2:20" ht="30" customHeight="1">
      <c r="B46" s="100"/>
      <c r="C46" s="40" t="s">
        <v>42</v>
      </c>
      <c r="D46" s="41" t="str">
        <f>+_xlfn.IFERROR(D45-C45,"NPC")</f>
        <v>NPC</v>
      </c>
      <c r="E46" s="41" t="str">
        <f aca="true" t="shared" si="27" ref="E46:R46">+_xlfn.IFERROR(((E45/D44)*100),"NPC")</f>
        <v>NPC</v>
      </c>
      <c r="F46" s="41" t="str">
        <f t="shared" si="27"/>
        <v>NPC</v>
      </c>
      <c r="G46" s="41" t="str">
        <f t="shared" si="27"/>
        <v>NPC</v>
      </c>
      <c r="H46" s="41" t="str">
        <f t="shared" si="27"/>
        <v>NPC</v>
      </c>
      <c r="I46" s="41" t="str">
        <f t="shared" si="27"/>
        <v>NPC</v>
      </c>
      <c r="J46" s="41" t="str">
        <f t="shared" si="27"/>
        <v>NPC</v>
      </c>
      <c r="K46" s="41" t="str">
        <f t="shared" si="27"/>
        <v>NPC</v>
      </c>
      <c r="L46" s="41" t="str">
        <f t="shared" si="27"/>
        <v>NPC</v>
      </c>
      <c r="M46" s="41" t="str">
        <f t="shared" si="27"/>
        <v>NPC</v>
      </c>
      <c r="N46" s="41" t="str">
        <f t="shared" si="27"/>
        <v>NPC</v>
      </c>
      <c r="O46" s="41" t="str">
        <f t="shared" si="27"/>
        <v>NPC</v>
      </c>
      <c r="P46" s="41" t="str">
        <f t="shared" si="27"/>
        <v>NPC</v>
      </c>
      <c r="Q46" s="41" t="str">
        <f t="shared" si="27"/>
        <v>NPC</v>
      </c>
      <c r="R46" s="41" t="str">
        <f t="shared" si="27"/>
        <v>NPC</v>
      </c>
      <c r="S46" s="41" t="str">
        <f>+_xlfn.IFERROR(((S45/R44)*100),"NPC")</f>
        <v>NPC</v>
      </c>
      <c r="T46" s="42" t="str">
        <f>+_xlfn.IFERROR(((T45/S44)*100),"NPC")</f>
        <v>NPC</v>
      </c>
    </row>
    <row r="47" spans="2:20" ht="30" customHeight="1">
      <c r="B47" s="102" t="s">
        <v>32</v>
      </c>
      <c r="C47" s="37" t="s">
        <v>52</v>
      </c>
      <c r="D47" s="38" t="s">
        <v>36</v>
      </c>
      <c r="E47" s="38">
        <v>181</v>
      </c>
      <c r="F47" s="38">
        <v>212</v>
      </c>
      <c r="G47" s="38">
        <v>390.5</v>
      </c>
      <c r="H47" s="38" t="s">
        <v>36</v>
      </c>
      <c r="I47" s="38">
        <v>194</v>
      </c>
      <c r="J47" s="38" t="s">
        <v>36</v>
      </c>
      <c r="K47" s="38">
        <v>26.9</v>
      </c>
      <c r="L47" s="38">
        <v>27</v>
      </c>
      <c r="M47" s="38" t="s">
        <v>36</v>
      </c>
      <c r="N47" s="38">
        <v>17</v>
      </c>
      <c r="O47" s="38">
        <v>385.54</v>
      </c>
      <c r="P47" s="38">
        <v>313</v>
      </c>
      <c r="Q47" s="38">
        <v>200</v>
      </c>
      <c r="R47" s="38">
        <v>2544.29</v>
      </c>
      <c r="S47" s="38" t="s">
        <v>36</v>
      </c>
      <c r="T47" s="39">
        <v>23362.36</v>
      </c>
    </row>
    <row r="48" spans="2:20" ht="30" customHeight="1">
      <c r="B48" s="102"/>
      <c r="C48" s="40" t="s">
        <v>37</v>
      </c>
      <c r="D48" s="41" t="str">
        <f aca="true" t="shared" si="28" ref="D48:R48">+_xlfn.IFERROR(D47-C47,"NPC")</f>
        <v>NPC</v>
      </c>
      <c r="E48" s="41" t="str">
        <f t="shared" si="28"/>
        <v>NPC</v>
      </c>
      <c r="F48" s="41">
        <f t="shared" si="28"/>
        <v>31</v>
      </c>
      <c r="G48" s="41">
        <f t="shared" si="28"/>
        <v>178.5</v>
      </c>
      <c r="H48" s="41" t="str">
        <f t="shared" si="28"/>
        <v>NPC</v>
      </c>
      <c r="I48" s="41" t="str">
        <f t="shared" si="28"/>
        <v>NPC</v>
      </c>
      <c r="J48" s="41" t="str">
        <f t="shared" si="28"/>
        <v>NPC</v>
      </c>
      <c r="K48" s="41" t="str">
        <f t="shared" si="28"/>
        <v>NPC</v>
      </c>
      <c r="L48" s="41">
        <f t="shared" si="28"/>
        <v>0.10000000000000142</v>
      </c>
      <c r="M48" s="41" t="str">
        <f t="shared" si="28"/>
        <v>NPC</v>
      </c>
      <c r="N48" s="41" t="str">
        <f t="shared" si="28"/>
        <v>NPC</v>
      </c>
      <c r="O48" s="41">
        <f t="shared" si="28"/>
        <v>368.54</v>
      </c>
      <c r="P48" s="41">
        <f t="shared" si="28"/>
        <v>-72.54000000000002</v>
      </c>
      <c r="Q48" s="41">
        <f t="shared" si="28"/>
        <v>-113</v>
      </c>
      <c r="R48" s="41">
        <f t="shared" si="28"/>
        <v>2344.29</v>
      </c>
      <c r="S48" s="41" t="str">
        <f>+_xlfn.IFERROR(S47-R47,"NPC")</f>
        <v>NPC</v>
      </c>
      <c r="T48" s="42" t="str">
        <f>+_xlfn.IFERROR(T47-S47,"NPC")</f>
        <v>NPC</v>
      </c>
    </row>
    <row r="49" spans="2:20" ht="30" customHeight="1">
      <c r="B49" s="102"/>
      <c r="C49" s="37" t="s">
        <v>42</v>
      </c>
      <c r="D49" s="38" t="str">
        <f>+_xlfn.IFERROR(D48-C48,"NPC")</f>
        <v>NPC</v>
      </c>
      <c r="E49" s="38" t="str">
        <f aca="true" t="shared" si="29" ref="E49:R49">+_xlfn.IFERROR(((E48/D47)*100),"NPC")</f>
        <v>NPC</v>
      </c>
      <c r="F49" s="38">
        <f t="shared" si="29"/>
        <v>17.12707182320442</v>
      </c>
      <c r="G49" s="38">
        <f t="shared" si="29"/>
        <v>84.19811320754717</v>
      </c>
      <c r="H49" s="38" t="str">
        <f t="shared" si="29"/>
        <v>NPC</v>
      </c>
      <c r="I49" s="38" t="str">
        <f t="shared" si="29"/>
        <v>NPC</v>
      </c>
      <c r="J49" s="38" t="str">
        <f t="shared" si="29"/>
        <v>NPC</v>
      </c>
      <c r="K49" s="38" t="str">
        <f t="shared" si="29"/>
        <v>NPC</v>
      </c>
      <c r="L49" s="38">
        <f t="shared" si="29"/>
        <v>0.3717472118959161</v>
      </c>
      <c r="M49" s="38" t="str">
        <f t="shared" si="29"/>
        <v>NPC</v>
      </c>
      <c r="N49" s="38" t="str">
        <f t="shared" si="29"/>
        <v>NPC</v>
      </c>
      <c r="O49" s="38">
        <f t="shared" si="29"/>
        <v>2167.8823529411766</v>
      </c>
      <c r="P49" s="38">
        <f t="shared" si="29"/>
        <v>-18.815168335321893</v>
      </c>
      <c r="Q49" s="38">
        <f t="shared" si="29"/>
        <v>-36.102236421725244</v>
      </c>
      <c r="R49" s="38">
        <f t="shared" si="29"/>
        <v>1172.145</v>
      </c>
      <c r="S49" s="38" t="str">
        <f>+_xlfn.IFERROR(((S48/R47)*100),"NPC")</f>
        <v>NPC</v>
      </c>
      <c r="T49" s="39" t="str">
        <f>+_xlfn.IFERROR(((T48/S47)*100),"NPC")</f>
        <v>NPC</v>
      </c>
    </row>
    <row r="50" spans="2:20" ht="30" customHeight="1">
      <c r="B50" s="100" t="s">
        <v>13</v>
      </c>
      <c r="C50" s="40" t="s">
        <v>48</v>
      </c>
      <c r="D50" s="41">
        <v>6911.5</v>
      </c>
      <c r="E50" s="41">
        <v>386.65</v>
      </c>
      <c r="F50" s="41">
        <v>3325</v>
      </c>
      <c r="G50" s="41">
        <v>3094.95</v>
      </c>
      <c r="H50" s="41">
        <v>25</v>
      </c>
      <c r="I50" s="41">
        <v>7932.4400000000005</v>
      </c>
      <c r="J50" s="41">
        <v>267.246</v>
      </c>
      <c r="K50" s="41">
        <v>2195.1299999999997</v>
      </c>
      <c r="L50" s="41">
        <v>9970.349999999999</v>
      </c>
      <c r="M50" s="41">
        <v>746.55</v>
      </c>
      <c r="N50" s="41">
        <v>5267.5599999999995</v>
      </c>
      <c r="O50" s="41">
        <v>2645.9500000000003</v>
      </c>
      <c r="P50" s="41">
        <v>4002.0022000000004</v>
      </c>
      <c r="Q50" s="41">
        <v>3958.5209999999997</v>
      </c>
      <c r="R50" s="41">
        <v>5954.697600000001</v>
      </c>
      <c r="S50" s="41">
        <v>1550.0024</v>
      </c>
      <c r="T50" s="42">
        <v>3650.25</v>
      </c>
    </row>
    <row r="51" spans="2:20" ht="30" customHeight="1">
      <c r="B51" s="100"/>
      <c r="C51" s="37" t="s">
        <v>37</v>
      </c>
      <c r="D51" s="38" t="str">
        <f aca="true" t="shared" si="30" ref="D51:R51">+_xlfn.IFERROR(D50-C50,"NPC")</f>
        <v>NPC</v>
      </c>
      <c r="E51" s="38">
        <f t="shared" si="30"/>
        <v>-6524.85</v>
      </c>
      <c r="F51" s="38">
        <f t="shared" si="30"/>
        <v>2938.35</v>
      </c>
      <c r="G51" s="38">
        <f t="shared" si="30"/>
        <v>-230.05000000000018</v>
      </c>
      <c r="H51" s="38">
        <f t="shared" si="30"/>
        <v>-3069.95</v>
      </c>
      <c r="I51" s="38">
        <f t="shared" si="30"/>
        <v>7907.4400000000005</v>
      </c>
      <c r="J51" s="38">
        <f t="shared" si="30"/>
        <v>-7665.194</v>
      </c>
      <c r="K51" s="38">
        <f t="shared" si="30"/>
        <v>1927.8839999999996</v>
      </c>
      <c r="L51" s="38">
        <f t="shared" si="30"/>
        <v>7775.219999999999</v>
      </c>
      <c r="M51" s="38">
        <f t="shared" si="30"/>
        <v>-9223.8</v>
      </c>
      <c r="N51" s="38">
        <f t="shared" si="30"/>
        <v>4521.009999999999</v>
      </c>
      <c r="O51" s="38">
        <f t="shared" si="30"/>
        <v>-2621.609999999999</v>
      </c>
      <c r="P51" s="38">
        <f t="shared" si="30"/>
        <v>1356.0522</v>
      </c>
      <c r="Q51" s="38">
        <f t="shared" si="30"/>
        <v>-43.48120000000063</v>
      </c>
      <c r="R51" s="38">
        <f t="shared" si="30"/>
        <v>1996.1766000000016</v>
      </c>
      <c r="S51" s="38">
        <f>+_xlfn.IFERROR(S50-R50,"NPC")</f>
        <v>-4404.695200000001</v>
      </c>
      <c r="T51" s="39">
        <f>+_xlfn.IFERROR(T50-S50,"NPC")</f>
        <v>2100.2475999999997</v>
      </c>
    </row>
    <row r="52" spans="2:20" ht="30" customHeight="1">
      <c r="B52" s="100"/>
      <c r="C52" s="40" t="s">
        <v>42</v>
      </c>
      <c r="D52" s="41" t="str">
        <f>+_xlfn.IFERROR(D51-C51,"NPC")</f>
        <v>NPC</v>
      </c>
      <c r="E52" s="41">
        <f aca="true" t="shared" si="31" ref="E52:R52">+_xlfn.IFERROR(((E51/D50)*100),"NPC")</f>
        <v>-94.40570064385444</v>
      </c>
      <c r="F52" s="41">
        <f t="shared" si="31"/>
        <v>759.9508599508599</v>
      </c>
      <c r="G52" s="41">
        <f t="shared" si="31"/>
        <v>-6.918796992481209</v>
      </c>
      <c r="H52" s="41">
        <f t="shared" si="31"/>
        <v>-99.19223250779496</v>
      </c>
      <c r="I52" s="41">
        <f t="shared" si="31"/>
        <v>31629.760000000006</v>
      </c>
      <c r="J52" s="41">
        <f t="shared" si="31"/>
        <v>-96.63097357181397</v>
      </c>
      <c r="K52" s="41">
        <f t="shared" si="31"/>
        <v>721.3892817853213</v>
      </c>
      <c r="L52" s="41">
        <f t="shared" si="31"/>
        <v>354.20316792171764</v>
      </c>
      <c r="M52" s="41">
        <f t="shared" si="31"/>
        <v>-92.5122989664355</v>
      </c>
      <c r="N52" s="41">
        <f t="shared" si="31"/>
        <v>605.5870336882995</v>
      </c>
      <c r="O52" s="41">
        <f t="shared" si="31"/>
        <v>-49.76896323914677</v>
      </c>
      <c r="P52" s="41">
        <f t="shared" si="31"/>
        <v>51.250106766945706</v>
      </c>
      <c r="Q52" s="41">
        <f t="shared" si="31"/>
        <v>-1.0864861593529513</v>
      </c>
      <c r="R52" s="41">
        <f t="shared" si="31"/>
        <v>50.42733384514069</v>
      </c>
      <c r="S52" s="41">
        <f>+_xlfn.IFERROR(((S51/R50)*100),"NPC")</f>
        <v>-73.970090437506</v>
      </c>
      <c r="T52" s="42">
        <f>+_xlfn.IFERROR(((T51/S50)*100),"NPC")</f>
        <v>135.4996353554033</v>
      </c>
    </row>
    <row r="53" spans="2:20" ht="30" customHeight="1">
      <c r="B53" s="102" t="s">
        <v>33</v>
      </c>
      <c r="C53" s="37" t="s">
        <v>48</v>
      </c>
      <c r="D53" s="38">
        <v>5.5</v>
      </c>
      <c r="E53" s="38">
        <v>7213.9</v>
      </c>
      <c r="F53" s="38">
        <v>31.680000000000003</v>
      </c>
      <c r="G53" s="38" t="s">
        <v>36</v>
      </c>
      <c r="H53" s="38">
        <v>41.25</v>
      </c>
      <c r="I53" s="38">
        <v>474.95000000000005</v>
      </c>
      <c r="J53" s="38" t="s">
        <v>36</v>
      </c>
      <c r="K53" s="38">
        <v>5.609999999999999</v>
      </c>
      <c r="L53" s="38">
        <v>345.72</v>
      </c>
      <c r="M53" s="38" t="s">
        <v>36</v>
      </c>
      <c r="N53" s="38">
        <v>0.5</v>
      </c>
      <c r="O53" s="38">
        <v>32</v>
      </c>
      <c r="P53" s="38" t="s">
        <v>36</v>
      </c>
      <c r="Q53" s="38">
        <v>8</v>
      </c>
      <c r="R53" s="38">
        <v>3</v>
      </c>
      <c r="S53" s="38">
        <v>5.5</v>
      </c>
      <c r="T53" s="39">
        <v>14.75</v>
      </c>
    </row>
    <row r="54" spans="2:20" ht="30" customHeight="1">
      <c r="B54" s="102"/>
      <c r="C54" s="40" t="s">
        <v>37</v>
      </c>
      <c r="D54" s="41" t="str">
        <f aca="true" t="shared" si="32" ref="D54:R54">+_xlfn.IFERROR(D53-C53,"NPC")</f>
        <v>NPC</v>
      </c>
      <c r="E54" s="41">
        <f t="shared" si="32"/>
        <v>7208.4</v>
      </c>
      <c r="F54" s="41">
        <f t="shared" si="32"/>
        <v>-7182.219999999999</v>
      </c>
      <c r="G54" s="41" t="str">
        <f t="shared" si="32"/>
        <v>NPC</v>
      </c>
      <c r="H54" s="41" t="str">
        <f t="shared" si="32"/>
        <v>NPC</v>
      </c>
      <c r="I54" s="41">
        <f t="shared" si="32"/>
        <v>433.70000000000005</v>
      </c>
      <c r="J54" s="41" t="str">
        <f t="shared" si="32"/>
        <v>NPC</v>
      </c>
      <c r="K54" s="41" t="str">
        <f t="shared" si="32"/>
        <v>NPC</v>
      </c>
      <c r="L54" s="41">
        <f t="shared" si="32"/>
        <v>340.11</v>
      </c>
      <c r="M54" s="41" t="str">
        <f t="shared" si="32"/>
        <v>NPC</v>
      </c>
      <c r="N54" s="41" t="str">
        <f t="shared" si="32"/>
        <v>NPC</v>
      </c>
      <c r="O54" s="41">
        <f t="shared" si="32"/>
        <v>31.5</v>
      </c>
      <c r="P54" s="41" t="str">
        <f t="shared" si="32"/>
        <v>NPC</v>
      </c>
      <c r="Q54" s="41" t="str">
        <f t="shared" si="32"/>
        <v>NPC</v>
      </c>
      <c r="R54" s="41">
        <f t="shared" si="32"/>
        <v>-5</v>
      </c>
      <c r="S54" s="41">
        <f>+_xlfn.IFERROR(S53-R53,"NPC")</f>
        <v>2.5</v>
      </c>
      <c r="T54" s="42">
        <f>+_xlfn.IFERROR(T53-S53,"NPC")</f>
        <v>9.25</v>
      </c>
    </row>
    <row r="55" spans="2:20" ht="30" customHeight="1">
      <c r="B55" s="102"/>
      <c r="C55" s="37" t="s">
        <v>42</v>
      </c>
      <c r="D55" s="38" t="str">
        <f>+_xlfn.IFERROR(D54-C54,"NPC")</f>
        <v>NPC</v>
      </c>
      <c r="E55" s="38">
        <f aca="true" t="shared" si="33" ref="E55:R55">+_xlfn.IFERROR(((E54/D53)*100),"NPC")</f>
        <v>131061.81818181818</v>
      </c>
      <c r="F55" s="38">
        <f t="shared" si="33"/>
        <v>-99.56084780770456</v>
      </c>
      <c r="G55" s="38" t="str">
        <f t="shared" si="33"/>
        <v>NPC</v>
      </c>
      <c r="H55" s="38" t="str">
        <f t="shared" si="33"/>
        <v>NPC</v>
      </c>
      <c r="I55" s="38">
        <f t="shared" si="33"/>
        <v>1051.3939393939395</v>
      </c>
      <c r="J55" s="38" t="str">
        <f t="shared" si="33"/>
        <v>NPC</v>
      </c>
      <c r="K55" s="38" t="str">
        <f t="shared" si="33"/>
        <v>NPC</v>
      </c>
      <c r="L55" s="38">
        <f t="shared" si="33"/>
        <v>6062.5668449197865</v>
      </c>
      <c r="M55" s="38" t="str">
        <f t="shared" si="33"/>
        <v>NPC</v>
      </c>
      <c r="N55" s="38" t="str">
        <f t="shared" si="33"/>
        <v>NPC</v>
      </c>
      <c r="O55" s="38">
        <f t="shared" si="33"/>
        <v>6300</v>
      </c>
      <c r="P55" s="38" t="str">
        <f t="shared" si="33"/>
        <v>NPC</v>
      </c>
      <c r="Q55" s="38" t="str">
        <f t="shared" si="33"/>
        <v>NPC</v>
      </c>
      <c r="R55" s="38">
        <f t="shared" si="33"/>
        <v>-62.5</v>
      </c>
      <c r="S55" s="38">
        <f>+_xlfn.IFERROR(((S54/R53)*100),"NPC")</f>
        <v>83.33333333333334</v>
      </c>
      <c r="T55" s="39">
        <f>+_xlfn.IFERROR(((T54/S53)*100),"NPC")</f>
        <v>168.1818181818182</v>
      </c>
    </row>
    <row r="56" spans="2:20" ht="30" customHeight="1">
      <c r="B56" s="100" t="s">
        <v>16</v>
      </c>
      <c r="C56" s="40" t="s">
        <v>48</v>
      </c>
      <c r="D56" s="41" t="s">
        <v>36</v>
      </c>
      <c r="E56" s="41" t="s">
        <v>36</v>
      </c>
      <c r="F56" s="41" t="s">
        <v>36</v>
      </c>
      <c r="G56" s="41" t="s">
        <v>36</v>
      </c>
      <c r="H56" s="41">
        <v>5.5</v>
      </c>
      <c r="I56" s="41">
        <v>30344</v>
      </c>
      <c r="J56" s="41">
        <v>29</v>
      </c>
      <c r="K56" s="41">
        <v>10</v>
      </c>
      <c r="L56" s="41">
        <v>1347.3</v>
      </c>
      <c r="M56" s="41" t="s">
        <v>36</v>
      </c>
      <c r="N56" s="41">
        <v>42</v>
      </c>
      <c r="O56" s="41">
        <v>1464.5</v>
      </c>
      <c r="P56" s="41">
        <v>131</v>
      </c>
      <c r="Q56" s="41">
        <v>13</v>
      </c>
      <c r="R56" s="41">
        <v>1136.5</v>
      </c>
      <c r="S56" s="41">
        <v>1</v>
      </c>
      <c r="T56" s="42">
        <v>35</v>
      </c>
    </row>
    <row r="57" spans="2:20" ht="30" customHeight="1">
      <c r="B57" s="100"/>
      <c r="C57" s="37" t="s">
        <v>37</v>
      </c>
      <c r="D57" s="38" t="str">
        <f aca="true" t="shared" si="34" ref="D57:R57">+_xlfn.IFERROR(D56-C56,"NPC")</f>
        <v>NPC</v>
      </c>
      <c r="E57" s="38" t="str">
        <f t="shared" si="34"/>
        <v>NPC</v>
      </c>
      <c r="F57" s="38" t="str">
        <f t="shared" si="34"/>
        <v>NPC</v>
      </c>
      <c r="G57" s="38" t="str">
        <f t="shared" si="34"/>
        <v>NPC</v>
      </c>
      <c r="H57" s="38" t="str">
        <f t="shared" si="34"/>
        <v>NPC</v>
      </c>
      <c r="I57" s="38">
        <f t="shared" si="34"/>
        <v>30338.5</v>
      </c>
      <c r="J57" s="38">
        <f t="shared" si="34"/>
        <v>-30315</v>
      </c>
      <c r="K57" s="38">
        <f t="shared" si="34"/>
        <v>-19</v>
      </c>
      <c r="L57" s="38">
        <f t="shared" si="34"/>
        <v>1337.3</v>
      </c>
      <c r="M57" s="38" t="str">
        <f t="shared" si="34"/>
        <v>NPC</v>
      </c>
      <c r="N57" s="38" t="str">
        <f t="shared" si="34"/>
        <v>NPC</v>
      </c>
      <c r="O57" s="38">
        <f t="shared" si="34"/>
        <v>1422.5</v>
      </c>
      <c r="P57" s="38">
        <f t="shared" si="34"/>
        <v>-1333.5</v>
      </c>
      <c r="Q57" s="38">
        <f t="shared" si="34"/>
        <v>-118</v>
      </c>
      <c r="R57" s="38">
        <f t="shared" si="34"/>
        <v>1123.5</v>
      </c>
      <c r="S57" s="38">
        <f>+_xlfn.IFERROR(S56-R56,"NPC")</f>
        <v>-1135.5</v>
      </c>
      <c r="T57" s="39">
        <f>+_xlfn.IFERROR(T56-S56,"NPC")</f>
        <v>34</v>
      </c>
    </row>
    <row r="58" spans="2:20" ht="30" customHeight="1">
      <c r="B58" s="100"/>
      <c r="C58" s="40" t="s">
        <v>42</v>
      </c>
      <c r="D58" s="41" t="str">
        <f>+_xlfn.IFERROR(D57-C57,"NPC")</f>
        <v>NPC</v>
      </c>
      <c r="E58" s="41" t="str">
        <f aca="true" t="shared" si="35" ref="E58:R58">+_xlfn.IFERROR(((E57/D56)*100),"NPC")</f>
        <v>NPC</v>
      </c>
      <c r="F58" s="41" t="str">
        <f t="shared" si="35"/>
        <v>NPC</v>
      </c>
      <c r="G58" s="41" t="str">
        <f t="shared" si="35"/>
        <v>NPC</v>
      </c>
      <c r="H58" s="41" t="str">
        <f t="shared" si="35"/>
        <v>NPC</v>
      </c>
      <c r="I58" s="41">
        <f t="shared" si="35"/>
        <v>551609.0909090909</v>
      </c>
      <c r="J58" s="41">
        <f t="shared" si="35"/>
        <v>-99.90442921170578</v>
      </c>
      <c r="K58" s="41">
        <f t="shared" si="35"/>
        <v>-65.51724137931035</v>
      </c>
      <c r="L58" s="41">
        <f t="shared" si="35"/>
        <v>13372.999999999998</v>
      </c>
      <c r="M58" s="41" t="str">
        <f t="shared" si="35"/>
        <v>NPC</v>
      </c>
      <c r="N58" s="41" t="str">
        <f t="shared" si="35"/>
        <v>NPC</v>
      </c>
      <c r="O58" s="41">
        <f t="shared" si="35"/>
        <v>3386.904761904762</v>
      </c>
      <c r="P58" s="41">
        <f t="shared" si="35"/>
        <v>-91.0549675657221</v>
      </c>
      <c r="Q58" s="41">
        <f t="shared" si="35"/>
        <v>-90.07633587786259</v>
      </c>
      <c r="R58" s="41">
        <f t="shared" si="35"/>
        <v>8642.307692307691</v>
      </c>
      <c r="S58" s="41">
        <f>+_xlfn.IFERROR(((S57/R56)*100),"NPC")</f>
        <v>-99.91201055873296</v>
      </c>
      <c r="T58" s="42">
        <f>+_xlfn.IFERROR(((T57/S56)*100),"NPC")</f>
        <v>3400</v>
      </c>
    </row>
    <row r="59" spans="2:20" ht="30" customHeight="1">
      <c r="B59" s="102" t="s">
        <v>21</v>
      </c>
      <c r="C59" s="37" t="s">
        <v>48</v>
      </c>
      <c r="D59" s="38">
        <v>1491.3</v>
      </c>
      <c r="E59" s="38">
        <v>881.5</v>
      </c>
      <c r="F59" s="38">
        <v>2041.5</v>
      </c>
      <c r="G59" s="38">
        <v>7110.74</v>
      </c>
      <c r="H59" s="38">
        <v>1087.24</v>
      </c>
      <c r="I59" s="38">
        <v>1553.7199999999998</v>
      </c>
      <c r="J59" s="38" t="s">
        <v>36</v>
      </c>
      <c r="K59" s="38">
        <v>10843.149999999998</v>
      </c>
      <c r="L59" s="38">
        <v>1006.0199999999999</v>
      </c>
      <c r="M59" s="38">
        <v>1388.3499999999997</v>
      </c>
      <c r="N59" s="38">
        <v>3636.3</v>
      </c>
      <c r="O59" s="38">
        <v>6037</v>
      </c>
      <c r="P59" s="38">
        <v>6012.4</v>
      </c>
      <c r="Q59" s="38">
        <v>11280.5</v>
      </c>
      <c r="R59" s="38">
        <v>6826.25</v>
      </c>
      <c r="S59" s="38">
        <v>1741.46999999955</v>
      </c>
      <c r="T59" s="39">
        <v>4127.78</v>
      </c>
    </row>
    <row r="60" spans="2:20" ht="30" customHeight="1">
      <c r="B60" s="102"/>
      <c r="C60" s="40" t="s">
        <v>37</v>
      </c>
      <c r="D60" s="41" t="str">
        <f aca="true" t="shared" si="36" ref="D60:R60">+_xlfn.IFERROR(D59-C59,"NPC")</f>
        <v>NPC</v>
      </c>
      <c r="E60" s="41">
        <f t="shared" si="36"/>
        <v>-609.8</v>
      </c>
      <c r="F60" s="41">
        <f t="shared" si="36"/>
        <v>1160</v>
      </c>
      <c r="G60" s="41">
        <f t="shared" si="36"/>
        <v>5069.24</v>
      </c>
      <c r="H60" s="41">
        <f t="shared" si="36"/>
        <v>-6023.5</v>
      </c>
      <c r="I60" s="41">
        <f t="shared" si="36"/>
        <v>466.4799999999998</v>
      </c>
      <c r="J60" s="41" t="str">
        <f t="shared" si="36"/>
        <v>NPC</v>
      </c>
      <c r="K60" s="41" t="str">
        <f t="shared" si="36"/>
        <v>NPC</v>
      </c>
      <c r="L60" s="41">
        <f t="shared" si="36"/>
        <v>-9837.129999999997</v>
      </c>
      <c r="M60" s="41">
        <f t="shared" si="36"/>
        <v>382.3299999999998</v>
      </c>
      <c r="N60" s="41">
        <f t="shared" si="36"/>
        <v>2247.9500000000007</v>
      </c>
      <c r="O60" s="41">
        <f t="shared" si="36"/>
        <v>2400.7</v>
      </c>
      <c r="P60" s="41">
        <f t="shared" si="36"/>
        <v>-24.600000000000364</v>
      </c>
      <c r="Q60" s="41">
        <f t="shared" si="36"/>
        <v>5268.1</v>
      </c>
      <c r="R60" s="41">
        <f t="shared" si="36"/>
        <v>-4454.25</v>
      </c>
      <c r="S60" s="41">
        <f>+_xlfn.IFERROR(S59-R59,"NPC")</f>
        <v>-5084.78000000045</v>
      </c>
      <c r="T60" s="42">
        <f>+_xlfn.IFERROR(T59-S59,"NPC")</f>
        <v>2386.3100000004497</v>
      </c>
    </row>
    <row r="61" spans="2:20" ht="30" customHeight="1">
      <c r="B61" s="102"/>
      <c r="C61" s="37" t="s">
        <v>42</v>
      </c>
      <c r="D61" s="38" t="str">
        <f>+_xlfn.IFERROR(D60-C60,"NPC")</f>
        <v>NPC</v>
      </c>
      <c r="E61" s="38">
        <f aca="true" t="shared" si="37" ref="E61:R61">+_xlfn.IFERROR(((E60/D59)*100),"NPC")</f>
        <v>-40.89049822302689</v>
      </c>
      <c r="F61" s="38">
        <f t="shared" si="37"/>
        <v>131.59387407827566</v>
      </c>
      <c r="G61" s="38">
        <f t="shared" si="37"/>
        <v>248.3095762919422</v>
      </c>
      <c r="H61" s="38">
        <f t="shared" si="37"/>
        <v>-84.70988954736075</v>
      </c>
      <c r="I61" s="38">
        <f t="shared" si="37"/>
        <v>42.90497038372391</v>
      </c>
      <c r="J61" s="38" t="str">
        <f t="shared" si="37"/>
        <v>NPC</v>
      </c>
      <c r="K61" s="38" t="str">
        <f t="shared" si="37"/>
        <v>NPC</v>
      </c>
      <c r="L61" s="38">
        <f t="shared" si="37"/>
        <v>-90.72206877152857</v>
      </c>
      <c r="M61" s="38">
        <f t="shared" si="37"/>
        <v>38.00421462793979</v>
      </c>
      <c r="N61" s="38">
        <f t="shared" si="37"/>
        <v>161.91522310656543</v>
      </c>
      <c r="O61" s="38">
        <f t="shared" si="37"/>
        <v>66.02040535709374</v>
      </c>
      <c r="P61" s="38">
        <f t="shared" si="37"/>
        <v>-0.4074871624979355</v>
      </c>
      <c r="Q61" s="38">
        <f t="shared" si="37"/>
        <v>87.62058412613932</v>
      </c>
      <c r="R61" s="38">
        <f t="shared" si="37"/>
        <v>-39.48628163645228</v>
      </c>
      <c r="S61" s="38">
        <f>+_xlfn.IFERROR(((S60/R59)*100),"NPC")</f>
        <v>-74.48862845633327</v>
      </c>
      <c r="T61" s="39">
        <f>+_xlfn.IFERROR(((T60/S59)*100),"NPC")</f>
        <v>137.0284874273497</v>
      </c>
    </row>
    <row r="62" spans="2:20" ht="30" customHeight="1">
      <c r="B62" s="100" t="s">
        <v>34</v>
      </c>
      <c r="C62" s="40" t="s">
        <v>48</v>
      </c>
      <c r="D62" s="41" t="s">
        <v>36</v>
      </c>
      <c r="E62" s="41" t="s">
        <v>36</v>
      </c>
      <c r="F62" s="41" t="s">
        <v>36</v>
      </c>
      <c r="G62" s="41" t="s">
        <v>36</v>
      </c>
      <c r="H62" s="41" t="s">
        <v>36</v>
      </c>
      <c r="I62" s="41">
        <v>514</v>
      </c>
      <c r="J62" s="41">
        <v>1</v>
      </c>
      <c r="K62" s="41">
        <v>10</v>
      </c>
      <c r="L62" s="41">
        <v>80</v>
      </c>
      <c r="M62" s="41" t="s">
        <v>36</v>
      </c>
      <c r="N62" s="41">
        <v>73.5</v>
      </c>
      <c r="O62" s="41">
        <v>155</v>
      </c>
      <c r="P62" s="41">
        <v>6046.7</v>
      </c>
      <c r="Q62" s="41">
        <v>807.6</v>
      </c>
      <c r="R62" s="41">
        <v>326</v>
      </c>
      <c r="S62" s="41">
        <v>11</v>
      </c>
      <c r="T62" s="42">
        <v>1620.5</v>
      </c>
    </row>
    <row r="63" spans="2:20" ht="30" customHeight="1">
      <c r="B63" s="100"/>
      <c r="C63" s="37" t="s">
        <v>37</v>
      </c>
      <c r="D63" s="38" t="str">
        <f aca="true" t="shared" si="38" ref="D63:R63">+_xlfn.IFERROR(D62-C62,"NPC")</f>
        <v>NPC</v>
      </c>
      <c r="E63" s="38" t="str">
        <f t="shared" si="38"/>
        <v>NPC</v>
      </c>
      <c r="F63" s="38" t="str">
        <f t="shared" si="38"/>
        <v>NPC</v>
      </c>
      <c r="G63" s="38" t="str">
        <f t="shared" si="38"/>
        <v>NPC</v>
      </c>
      <c r="H63" s="38" t="str">
        <f t="shared" si="38"/>
        <v>NPC</v>
      </c>
      <c r="I63" s="38" t="str">
        <f t="shared" si="38"/>
        <v>NPC</v>
      </c>
      <c r="J63" s="38">
        <f t="shared" si="38"/>
        <v>-513</v>
      </c>
      <c r="K63" s="38">
        <f t="shared" si="38"/>
        <v>9</v>
      </c>
      <c r="L63" s="38">
        <f t="shared" si="38"/>
        <v>70</v>
      </c>
      <c r="M63" s="38" t="str">
        <f t="shared" si="38"/>
        <v>NPC</v>
      </c>
      <c r="N63" s="38" t="str">
        <f t="shared" si="38"/>
        <v>NPC</v>
      </c>
      <c r="O63" s="38">
        <f t="shared" si="38"/>
        <v>81.5</v>
      </c>
      <c r="P63" s="38">
        <f t="shared" si="38"/>
        <v>5891.7</v>
      </c>
      <c r="Q63" s="38">
        <f t="shared" si="38"/>
        <v>-5239.099999999999</v>
      </c>
      <c r="R63" s="38">
        <f t="shared" si="38"/>
        <v>-481.6</v>
      </c>
      <c r="S63" s="38">
        <f>+_xlfn.IFERROR(S62-R62,"NPC")</f>
        <v>-315</v>
      </c>
      <c r="T63" s="39">
        <f>+_xlfn.IFERROR(T62-S62,"NPC")</f>
        <v>1609.5</v>
      </c>
    </row>
    <row r="64" spans="2:20" ht="30" customHeight="1">
      <c r="B64" s="100"/>
      <c r="C64" s="40" t="s">
        <v>42</v>
      </c>
      <c r="D64" s="41" t="str">
        <f>+_xlfn.IFERROR(D63-C63,"NPC")</f>
        <v>NPC</v>
      </c>
      <c r="E64" s="41" t="str">
        <f aca="true" t="shared" si="39" ref="E64:R64">+_xlfn.IFERROR(((E63/D62)*100),"NPC")</f>
        <v>NPC</v>
      </c>
      <c r="F64" s="41" t="str">
        <f t="shared" si="39"/>
        <v>NPC</v>
      </c>
      <c r="G64" s="41" t="str">
        <f t="shared" si="39"/>
        <v>NPC</v>
      </c>
      <c r="H64" s="41" t="str">
        <f t="shared" si="39"/>
        <v>NPC</v>
      </c>
      <c r="I64" s="41" t="str">
        <f t="shared" si="39"/>
        <v>NPC</v>
      </c>
      <c r="J64" s="41">
        <f t="shared" si="39"/>
        <v>-99.80544747081711</v>
      </c>
      <c r="K64" s="41">
        <f t="shared" si="39"/>
        <v>900</v>
      </c>
      <c r="L64" s="41">
        <f t="shared" si="39"/>
        <v>700</v>
      </c>
      <c r="M64" s="41" t="str">
        <f t="shared" si="39"/>
        <v>NPC</v>
      </c>
      <c r="N64" s="41" t="str">
        <f t="shared" si="39"/>
        <v>NPC</v>
      </c>
      <c r="O64" s="41">
        <f t="shared" si="39"/>
        <v>110.88435374149658</v>
      </c>
      <c r="P64" s="41">
        <f t="shared" si="39"/>
        <v>3801.0967741935483</v>
      </c>
      <c r="Q64" s="41">
        <f t="shared" si="39"/>
        <v>-86.64395455372352</v>
      </c>
      <c r="R64" s="41">
        <f t="shared" si="39"/>
        <v>-59.63348192174344</v>
      </c>
      <c r="S64" s="41">
        <f>+_xlfn.IFERROR(((S63/R62)*100),"NPC")</f>
        <v>-96.62576687116564</v>
      </c>
      <c r="T64" s="42">
        <f>+_xlfn.IFERROR(((T63/S62)*100),"NPC")</f>
        <v>14631.818181818182</v>
      </c>
    </row>
    <row r="65" spans="2:20" ht="30" customHeight="1">
      <c r="B65" s="102" t="s">
        <v>0</v>
      </c>
      <c r="C65" s="37" t="s">
        <v>48</v>
      </c>
      <c r="D65" s="38" t="s">
        <v>36</v>
      </c>
      <c r="E65" s="38" t="s">
        <v>36</v>
      </c>
      <c r="F65" s="38">
        <v>6</v>
      </c>
      <c r="G65" s="38" t="s">
        <v>36</v>
      </c>
      <c r="H65" s="38" t="s">
        <v>36</v>
      </c>
      <c r="I65" s="38">
        <v>63</v>
      </c>
      <c r="J65" s="38" t="s">
        <v>36</v>
      </c>
      <c r="K65" s="38">
        <v>44.529</v>
      </c>
      <c r="L65" s="38">
        <v>63.53</v>
      </c>
      <c r="M65" s="38">
        <v>400</v>
      </c>
      <c r="N65" s="38">
        <v>801</v>
      </c>
      <c r="O65" s="38">
        <v>376.5</v>
      </c>
      <c r="P65" s="38">
        <v>2902.75</v>
      </c>
      <c r="Q65" s="38">
        <v>1657</v>
      </c>
      <c r="R65" s="38">
        <v>3193.5</v>
      </c>
      <c r="S65" s="38">
        <v>419.84</v>
      </c>
      <c r="T65" s="39">
        <v>210.28</v>
      </c>
    </row>
    <row r="66" spans="2:20" ht="30" customHeight="1">
      <c r="B66" s="102"/>
      <c r="C66" s="40" t="s">
        <v>37</v>
      </c>
      <c r="D66" s="41" t="str">
        <f aca="true" t="shared" si="40" ref="D66:R66">+_xlfn.IFERROR(D65-C65,"NPC")</f>
        <v>NPC</v>
      </c>
      <c r="E66" s="41" t="str">
        <f t="shared" si="40"/>
        <v>NPC</v>
      </c>
      <c r="F66" s="41" t="str">
        <f t="shared" si="40"/>
        <v>NPC</v>
      </c>
      <c r="G66" s="41" t="str">
        <f t="shared" si="40"/>
        <v>NPC</v>
      </c>
      <c r="H66" s="41" t="str">
        <f t="shared" si="40"/>
        <v>NPC</v>
      </c>
      <c r="I66" s="41" t="str">
        <f t="shared" si="40"/>
        <v>NPC</v>
      </c>
      <c r="J66" s="41" t="str">
        <f t="shared" si="40"/>
        <v>NPC</v>
      </c>
      <c r="K66" s="41" t="str">
        <f t="shared" si="40"/>
        <v>NPC</v>
      </c>
      <c r="L66" s="41">
        <f t="shared" si="40"/>
        <v>19.000999999999998</v>
      </c>
      <c r="M66" s="41">
        <f t="shared" si="40"/>
        <v>336.47</v>
      </c>
      <c r="N66" s="41">
        <f t="shared" si="40"/>
        <v>401</v>
      </c>
      <c r="O66" s="41">
        <f t="shared" si="40"/>
        <v>-424.5</v>
      </c>
      <c r="P66" s="41">
        <f t="shared" si="40"/>
        <v>2526.25</v>
      </c>
      <c r="Q66" s="41">
        <f t="shared" si="40"/>
        <v>-1245.75</v>
      </c>
      <c r="R66" s="41">
        <f t="shared" si="40"/>
        <v>1536.5</v>
      </c>
      <c r="S66" s="41">
        <f>+_xlfn.IFERROR(S65-R65,"NPC")</f>
        <v>-2773.66</v>
      </c>
      <c r="T66" s="42">
        <f>+_xlfn.IFERROR(T65-S65,"NPC")</f>
        <v>-209.55999999999997</v>
      </c>
    </row>
    <row r="67" spans="2:20" ht="30" customHeight="1">
      <c r="B67" s="102"/>
      <c r="C67" s="37" t="s">
        <v>42</v>
      </c>
      <c r="D67" s="38" t="str">
        <f>+_xlfn.IFERROR(D66-C66,"NPC")</f>
        <v>NPC</v>
      </c>
      <c r="E67" s="38" t="str">
        <f aca="true" t="shared" si="41" ref="E67:R67">+_xlfn.IFERROR(((E66/D65)*100),"NPC")</f>
        <v>NPC</v>
      </c>
      <c r="F67" s="38" t="str">
        <f t="shared" si="41"/>
        <v>NPC</v>
      </c>
      <c r="G67" s="38" t="str">
        <f t="shared" si="41"/>
        <v>NPC</v>
      </c>
      <c r="H67" s="38" t="str">
        <f t="shared" si="41"/>
        <v>NPC</v>
      </c>
      <c r="I67" s="38" t="str">
        <f t="shared" si="41"/>
        <v>NPC</v>
      </c>
      <c r="J67" s="38" t="str">
        <f t="shared" si="41"/>
        <v>NPC</v>
      </c>
      <c r="K67" s="38" t="str">
        <f t="shared" si="41"/>
        <v>NPC</v>
      </c>
      <c r="L67" s="38">
        <f t="shared" si="41"/>
        <v>42.67106829257337</v>
      </c>
      <c r="M67" s="38">
        <f t="shared" si="41"/>
        <v>529.6237997796317</v>
      </c>
      <c r="N67" s="38">
        <f t="shared" si="41"/>
        <v>100.25</v>
      </c>
      <c r="O67" s="38">
        <f t="shared" si="41"/>
        <v>-52.99625468164793</v>
      </c>
      <c r="P67" s="38">
        <f t="shared" si="41"/>
        <v>670.9827357237716</v>
      </c>
      <c r="Q67" s="38">
        <f t="shared" si="41"/>
        <v>-42.91620015502541</v>
      </c>
      <c r="R67" s="38">
        <f t="shared" si="41"/>
        <v>92.72782136391068</v>
      </c>
      <c r="S67" s="38">
        <f>+_xlfn.IFERROR(((S66/R65)*100),"NPC")</f>
        <v>-86.8532957570064</v>
      </c>
      <c r="T67" s="39">
        <f>+_xlfn.IFERROR(((T66/S65)*100),"NPC")</f>
        <v>-49.91425304878048</v>
      </c>
    </row>
    <row r="68" spans="2:20" ht="30" customHeight="1">
      <c r="B68" s="100" t="s">
        <v>11</v>
      </c>
      <c r="C68" s="40" t="s">
        <v>52</v>
      </c>
      <c r="D68" s="41">
        <v>2000</v>
      </c>
      <c r="E68" s="41">
        <v>25</v>
      </c>
      <c r="F68" s="41">
        <v>2900</v>
      </c>
      <c r="G68" s="41">
        <v>306.5</v>
      </c>
      <c r="H68" s="41">
        <v>13.5</v>
      </c>
      <c r="I68" s="41">
        <v>56441.539999999986</v>
      </c>
      <c r="J68" s="41">
        <v>1010</v>
      </c>
      <c r="K68" s="41">
        <v>298</v>
      </c>
      <c r="L68" s="41">
        <v>6515.5</v>
      </c>
      <c r="M68" s="41">
        <v>13433.8</v>
      </c>
      <c r="N68" s="41">
        <v>1222</v>
      </c>
      <c r="O68" s="41">
        <v>2386</v>
      </c>
      <c r="P68" s="41">
        <v>3384</v>
      </c>
      <c r="Q68" s="41">
        <v>2965</v>
      </c>
      <c r="R68" s="41">
        <v>4862</v>
      </c>
      <c r="S68" s="41">
        <v>1212.5</v>
      </c>
      <c r="T68" s="42">
        <v>8675.08</v>
      </c>
    </row>
    <row r="69" spans="2:20" ht="30" customHeight="1">
      <c r="B69" s="100"/>
      <c r="C69" s="37" t="s">
        <v>37</v>
      </c>
      <c r="D69" s="38" t="str">
        <f aca="true" t="shared" si="42" ref="D69:R69">+_xlfn.IFERROR(D68-C68,"NPC")</f>
        <v>NPC</v>
      </c>
      <c r="E69" s="38">
        <f t="shared" si="42"/>
        <v>-1975</v>
      </c>
      <c r="F69" s="38">
        <f t="shared" si="42"/>
        <v>2875</v>
      </c>
      <c r="G69" s="38">
        <f t="shared" si="42"/>
        <v>-2593.5</v>
      </c>
      <c r="H69" s="38">
        <f t="shared" si="42"/>
        <v>-293</v>
      </c>
      <c r="I69" s="38">
        <f t="shared" si="42"/>
        <v>56428.039999999986</v>
      </c>
      <c r="J69" s="38">
        <f t="shared" si="42"/>
        <v>-55431.539999999986</v>
      </c>
      <c r="K69" s="38">
        <f t="shared" si="42"/>
        <v>-712</v>
      </c>
      <c r="L69" s="38">
        <f t="shared" si="42"/>
        <v>6217.5</v>
      </c>
      <c r="M69" s="38">
        <f t="shared" si="42"/>
        <v>6918.299999999999</v>
      </c>
      <c r="N69" s="38">
        <f t="shared" si="42"/>
        <v>-12211.8</v>
      </c>
      <c r="O69" s="38">
        <f t="shared" si="42"/>
        <v>1164</v>
      </c>
      <c r="P69" s="38">
        <f t="shared" si="42"/>
        <v>998</v>
      </c>
      <c r="Q69" s="38">
        <f t="shared" si="42"/>
        <v>-419</v>
      </c>
      <c r="R69" s="38">
        <f t="shared" si="42"/>
        <v>1897</v>
      </c>
      <c r="S69" s="38">
        <f>+_xlfn.IFERROR(S68-R68,"NPC")</f>
        <v>-3649.5</v>
      </c>
      <c r="T69" s="39">
        <f>+_xlfn.IFERROR(T68-S68,"NPC")</f>
        <v>7462.58</v>
      </c>
    </row>
    <row r="70" spans="2:20" ht="30" customHeight="1">
      <c r="B70" s="100"/>
      <c r="C70" s="40" t="s">
        <v>42</v>
      </c>
      <c r="D70" s="41" t="str">
        <f>+_xlfn.IFERROR(D69-C69,"NPC")</f>
        <v>NPC</v>
      </c>
      <c r="E70" s="41">
        <f aca="true" t="shared" si="43" ref="E70:R70">+_xlfn.IFERROR(((E69/D68)*100),"NPC")</f>
        <v>-98.75</v>
      </c>
      <c r="F70" s="41">
        <f t="shared" si="43"/>
        <v>11500</v>
      </c>
      <c r="G70" s="41">
        <f t="shared" si="43"/>
        <v>-89.43103448275862</v>
      </c>
      <c r="H70" s="41">
        <f t="shared" si="43"/>
        <v>-95.59543230016313</v>
      </c>
      <c r="I70" s="41">
        <f t="shared" si="43"/>
        <v>417985.4814814814</v>
      </c>
      <c r="J70" s="41">
        <f t="shared" si="43"/>
        <v>-98.21053784145506</v>
      </c>
      <c r="K70" s="41">
        <f t="shared" si="43"/>
        <v>-70.49504950495049</v>
      </c>
      <c r="L70" s="41">
        <f t="shared" si="43"/>
        <v>2086.4093959731545</v>
      </c>
      <c r="M70" s="41">
        <f t="shared" si="43"/>
        <v>106.18218095311181</v>
      </c>
      <c r="N70" s="41">
        <f t="shared" si="43"/>
        <v>-90.90354181244325</v>
      </c>
      <c r="O70" s="41">
        <f t="shared" si="43"/>
        <v>95.25368248772504</v>
      </c>
      <c r="P70" s="41">
        <f t="shared" si="43"/>
        <v>41.82732606873428</v>
      </c>
      <c r="Q70" s="41">
        <f t="shared" si="43"/>
        <v>-12.381796690307329</v>
      </c>
      <c r="R70" s="41">
        <f t="shared" si="43"/>
        <v>63.97976391231028</v>
      </c>
      <c r="S70" s="41">
        <f>+_xlfn.IFERROR(((S69/R68)*100),"NPC")</f>
        <v>-75.06170300287948</v>
      </c>
      <c r="T70" s="42">
        <f>+_xlfn.IFERROR(((T69/S68)*100),"NPC")</f>
        <v>615.4705154639175</v>
      </c>
    </row>
    <row r="71" spans="2:20" ht="30" customHeight="1">
      <c r="B71" s="102" t="s">
        <v>7</v>
      </c>
      <c r="C71" s="37" t="s">
        <v>48</v>
      </c>
      <c r="D71" s="38">
        <v>70</v>
      </c>
      <c r="E71" s="38">
        <v>509.5</v>
      </c>
      <c r="F71" s="38">
        <v>13</v>
      </c>
      <c r="G71" s="38">
        <v>5</v>
      </c>
      <c r="H71" s="38">
        <v>6</v>
      </c>
      <c r="I71" s="38">
        <v>14</v>
      </c>
      <c r="J71" s="38">
        <v>1</v>
      </c>
      <c r="K71" s="38">
        <v>2958.525</v>
      </c>
      <c r="L71" s="38">
        <v>129</v>
      </c>
      <c r="M71" s="38" t="s">
        <v>36</v>
      </c>
      <c r="N71" s="38">
        <v>7646.294000000009</v>
      </c>
      <c r="O71" s="38">
        <v>224</v>
      </c>
      <c r="P71" s="38">
        <v>202</v>
      </c>
      <c r="Q71" s="38">
        <v>2483.5</v>
      </c>
      <c r="R71" s="38">
        <v>557</v>
      </c>
      <c r="S71" s="38">
        <v>797.9</v>
      </c>
      <c r="T71" s="39">
        <v>719.6</v>
      </c>
    </row>
    <row r="72" spans="2:20" ht="30" customHeight="1">
      <c r="B72" s="102"/>
      <c r="C72" s="40" t="s">
        <v>37</v>
      </c>
      <c r="D72" s="41" t="str">
        <f aca="true" t="shared" si="44" ref="D72:R72">+_xlfn.IFERROR(D71-C71,"NPC")</f>
        <v>NPC</v>
      </c>
      <c r="E72" s="41">
        <f t="shared" si="44"/>
        <v>439.5</v>
      </c>
      <c r="F72" s="41">
        <f t="shared" si="44"/>
        <v>-496.5</v>
      </c>
      <c r="G72" s="41">
        <f t="shared" si="44"/>
        <v>-8</v>
      </c>
      <c r="H72" s="41">
        <f t="shared" si="44"/>
        <v>1</v>
      </c>
      <c r="I72" s="41">
        <f t="shared" si="44"/>
        <v>8</v>
      </c>
      <c r="J72" s="41">
        <f t="shared" si="44"/>
        <v>-13</v>
      </c>
      <c r="K72" s="41">
        <f t="shared" si="44"/>
        <v>2957.525</v>
      </c>
      <c r="L72" s="41">
        <f t="shared" si="44"/>
        <v>-2829.525</v>
      </c>
      <c r="M72" s="41" t="str">
        <f t="shared" si="44"/>
        <v>NPC</v>
      </c>
      <c r="N72" s="41" t="str">
        <f t="shared" si="44"/>
        <v>NPC</v>
      </c>
      <c r="O72" s="41">
        <f t="shared" si="44"/>
        <v>-7422.294000000009</v>
      </c>
      <c r="P72" s="41">
        <f t="shared" si="44"/>
        <v>-22</v>
      </c>
      <c r="Q72" s="41">
        <f t="shared" si="44"/>
        <v>2281.5</v>
      </c>
      <c r="R72" s="41">
        <f t="shared" si="44"/>
        <v>-1926.5</v>
      </c>
      <c r="S72" s="41">
        <f>+_xlfn.IFERROR(S71-R71,"NPC")</f>
        <v>240.89999999999998</v>
      </c>
      <c r="T72" s="42">
        <f>+_xlfn.IFERROR(T71-S71,"NPC")</f>
        <v>-78.29999999999995</v>
      </c>
    </row>
    <row r="73" spans="2:20" ht="30" customHeight="1">
      <c r="B73" s="102"/>
      <c r="C73" s="37" t="s">
        <v>42</v>
      </c>
      <c r="D73" s="38" t="str">
        <f>+_xlfn.IFERROR(D72-C72,"NPC")</f>
        <v>NPC</v>
      </c>
      <c r="E73" s="38">
        <f aca="true" t="shared" si="45" ref="E73:R73">+_xlfn.IFERROR(((E72/D71)*100),"NPC")</f>
        <v>627.8571428571429</v>
      </c>
      <c r="F73" s="38">
        <f t="shared" si="45"/>
        <v>-97.44847890088322</v>
      </c>
      <c r="G73" s="38">
        <f t="shared" si="45"/>
        <v>-61.53846153846154</v>
      </c>
      <c r="H73" s="38">
        <f t="shared" si="45"/>
        <v>20</v>
      </c>
      <c r="I73" s="38">
        <f t="shared" si="45"/>
        <v>133.33333333333331</v>
      </c>
      <c r="J73" s="38">
        <f t="shared" si="45"/>
        <v>-92.85714285714286</v>
      </c>
      <c r="K73" s="38">
        <f t="shared" si="45"/>
        <v>295752.5</v>
      </c>
      <c r="L73" s="38">
        <f t="shared" si="45"/>
        <v>-95.6397191167896</v>
      </c>
      <c r="M73" s="38" t="str">
        <f t="shared" si="45"/>
        <v>NPC</v>
      </c>
      <c r="N73" s="38" t="str">
        <f t="shared" si="45"/>
        <v>NPC</v>
      </c>
      <c r="O73" s="38">
        <f t="shared" si="45"/>
        <v>-97.07047623332296</v>
      </c>
      <c r="P73" s="38">
        <f t="shared" si="45"/>
        <v>-9.821428571428571</v>
      </c>
      <c r="Q73" s="38">
        <f t="shared" si="45"/>
        <v>1129.4554455445543</v>
      </c>
      <c r="R73" s="38">
        <f t="shared" si="45"/>
        <v>-77.57197503523253</v>
      </c>
      <c r="S73" s="38">
        <f>+_xlfn.IFERROR(((S72/R71)*100),"NPC")</f>
        <v>43.24955116696588</v>
      </c>
      <c r="T73" s="39">
        <f>+_xlfn.IFERROR(((T72/S71)*100),"NPC")</f>
        <v>-9.813259806993353</v>
      </c>
    </row>
    <row r="74" spans="2:20" ht="30" customHeight="1">
      <c r="B74" s="100" t="s">
        <v>8</v>
      </c>
      <c r="C74" s="40" t="s">
        <v>48</v>
      </c>
      <c r="D74" s="41">
        <v>1909</v>
      </c>
      <c r="E74" s="41">
        <v>203</v>
      </c>
      <c r="F74" s="41">
        <v>1606</v>
      </c>
      <c r="G74" s="41">
        <v>40</v>
      </c>
      <c r="H74" s="41" t="s">
        <v>36</v>
      </c>
      <c r="I74" s="41">
        <v>469</v>
      </c>
      <c r="J74" s="41">
        <v>12</v>
      </c>
      <c r="K74" s="41">
        <v>157</v>
      </c>
      <c r="L74" s="41">
        <v>743.5</v>
      </c>
      <c r="M74" s="41">
        <v>76.5</v>
      </c>
      <c r="N74" s="41">
        <v>217</v>
      </c>
      <c r="O74" s="41">
        <v>786</v>
      </c>
      <c r="P74" s="41">
        <v>6037</v>
      </c>
      <c r="Q74" s="41">
        <v>506.02</v>
      </c>
      <c r="R74" s="41">
        <v>3762.7</v>
      </c>
      <c r="S74" s="41">
        <v>74</v>
      </c>
      <c r="T74" s="42">
        <v>682</v>
      </c>
    </row>
    <row r="75" spans="2:20" ht="30" customHeight="1">
      <c r="B75" s="100"/>
      <c r="C75" s="37" t="s">
        <v>37</v>
      </c>
      <c r="D75" s="38" t="str">
        <f aca="true" t="shared" si="46" ref="D75:R75">+_xlfn.IFERROR(D74-C74,"NPC")</f>
        <v>NPC</v>
      </c>
      <c r="E75" s="38">
        <f t="shared" si="46"/>
        <v>-1706</v>
      </c>
      <c r="F75" s="38">
        <f t="shared" si="46"/>
        <v>1403</v>
      </c>
      <c r="G75" s="38">
        <f t="shared" si="46"/>
        <v>-1566</v>
      </c>
      <c r="H75" s="38" t="str">
        <f t="shared" si="46"/>
        <v>NPC</v>
      </c>
      <c r="I75" s="38" t="str">
        <f t="shared" si="46"/>
        <v>NPC</v>
      </c>
      <c r="J75" s="38">
        <f t="shared" si="46"/>
        <v>-457</v>
      </c>
      <c r="K75" s="38">
        <f t="shared" si="46"/>
        <v>145</v>
      </c>
      <c r="L75" s="38">
        <f t="shared" si="46"/>
        <v>586.5</v>
      </c>
      <c r="M75" s="38">
        <f t="shared" si="46"/>
        <v>-667</v>
      </c>
      <c r="N75" s="38">
        <f t="shared" si="46"/>
        <v>140.5</v>
      </c>
      <c r="O75" s="38">
        <f t="shared" si="46"/>
        <v>569</v>
      </c>
      <c r="P75" s="38">
        <f t="shared" si="46"/>
        <v>5251</v>
      </c>
      <c r="Q75" s="38">
        <f t="shared" si="46"/>
        <v>-5530.98</v>
      </c>
      <c r="R75" s="38">
        <f t="shared" si="46"/>
        <v>3256.68</v>
      </c>
      <c r="S75" s="38">
        <f>+_xlfn.IFERROR(S74-R74,"NPC")</f>
        <v>-3688.7</v>
      </c>
      <c r="T75" s="39">
        <f>+_xlfn.IFERROR(T74-S74,"NPC")</f>
        <v>608</v>
      </c>
    </row>
    <row r="76" spans="2:20" ht="30" customHeight="1">
      <c r="B76" s="100"/>
      <c r="C76" s="40" t="s">
        <v>42</v>
      </c>
      <c r="D76" s="41" t="str">
        <f>+_xlfn.IFERROR(D75-C75,"NPC")</f>
        <v>NPC</v>
      </c>
      <c r="E76" s="41">
        <f aca="true" t="shared" si="47" ref="E76:R76">+_xlfn.IFERROR(((E75/D74)*100),"NPC")</f>
        <v>-89.3661602933473</v>
      </c>
      <c r="F76" s="41">
        <f t="shared" si="47"/>
        <v>691.1330049261084</v>
      </c>
      <c r="G76" s="41">
        <f t="shared" si="47"/>
        <v>-97.5093399750934</v>
      </c>
      <c r="H76" s="41" t="str">
        <f t="shared" si="47"/>
        <v>NPC</v>
      </c>
      <c r="I76" s="41" t="str">
        <f t="shared" si="47"/>
        <v>NPC</v>
      </c>
      <c r="J76" s="41">
        <f t="shared" si="47"/>
        <v>-97.44136460554371</v>
      </c>
      <c r="K76" s="41">
        <f t="shared" si="47"/>
        <v>1208.3333333333335</v>
      </c>
      <c r="L76" s="41">
        <f t="shared" si="47"/>
        <v>373.5668789808917</v>
      </c>
      <c r="M76" s="41">
        <f t="shared" si="47"/>
        <v>-89.71082716879624</v>
      </c>
      <c r="N76" s="41">
        <f t="shared" si="47"/>
        <v>183.66013071895424</v>
      </c>
      <c r="O76" s="41">
        <f t="shared" si="47"/>
        <v>262.21198156682027</v>
      </c>
      <c r="P76" s="41">
        <f t="shared" si="47"/>
        <v>668.0661577608142</v>
      </c>
      <c r="Q76" s="41">
        <f t="shared" si="47"/>
        <v>-91.61802219645519</v>
      </c>
      <c r="R76" s="41">
        <f t="shared" si="47"/>
        <v>643.5872099916999</v>
      </c>
      <c r="S76" s="41">
        <f>+_xlfn.IFERROR(((S75/R74)*100),"NPC")</f>
        <v>-98.03332713211257</v>
      </c>
      <c r="T76" s="42">
        <f>+_xlfn.IFERROR(((T75/S74)*100),"NPC")</f>
        <v>821.6216216216216</v>
      </c>
    </row>
    <row r="77" spans="2:20" ht="30" customHeight="1">
      <c r="B77" s="102" t="s">
        <v>10</v>
      </c>
      <c r="C77" s="37" t="s">
        <v>48</v>
      </c>
      <c r="D77" s="38" t="s">
        <v>36</v>
      </c>
      <c r="E77" s="38" t="s">
        <v>36</v>
      </c>
      <c r="F77" s="38" t="s">
        <v>36</v>
      </c>
      <c r="G77" s="38" t="s">
        <v>36</v>
      </c>
      <c r="H77" s="38" t="s">
        <v>36</v>
      </c>
      <c r="I77" s="38">
        <v>20</v>
      </c>
      <c r="J77" s="38">
        <v>4</v>
      </c>
      <c r="K77" s="38">
        <v>45</v>
      </c>
      <c r="L77" s="38">
        <v>75</v>
      </c>
      <c r="M77" s="38" t="s">
        <v>36</v>
      </c>
      <c r="N77" s="38" t="s">
        <v>36</v>
      </c>
      <c r="O77" s="38">
        <v>41</v>
      </c>
      <c r="P77" s="38" t="s">
        <v>36</v>
      </c>
      <c r="Q77" s="38">
        <v>1</v>
      </c>
      <c r="R77" s="38">
        <v>25</v>
      </c>
      <c r="S77" s="38">
        <v>68</v>
      </c>
      <c r="T77" s="39">
        <v>93</v>
      </c>
    </row>
    <row r="78" spans="2:20" ht="30" customHeight="1">
      <c r="B78" s="102"/>
      <c r="C78" s="40" t="s">
        <v>37</v>
      </c>
      <c r="D78" s="41" t="str">
        <f aca="true" t="shared" si="48" ref="D78:R78">+_xlfn.IFERROR(D77-C77,"NPC")</f>
        <v>NPC</v>
      </c>
      <c r="E78" s="41" t="str">
        <f t="shared" si="48"/>
        <v>NPC</v>
      </c>
      <c r="F78" s="41" t="str">
        <f t="shared" si="48"/>
        <v>NPC</v>
      </c>
      <c r="G78" s="41" t="str">
        <f t="shared" si="48"/>
        <v>NPC</v>
      </c>
      <c r="H78" s="41" t="str">
        <f t="shared" si="48"/>
        <v>NPC</v>
      </c>
      <c r="I78" s="41" t="str">
        <f t="shared" si="48"/>
        <v>NPC</v>
      </c>
      <c r="J78" s="41">
        <f t="shared" si="48"/>
        <v>-16</v>
      </c>
      <c r="K78" s="41">
        <f t="shared" si="48"/>
        <v>41</v>
      </c>
      <c r="L78" s="41">
        <f t="shared" si="48"/>
        <v>30</v>
      </c>
      <c r="M78" s="41" t="str">
        <f t="shared" si="48"/>
        <v>NPC</v>
      </c>
      <c r="N78" s="41" t="str">
        <f t="shared" si="48"/>
        <v>NPC</v>
      </c>
      <c r="O78" s="41" t="str">
        <f t="shared" si="48"/>
        <v>NPC</v>
      </c>
      <c r="P78" s="41" t="str">
        <f t="shared" si="48"/>
        <v>NPC</v>
      </c>
      <c r="Q78" s="41" t="str">
        <f t="shared" si="48"/>
        <v>NPC</v>
      </c>
      <c r="R78" s="41">
        <f t="shared" si="48"/>
        <v>24</v>
      </c>
      <c r="S78" s="41">
        <f>+_xlfn.IFERROR(S77-R77,"NPC")</f>
        <v>43</v>
      </c>
      <c r="T78" s="42">
        <f>+_xlfn.IFERROR(T77-S77,"NPC")</f>
        <v>25</v>
      </c>
    </row>
    <row r="79" spans="2:20" ht="30" customHeight="1">
      <c r="B79" s="102"/>
      <c r="C79" s="37" t="s">
        <v>42</v>
      </c>
      <c r="D79" s="38" t="str">
        <f>+_xlfn.IFERROR(D78-C78,"NPC")</f>
        <v>NPC</v>
      </c>
      <c r="E79" s="38" t="str">
        <f aca="true" t="shared" si="49" ref="E79:R79">+_xlfn.IFERROR(((E78/D77)*100),"NPC")</f>
        <v>NPC</v>
      </c>
      <c r="F79" s="38" t="str">
        <f t="shared" si="49"/>
        <v>NPC</v>
      </c>
      <c r="G79" s="38" t="str">
        <f t="shared" si="49"/>
        <v>NPC</v>
      </c>
      <c r="H79" s="38" t="str">
        <f t="shared" si="49"/>
        <v>NPC</v>
      </c>
      <c r="I79" s="38" t="str">
        <f t="shared" si="49"/>
        <v>NPC</v>
      </c>
      <c r="J79" s="38">
        <f t="shared" si="49"/>
        <v>-80</v>
      </c>
      <c r="K79" s="38">
        <f t="shared" si="49"/>
        <v>1025</v>
      </c>
      <c r="L79" s="38">
        <f t="shared" si="49"/>
        <v>66.66666666666666</v>
      </c>
      <c r="M79" s="38" t="str">
        <f t="shared" si="49"/>
        <v>NPC</v>
      </c>
      <c r="N79" s="38" t="str">
        <f t="shared" si="49"/>
        <v>NPC</v>
      </c>
      <c r="O79" s="38" t="str">
        <f t="shared" si="49"/>
        <v>NPC</v>
      </c>
      <c r="P79" s="38" t="str">
        <f t="shared" si="49"/>
        <v>NPC</v>
      </c>
      <c r="Q79" s="38" t="str">
        <f t="shared" si="49"/>
        <v>NPC</v>
      </c>
      <c r="R79" s="38">
        <f t="shared" si="49"/>
        <v>2400</v>
      </c>
      <c r="S79" s="38">
        <f>+_xlfn.IFERROR(((S78/R77)*100),"NPC")</f>
        <v>172</v>
      </c>
      <c r="T79" s="39">
        <f>+_xlfn.IFERROR(((T78/S77)*100),"NPC")</f>
        <v>36.76470588235294</v>
      </c>
    </row>
    <row r="80" spans="2:20" ht="30" customHeight="1">
      <c r="B80" s="100" t="s">
        <v>3</v>
      </c>
      <c r="C80" s="40" t="s">
        <v>48</v>
      </c>
      <c r="D80" s="41" t="s">
        <v>36</v>
      </c>
      <c r="E80" s="41">
        <v>3</v>
      </c>
      <c r="F80" s="41">
        <v>1</v>
      </c>
      <c r="G80" s="41" t="s">
        <v>36</v>
      </c>
      <c r="H80" s="41" t="s">
        <v>36</v>
      </c>
      <c r="I80" s="41" t="s">
        <v>36</v>
      </c>
      <c r="J80" s="41">
        <v>150</v>
      </c>
      <c r="K80" s="41">
        <v>406.53299999999996</v>
      </c>
      <c r="L80" s="41">
        <v>633.5</v>
      </c>
      <c r="M80" s="41">
        <v>725.3199999999999</v>
      </c>
      <c r="N80" s="41">
        <v>55.63999999999999</v>
      </c>
      <c r="O80" s="41">
        <v>64.87</v>
      </c>
      <c r="P80" s="41">
        <v>15</v>
      </c>
      <c r="Q80" s="41">
        <v>84.8606</v>
      </c>
      <c r="R80" s="41">
        <v>18.79</v>
      </c>
      <c r="S80" s="41">
        <v>1</v>
      </c>
      <c r="T80" s="42">
        <v>5</v>
      </c>
    </row>
    <row r="81" spans="2:20" ht="30" customHeight="1">
      <c r="B81" s="100"/>
      <c r="C81" s="37" t="s">
        <v>37</v>
      </c>
      <c r="D81" s="38" t="str">
        <f aca="true" t="shared" si="50" ref="D81:R81">+_xlfn.IFERROR(D80-C80,"NPC")</f>
        <v>NPC</v>
      </c>
      <c r="E81" s="38" t="str">
        <f t="shared" si="50"/>
        <v>NPC</v>
      </c>
      <c r="F81" s="38">
        <f t="shared" si="50"/>
        <v>-2</v>
      </c>
      <c r="G81" s="38" t="str">
        <f t="shared" si="50"/>
        <v>NPC</v>
      </c>
      <c r="H81" s="38" t="str">
        <f t="shared" si="50"/>
        <v>NPC</v>
      </c>
      <c r="I81" s="38" t="str">
        <f t="shared" si="50"/>
        <v>NPC</v>
      </c>
      <c r="J81" s="38" t="str">
        <f t="shared" si="50"/>
        <v>NPC</v>
      </c>
      <c r="K81" s="38">
        <f t="shared" si="50"/>
        <v>256.53299999999996</v>
      </c>
      <c r="L81" s="38">
        <f t="shared" si="50"/>
        <v>226.96700000000004</v>
      </c>
      <c r="M81" s="38">
        <f t="shared" si="50"/>
        <v>91.81999999999994</v>
      </c>
      <c r="N81" s="38">
        <f t="shared" si="50"/>
        <v>-669.68</v>
      </c>
      <c r="O81" s="38">
        <f t="shared" si="50"/>
        <v>9.230000000000011</v>
      </c>
      <c r="P81" s="38">
        <f t="shared" si="50"/>
        <v>-49.870000000000005</v>
      </c>
      <c r="Q81" s="38">
        <f t="shared" si="50"/>
        <v>69.8606</v>
      </c>
      <c r="R81" s="38">
        <f t="shared" si="50"/>
        <v>-66.07060000000001</v>
      </c>
      <c r="S81" s="38">
        <f>+_xlfn.IFERROR(S80-R80,"NPC")</f>
        <v>-17.79</v>
      </c>
      <c r="T81" s="39">
        <f>+_xlfn.IFERROR(T80-S80,"NPC")</f>
        <v>4</v>
      </c>
    </row>
    <row r="82" spans="2:20" ht="30" customHeight="1">
      <c r="B82" s="100"/>
      <c r="C82" s="40" t="s">
        <v>42</v>
      </c>
      <c r="D82" s="41" t="str">
        <f>+_xlfn.IFERROR(D81-C81,"NPC")</f>
        <v>NPC</v>
      </c>
      <c r="E82" s="41" t="str">
        <f aca="true" t="shared" si="51" ref="E82:R82">+_xlfn.IFERROR(((E81/D80)*100),"NPC")</f>
        <v>NPC</v>
      </c>
      <c r="F82" s="41">
        <f t="shared" si="51"/>
        <v>-66.66666666666666</v>
      </c>
      <c r="G82" s="41" t="str">
        <f t="shared" si="51"/>
        <v>NPC</v>
      </c>
      <c r="H82" s="41" t="str">
        <f t="shared" si="51"/>
        <v>NPC</v>
      </c>
      <c r="I82" s="41" t="str">
        <f t="shared" si="51"/>
        <v>NPC</v>
      </c>
      <c r="J82" s="41" t="str">
        <f t="shared" si="51"/>
        <v>NPC</v>
      </c>
      <c r="K82" s="41">
        <f t="shared" si="51"/>
        <v>171.02199999999996</v>
      </c>
      <c r="L82" s="41">
        <f t="shared" si="51"/>
        <v>55.829908027146644</v>
      </c>
      <c r="M82" s="41">
        <f t="shared" si="51"/>
        <v>14.494080505130219</v>
      </c>
      <c r="N82" s="41">
        <f t="shared" si="51"/>
        <v>-92.32890310483648</v>
      </c>
      <c r="O82" s="41">
        <f t="shared" si="51"/>
        <v>16.588785046728994</v>
      </c>
      <c r="P82" s="41">
        <f t="shared" si="51"/>
        <v>-76.87683058424541</v>
      </c>
      <c r="Q82" s="41">
        <f t="shared" si="51"/>
        <v>465.7373333333334</v>
      </c>
      <c r="R82" s="41">
        <f t="shared" si="51"/>
        <v>-77.85780444635085</v>
      </c>
      <c r="S82" s="41">
        <f>+_xlfn.IFERROR(((S81/R80)*100),"NPC")</f>
        <v>-94.67802022352315</v>
      </c>
      <c r="T82" s="42">
        <f>+_xlfn.IFERROR(((T81/S80)*100),"NPC")</f>
        <v>400</v>
      </c>
    </row>
    <row r="83" spans="2:20" ht="30" customHeight="1">
      <c r="B83" s="102" t="s">
        <v>22</v>
      </c>
      <c r="C83" s="37" t="s">
        <v>48</v>
      </c>
      <c r="D83" s="38" t="s">
        <v>36</v>
      </c>
      <c r="E83" s="38">
        <v>163</v>
      </c>
      <c r="F83" s="38">
        <v>53.4</v>
      </c>
      <c r="G83" s="38">
        <v>64.5</v>
      </c>
      <c r="H83" s="38">
        <v>85</v>
      </c>
      <c r="I83" s="38">
        <v>6.5</v>
      </c>
      <c r="J83" s="38" t="s">
        <v>36</v>
      </c>
      <c r="K83" s="38">
        <v>16.33</v>
      </c>
      <c r="L83" s="38">
        <v>149.26000000000005</v>
      </c>
      <c r="M83" s="38">
        <v>4.66</v>
      </c>
      <c r="N83" s="38">
        <v>103.7</v>
      </c>
      <c r="O83" s="38">
        <v>66.5</v>
      </c>
      <c r="P83" s="38">
        <v>131</v>
      </c>
      <c r="Q83" s="38">
        <v>150</v>
      </c>
      <c r="R83" s="38">
        <v>559.43</v>
      </c>
      <c r="S83" s="38">
        <v>127.64999995566905</v>
      </c>
      <c r="T83" s="39">
        <v>51</v>
      </c>
    </row>
    <row r="84" spans="2:20" ht="30" customHeight="1">
      <c r="B84" s="102"/>
      <c r="C84" s="40" t="s">
        <v>37</v>
      </c>
      <c r="D84" s="41" t="str">
        <f aca="true" t="shared" si="52" ref="D84:R84">+_xlfn.IFERROR(D83-C83,"NPC")</f>
        <v>NPC</v>
      </c>
      <c r="E84" s="41" t="str">
        <f t="shared" si="52"/>
        <v>NPC</v>
      </c>
      <c r="F84" s="41">
        <f t="shared" si="52"/>
        <v>-109.6</v>
      </c>
      <c r="G84" s="41">
        <f t="shared" si="52"/>
        <v>11.100000000000001</v>
      </c>
      <c r="H84" s="41">
        <f t="shared" si="52"/>
        <v>20.5</v>
      </c>
      <c r="I84" s="41">
        <f t="shared" si="52"/>
        <v>-78.5</v>
      </c>
      <c r="J84" s="41" t="str">
        <f t="shared" si="52"/>
        <v>NPC</v>
      </c>
      <c r="K84" s="41" t="str">
        <f t="shared" si="52"/>
        <v>NPC</v>
      </c>
      <c r="L84" s="41">
        <f t="shared" si="52"/>
        <v>132.93000000000006</v>
      </c>
      <c r="M84" s="41">
        <f t="shared" si="52"/>
        <v>-144.60000000000005</v>
      </c>
      <c r="N84" s="41">
        <f t="shared" si="52"/>
        <v>99.04</v>
      </c>
      <c r="O84" s="41">
        <f t="shared" si="52"/>
        <v>-37.2</v>
      </c>
      <c r="P84" s="41">
        <f t="shared" si="52"/>
        <v>64.5</v>
      </c>
      <c r="Q84" s="41">
        <f t="shared" si="52"/>
        <v>19</v>
      </c>
      <c r="R84" s="41">
        <f t="shared" si="52"/>
        <v>409.42999999999995</v>
      </c>
      <c r="S84" s="41">
        <f>+_xlfn.IFERROR(S83-R83,"NPC")</f>
        <v>-431.7800000443309</v>
      </c>
      <c r="T84" s="42">
        <f>+_xlfn.IFERROR(T83-S83,"NPC")</f>
        <v>-76.64999995566905</v>
      </c>
    </row>
    <row r="85" spans="2:20" ht="30" customHeight="1">
      <c r="B85" s="102"/>
      <c r="C85" s="37" t="s">
        <v>42</v>
      </c>
      <c r="D85" s="38" t="str">
        <f>+_xlfn.IFERROR(D84-C84,"NPC")</f>
        <v>NPC</v>
      </c>
      <c r="E85" s="38" t="str">
        <f aca="true" t="shared" si="53" ref="E85:R85">+_xlfn.IFERROR(((E84/D83)*100),"NPC")</f>
        <v>NPC</v>
      </c>
      <c r="F85" s="38">
        <f t="shared" si="53"/>
        <v>-67.23926380368098</v>
      </c>
      <c r="G85" s="38">
        <f t="shared" si="53"/>
        <v>20.78651685393259</v>
      </c>
      <c r="H85" s="38">
        <f t="shared" si="53"/>
        <v>31.782945736434108</v>
      </c>
      <c r="I85" s="38">
        <f t="shared" si="53"/>
        <v>-92.3529411764706</v>
      </c>
      <c r="J85" s="38" t="str">
        <f t="shared" si="53"/>
        <v>NPC</v>
      </c>
      <c r="K85" s="38" t="str">
        <f t="shared" si="53"/>
        <v>NPC</v>
      </c>
      <c r="L85" s="38">
        <f t="shared" si="53"/>
        <v>814.0232700551138</v>
      </c>
      <c r="M85" s="38">
        <f t="shared" si="53"/>
        <v>-96.87793112689266</v>
      </c>
      <c r="N85" s="38">
        <f t="shared" si="53"/>
        <v>2125.3218884120174</v>
      </c>
      <c r="O85" s="38">
        <f t="shared" si="53"/>
        <v>-35.872709739633564</v>
      </c>
      <c r="P85" s="38">
        <f t="shared" si="53"/>
        <v>96.99248120300751</v>
      </c>
      <c r="Q85" s="38">
        <f t="shared" si="53"/>
        <v>14.50381679389313</v>
      </c>
      <c r="R85" s="38">
        <f t="shared" si="53"/>
        <v>272.9533333333333</v>
      </c>
      <c r="S85" s="38">
        <f>+_xlfn.IFERROR(((S84/R83)*100),"NPC")</f>
        <v>-77.18213182066226</v>
      </c>
      <c r="T85" s="39">
        <f>+_xlfn.IFERROR(((T84/S83)*100),"NPC")</f>
        <v>-60.047003511389306</v>
      </c>
    </row>
    <row r="86" spans="2:20" ht="30" customHeight="1">
      <c r="B86" s="100" t="s">
        <v>4</v>
      </c>
      <c r="C86" s="40" t="s">
        <v>48</v>
      </c>
      <c r="D86" s="41">
        <v>212</v>
      </c>
      <c r="E86" s="41">
        <v>244</v>
      </c>
      <c r="F86" s="41">
        <v>614.92</v>
      </c>
      <c r="G86" s="41">
        <v>561.1899999999998</v>
      </c>
      <c r="H86" s="41">
        <v>35</v>
      </c>
      <c r="I86" s="41">
        <v>2106.7</v>
      </c>
      <c r="J86" s="41">
        <v>43</v>
      </c>
      <c r="K86" s="41">
        <v>1901.5</v>
      </c>
      <c r="L86" s="41">
        <v>1693.58</v>
      </c>
      <c r="M86" s="41">
        <v>156.3</v>
      </c>
      <c r="N86" s="41">
        <v>1147.3400000000001</v>
      </c>
      <c r="O86" s="41">
        <v>3609.69</v>
      </c>
      <c r="P86" s="41">
        <v>2259.3999999999996</v>
      </c>
      <c r="Q86" s="41">
        <v>1104</v>
      </c>
      <c r="R86" s="41">
        <v>4022.6</v>
      </c>
      <c r="S86" s="41">
        <v>1614.5</v>
      </c>
      <c r="T86" s="42">
        <v>1390.39</v>
      </c>
    </row>
    <row r="87" spans="2:20" ht="30" customHeight="1">
      <c r="B87" s="100"/>
      <c r="C87" s="37" t="s">
        <v>37</v>
      </c>
      <c r="D87" s="38" t="str">
        <f aca="true" t="shared" si="54" ref="D87:R87">+_xlfn.IFERROR(D86-C86,"NPC")</f>
        <v>NPC</v>
      </c>
      <c r="E87" s="38">
        <f t="shared" si="54"/>
        <v>32</v>
      </c>
      <c r="F87" s="38">
        <f t="shared" si="54"/>
        <v>370.91999999999996</v>
      </c>
      <c r="G87" s="38">
        <f t="shared" si="54"/>
        <v>-53.73000000000013</v>
      </c>
      <c r="H87" s="38">
        <f t="shared" si="54"/>
        <v>-526.1899999999998</v>
      </c>
      <c r="I87" s="38">
        <f t="shared" si="54"/>
        <v>2071.7</v>
      </c>
      <c r="J87" s="38">
        <f t="shared" si="54"/>
        <v>-2063.7</v>
      </c>
      <c r="K87" s="38">
        <f t="shared" si="54"/>
        <v>1858.5</v>
      </c>
      <c r="L87" s="38">
        <f t="shared" si="54"/>
        <v>-207.92000000000007</v>
      </c>
      <c r="M87" s="38">
        <f t="shared" si="54"/>
        <v>-1537.28</v>
      </c>
      <c r="N87" s="38">
        <f t="shared" si="54"/>
        <v>991.0400000000002</v>
      </c>
      <c r="O87" s="38">
        <f t="shared" si="54"/>
        <v>2462.35</v>
      </c>
      <c r="P87" s="38">
        <f t="shared" si="54"/>
        <v>-1350.2900000000004</v>
      </c>
      <c r="Q87" s="38">
        <f t="shared" si="54"/>
        <v>-1155.3999999999996</v>
      </c>
      <c r="R87" s="38">
        <f t="shared" si="54"/>
        <v>2918.6</v>
      </c>
      <c r="S87" s="38">
        <f>+_xlfn.IFERROR(S86-R86,"NPC")</f>
        <v>-2408.1</v>
      </c>
      <c r="T87" s="39">
        <f>+_xlfn.IFERROR(T86-S86,"NPC")</f>
        <v>-224.1099999999999</v>
      </c>
    </row>
    <row r="88" spans="2:20" ht="30" customHeight="1">
      <c r="B88" s="100"/>
      <c r="C88" s="40" t="s">
        <v>42</v>
      </c>
      <c r="D88" s="41" t="str">
        <f>+_xlfn.IFERROR(D87-C87,"NPC")</f>
        <v>NPC</v>
      </c>
      <c r="E88" s="41">
        <f aca="true" t="shared" si="55" ref="E88:R88">+_xlfn.IFERROR(((E87/D86)*100),"NPC")</f>
        <v>15.09433962264151</v>
      </c>
      <c r="F88" s="41">
        <f t="shared" si="55"/>
        <v>152.01639344262296</v>
      </c>
      <c r="G88" s="41">
        <f t="shared" si="55"/>
        <v>-8.737721980094994</v>
      </c>
      <c r="H88" s="41">
        <f t="shared" si="55"/>
        <v>-93.76325308718972</v>
      </c>
      <c r="I88" s="41">
        <f t="shared" si="55"/>
        <v>5919.142857142857</v>
      </c>
      <c r="J88" s="41">
        <f t="shared" si="55"/>
        <v>-97.95889305548963</v>
      </c>
      <c r="K88" s="41">
        <f t="shared" si="55"/>
        <v>4322.093023255814</v>
      </c>
      <c r="L88" s="41">
        <f t="shared" si="55"/>
        <v>-10.934525374704185</v>
      </c>
      <c r="M88" s="41">
        <f t="shared" si="55"/>
        <v>-90.77102941697468</v>
      </c>
      <c r="N88" s="41">
        <f t="shared" si="55"/>
        <v>634.0626999360205</v>
      </c>
      <c r="O88" s="41">
        <f t="shared" si="55"/>
        <v>214.61380236024192</v>
      </c>
      <c r="P88" s="41">
        <f t="shared" si="55"/>
        <v>-37.40736739165968</v>
      </c>
      <c r="Q88" s="41">
        <f t="shared" si="55"/>
        <v>-51.13747012481189</v>
      </c>
      <c r="R88" s="41">
        <f t="shared" si="55"/>
        <v>264.3659420289855</v>
      </c>
      <c r="S88" s="41">
        <f>+_xlfn.IFERROR(((S87/R86)*100),"NPC")</f>
        <v>-59.86426689205986</v>
      </c>
      <c r="T88" s="42">
        <f>+_xlfn.IFERROR(((T87/S86)*100),"NPC")</f>
        <v>-13.88107773304428</v>
      </c>
    </row>
    <row r="89" spans="2:20" ht="30" customHeight="1">
      <c r="B89" s="102" t="s">
        <v>23</v>
      </c>
      <c r="C89" s="37" t="s">
        <v>48</v>
      </c>
      <c r="D89" s="38">
        <v>67.5</v>
      </c>
      <c r="E89" s="38">
        <v>265.1</v>
      </c>
      <c r="F89" s="38" t="s">
        <v>36</v>
      </c>
      <c r="G89" s="38">
        <v>118</v>
      </c>
      <c r="H89" s="38" t="s">
        <v>36</v>
      </c>
      <c r="I89" s="38">
        <v>117</v>
      </c>
      <c r="J89" s="38" t="s">
        <v>36</v>
      </c>
      <c r="K89" s="38" t="s">
        <v>36</v>
      </c>
      <c r="L89" s="38">
        <v>81</v>
      </c>
      <c r="M89" s="38">
        <v>53</v>
      </c>
      <c r="N89" s="38">
        <v>10</v>
      </c>
      <c r="O89" s="38">
        <v>183</v>
      </c>
      <c r="P89" s="38">
        <v>76</v>
      </c>
      <c r="Q89" s="38">
        <v>130</v>
      </c>
      <c r="R89" s="38">
        <v>133</v>
      </c>
      <c r="S89" s="38">
        <v>46.5</v>
      </c>
      <c r="T89" s="39">
        <v>98.34</v>
      </c>
    </row>
    <row r="90" spans="2:20" ht="30" customHeight="1">
      <c r="B90" s="102"/>
      <c r="C90" s="40" t="s">
        <v>37</v>
      </c>
      <c r="D90" s="41" t="str">
        <f aca="true" t="shared" si="56" ref="D90:R90">+_xlfn.IFERROR(D89-C89,"NPC")</f>
        <v>NPC</v>
      </c>
      <c r="E90" s="41">
        <f t="shared" si="56"/>
        <v>197.60000000000002</v>
      </c>
      <c r="F90" s="41" t="str">
        <f t="shared" si="56"/>
        <v>NPC</v>
      </c>
      <c r="G90" s="41" t="str">
        <f t="shared" si="56"/>
        <v>NPC</v>
      </c>
      <c r="H90" s="41" t="str">
        <f t="shared" si="56"/>
        <v>NPC</v>
      </c>
      <c r="I90" s="41" t="str">
        <f t="shared" si="56"/>
        <v>NPC</v>
      </c>
      <c r="J90" s="41" t="str">
        <f t="shared" si="56"/>
        <v>NPC</v>
      </c>
      <c r="K90" s="41" t="str">
        <f t="shared" si="56"/>
        <v>NPC</v>
      </c>
      <c r="L90" s="41" t="str">
        <f t="shared" si="56"/>
        <v>NPC</v>
      </c>
      <c r="M90" s="41">
        <f t="shared" si="56"/>
        <v>-28</v>
      </c>
      <c r="N90" s="41">
        <f t="shared" si="56"/>
        <v>-43</v>
      </c>
      <c r="O90" s="41">
        <f t="shared" si="56"/>
        <v>173</v>
      </c>
      <c r="P90" s="41">
        <f t="shared" si="56"/>
        <v>-107</v>
      </c>
      <c r="Q90" s="41">
        <f t="shared" si="56"/>
        <v>54</v>
      </c>
      <c r="R90" s="41">
        <f t="shared" si="56"/>
        <v>3</v>
      </c>
      <c r="S90" s="41">
        <f>+_xlfn.IFERROR(S89-R89,"NPC")</f>
        <v>-86.5</v>
      </c>
      <c r="T90" s="42">
        <f>+_xlfn.IFERROR(T89-S89,"NPC")</f>
        <v>51.84</v>
      </c>
    </row>
    <row r="91" spans="2:20" ht="30" customHeight="1">
      <c r="B91" s="102"/>
      <c r="C91" s="37" t="s">
        <v>42</v>
      </c>
      <c r="D91" s="38" t="str">
        <f>+_xlfn.IFERROR(D90-C90,"NPC")</f>
        <v>NPC</v>
      </c>
      <c r="E91" s="38">
        <f aca="true" t="shared" si="57" ref="E91:R91">+_xlfn.IFERROR(((E90/D89)*100),"NPC")</f>
        <v>292.74074074074076</v>
      </c>
      <c r="F91" s="38" t="str">
        <f t="shared" si="57"/>
        <v>NPC</v>
      </c>
      <c r="G91" s="38" t="str">
        <f t="shared" si="57"/>
        <v>NPC</v>
      </c>
      <c r="H91" s="38" t="str">
        <f t="shared" si="57"/>
        <v>NPC</v>
      </c>
      <c r="I91" s="38" t="str">
        <f t="shared" si="57"/>
        <v>NPC</v>
      </c>
      <c r="J91" s="38" t="str">
        <f t="shared" si="57"/>
        <v>NPC</v>
      </c>
      <c r="K91" s="38" t="str">
        <f t="shared" si="57"/>
        <v>NPC</v>
      </c>
      <c r="L91" s="38" t="str">
        <f t="shared" si="57"/>
        <v>NPC</v>
      </c>
      <c r="M91" s="38">
        <f t="shared" si="57"/>
        <v>-34.5679012345679</v>
      </c>
      <c r="N91" s="38">
        <f t="shared" si="57"/>
        <v>-81.13207547169812</v>
      </c>
      <c r="O91" s="38">
        <f t="shared" si="57"/>
        <v>1730</v>
      </c>
      <c r="P91" s="38">
        <f t="shared" si="57"/>
        <v>-58.46994535519126</v>
      </c>
      <c r="Q91" s="38">
        <f t="shared" si="57"/>
        <v>71.05263157894737</v>
      </c>
      <c r="R91" s="38">
        <f t="shared" si="57"/>
        <v>2.307692307692308</v>
      </c>
      <c r="S91" s="38">
        <f>+_xlfn.IFERROR(((S90/R89)*100),"NPC")</f>
        <v>-65.0375939849624</v>
      </c>
      <c r="T91" s="39">
        <f>+_xlfn.IFERROR(((T90/S89)*100),"NPC")</f>
        <v>111.48387096774195</v>
      </c>
    </row>
    <row r="92" spans="2:20" ht="30" customHeight="1">
      <c r="B92" s="100" t="s">
        <v>9</v>
      </c>
      <c r="C92" s="40" t="s">
        <v>48</v>
      </c>
      <c r="D92" s="41">
        <v>556.8899999999999</v>
      </c>
      <c r="E92" s="41">
        <v>800</v>
      </c>
      <c r="F92" s="41" t="s">
        <v>36</v>
      </c>
      <c r="G92" s="41">
        <v>4591.369</v>
      </c>
      <c r="H92" s="41">
        <v>3734.14</v>
      </c>
      <c r="I92" s="41">
        <v>701.9</v>
      </c>
      <c r="J92" s="41">
        <v>1143</v>
      </c>
      <c r="K92" s="41">
        <v>4898.6</v>
      </c>
      <c r="L92" s="41">
        <v>2844.5</v>
      </c>
      <c r="M92" s="41">
        <v>1278.6299999999997</v>
      </c>
      <c r="N92" s="41">
        <v>3719.8299999999995</v>
      </c>
      <c r="O92" s="41">
        <v>3241.9000000000005</v>
      </c>
      <c r="P92" s="41">
        <v>11757.600000000004</v>
      </c>
      <c r="Q92" s="41">
        <v>6588.94</v>
      </c>
      <c r="R92" s="41">
        <v>3851.75</v>
      </c>
      <c r="S92" s="41">
        <v>1685.6</v>
      </c>
      <c r="T92" s="42">
        <v>4525.5</v>
      </c>
    </row>
    <row r="93" spans="2:20" ht="30" customHeight="1">
      <c r="B93" s="100"/>
      <c r="C93" s="37" t="s">
        <v>37</v>
      </c>
      <c r="D93" s="38" t="str">
        <f aca="true" t="shared" si="58" ref="D93:R93">+_xlfn.IFERROR(D92-C92,"NPC")</f>
        <v>NPC</v>
      </c>
      <c r="E93" s="38">
        <f t="shared" si="58"/>
        <v>243.11000000000013</v>
      </c>
      <c r="F93" s="38" t="str">
        <f t="shared" si="58"/>
        <v>NPC</v>
      </c>
      <c r="G93" s="38" t="str">
        <f t="shared" si="58"/>
        <v>NPC</v>
      </c>
      <c r="H93" s="38">
        <f t="shared" si="58"/>
        <v>-857.2289999999998</v>
      </c>
      <c r="I93" s="38">
        <f t="shared" si="58"/>
        <v>-3032.24</v>
      </c>
      <c r="J93" s="38">
        <f t="shared" si="58"/>
        <v>441.1</v>
      </c>
      <c r="K93" s="38">
        <f t="shared" si="58"/>
        <v>3755.6000000000004</v>
      </c>
      <c r="L93" s="38">
        <f t="shared" si="58"/>
        <v>-2054.1000000000004</v>
      </c>
      <c r="M93" s="38">
        <f t="shared" si="58"/>
        <v>-1565.8700000000003</v>
      </c>
      <c r="N93" s="38">
        <f t="shared" si="58"/>
        <v>2441.2</v>
      </c>
      <c r="O93" s="38">
        <f t="shared" si="58"/>
        <v>-477.9299999999989</v>
      </c>
      <c r="P93" s="38">
        <f t="shared" si="58"/>
        <v>8515.700000000004</v>
      </c>
      <c r="Q93" s="38">
        <f t="shared" si="58"/>
        <v>-5168.660000000004</v>
      </c>
      <c r="R93" s="38">
        <f t="shared" si="58"/>
        <v>-2737.1899999999996</v>
      </c>
      <c r="S93" s="38">
        <f>+_xlfn.IFERROR(S92-R92,"NPC")</f>
        <v>-2166.15</v>
      </c>
      <c r="T93" s="39">
        <f>+_xlfn.IFERROR(T92-S92,"NPC")</f>
        <v>2839.9</v>
      </c>
    </row>
    <row r="94" spans="2:20" ht="30" customHeight="1">
      <c r="B94" s="100"/>
      <c r="C94" s="40" t="s">
        <v>42</v>
      </c>
      <c r="D94" s="41" t="str">
        <f>+_xlfn.IFERROR(D93-C93,"NPC")</f>
        <v>NPC</v>
      </c>
      <c r="E94" s="41">
        <f aca="true" t="shared" si="59" ref="E94:R94">+_xlfn.IFERROR(((E93/D92)*100),"NPC")</f>
        <v>43.65494083212128</v>
      </c>
      <c r="F94" s="41" t="str">
        <f t="shared" si="59"/>
        <v>NPC</v>
      </c>
      <c r="G94" s="41" t="str">
        <f t="shared" si="59"/>
        <v>NPC</v>
      </c>
      <c r="H94" s="41">
        <f t="shared" si="59"/>
        <v>-18.670444479631236</v>
      </c>
      <c r="I94" s="41">
        <f t="shared" si="59"/>
        <v>-81.20316860107012</v>
      </c>
      <c r="J94" s="41">
        <f t="shared" si="59"/>
        <v>62.8437099301895</v>
      </c>
      <c r="K94" s="41">
        <f t="shared" si="59"/>
        <v>328.57392825896767</v>
      </c>
      <c r="L94" s="41">
        <f t="shared" si="59"/>
        <v>-41.93238884579268</v>
      </c>
      <c r="M94" s="41">
        <f t="shared" si="59"/>
        <v>-55.04904201089824</v>
      </c>
      <c r="N94" s="41">
        <f t="shared" si="59"/>
        <v>190.92309737766206</v>
      </c>
      <c r="O94" s="41">
        <f t="shared" si="59"/>
        <v>-12.848167792614152</v>
      </c>
      <c r="P94" s="41">
        <f t="shared" si="59"/>
        <v>262.6762083963109</v>
      </c>
      <c r="Q94" s="41">
        <f t="shared" si="59"/>
        <v>-43.96016193781046</v>
      </c>
      <c r="R94" s="41">
        <f t="shared" si="59"/>
        <v>-41.54219039784851</v>
      </c>
      <c r="S94" s="41">
        <f>+_xlfn.IFERROR(((S93/R92)*100),"NPC")</f>
        <v>-56.23807360290777</v>
      </c>
      <c r="T94" s="42">
        <f>+_xlfn.IFERROR(((T93/S92)*100),"NPC")</f>
        <v>168.48006644518273</v>
      </c>
    </row>
    <row r="95" spans="2:20" ht="30" customHeight="1">
      <c r="B95" s="102" t="s">
        <v>24</v>
      </c>
      <c r="C95" s="37" t="s">
        <v>48</v>
      </c>
      <c r="D95" s="38">
        <v>2027</v>
      </c>
      <c r="E95" s="38">
        <v>885.3899999999999</v>
      </c>
      <c r="F95" s="38">
        <v>2917.5499999999997</v>
      </c>
      <c r="G95" s="38">
        <v>498.05</v>
      </c>
      <c r="H95" s="38">
        <v>650.785</v>
      </c>
      <c r="I95" s="38">
        <v>247.70000000000002</v>
      </c>
      <c r="J95" s="38" t="s">
        <v>36</v>
      </c>
      <c r="K95" s="38">
        <v>5545.93</v>
      </c>
      <c r="L95" s="38">
        <v>3244.5</v>
      </c>
      <c r="M95" s="38">
        <v>240.19000000000005</v>
      </c>
      <c r="N95" s="38">
        <v>3284.12</v>
      </c>
      <c r="O95" s="38">
        <v>620.9809999999998</v>
      </c>
      <c r="P95" s="38">
        <v>972</v>
      </c>
      <c r="Q95" s="38">
        <v>2059.2799999999997</v>
      </c>
      <c r="R95" s="38">
        <v>234.8</v>
      </c>
      <c r="S95" s="38">
        <v>268.5</v>
      </c>
      <c r="T95" s="39">
        <v>112.5</v>
      </c>
    </row>
    <row r="96" spans="2:20" ht="30" customHeight="1">
      <c r="B96" s="102"/>
      <c r="C96" s="40" t="s">
        <v>37</v>
      </c>
      <c r="D96" s="41" t="str">
        <f aca="true" t="shared" si="60" ref="D96:R96">+_xlfn.IFERROR(D95-C95,"NPC")</f>
        <v>NPC</v>
      </c>
      <c r="E96" s="41">
        <f t="shared" si="60"/>
        <v>-1141.6100000000001</v>
      </c>
      <c r="F96" s="41">
        <f t="shared" si="60"/>
        <v>2032.1599999999999</v>
      </c>
      <c r="G96" s="41">
        <f t="shared" si="60"/>
        <v>-2419.4999999999995</v>
      </c>
      <c r="H96" s="41">
        <f t="shared" si="60"/>
        <v>152.73499999999996</v>
      </c>
      <c r="I96" s="41">
        <f t="shared" si="60"/>
        <v>-403.0849999999999</v>
      </c>
      <c r="J96" s="41" t="str">
        <f t="shared" si="60"/>
        <v>NPC</v>
      </c>
      <c r="K96" s="41" t="str">
        <f t="shared" si="60"/>
        <v>NPC</v>
      </c>
      <c r="L96" s="41">
        <f t="shared" si="60"/>
        <v>-2301.4300000000003</v>
      </c>
      <c r="M96" s="41">
        <f t="shared" si="60"/>
        <v>-3004.31</v>
      </c>
      <c r="N96" s="41">
        <f t="shared" si="60"/>
        <v>3043.93</v>
      </c>
      <c r="O96" s="41">
        <f t="shared" si="60"/>
        <v>-2663.139</v>
      </c>
      <c r="P96" s="41">
        <f t="shared" si="60"/>
        <v>351.01900000000023</v>
      </c>
      <c r="Q96" s="41">
        <f t="shared" si="60"/>
        <v>1087.2799999999997</v>
      </c>
      <c r="R96" s="41">
        <f t="shared" si="60"/>
        <v>-1824.4799999999998</v>
      </c>
      <c r="S96" s="41">
        <f>+_xlfn.IFERROR(S95-R95,"NPC")</f>
        <v>33.69999999999999</v>
      </c>
      <c r="T96" s="42">
        <f>+_xlfn.IFERROR(T95-S95,"NPC")</f>
        <v>-156</v>
      </c>
    </row>
    <row r="97" spans="2:20" ht="30" customHeight="1">
      <c r="B97" s="102"/>
      <c r="C97" s="37" t="s">
        <v>42</v>
      </c>
      <c r="D97" s="38" t="str">
        <f>+_xlfn.IFERROR(D96-C96,"NPC")</f>
        <v>NPC</v>
      </c>
      <c r="E97" s="38">
        <f aca="true" t="shared" si="61" ref="E97:R97">+_xlfn.IFERROR(((E96/D95)*100),"NPC")</f>
        <v>-56.32017760236804</v>
      </c>
      <c r="F97" s="38">
        <f t="shared" si="61"/>
        <v>229.52145382260926</v>
      </c>
      <c r="G97" s="38">
        <f t="shared" si="61"/>
        <v>-82.92917002279309</v>
      </c>
      <c r="H97" s="38">
        <f t="shared" si="61"/>
        <v>30.66659973898202</v>
      </c>
      <c r="I97" s="38">
        <f t="shared" si="61"/>
        <v>-61.938274545356755</v>
      </c>
      <c r="J97" s="38" t="str">
        <f t="shared" si="61"/>
        <v>NPC</v>
      </c>
      <c r="K97" s="38" t="str">
        <f t="shared" si="61"/>
        <v>NPC</v>
      </c>
      <c r="L97" s="38">
        <f t="shared" si="61"/>
        <v>-41.49763880900048</v>
      </c>
      <c r="M97" s="38">
        <f t="shared" si="61"/>
        <v>-92.59701032516567</v>
      </c>
      <c r="N97" s="38">
        <f t="shared" si="61"/>
        <v>1267.3008867979513</v>
      </c>
      <c r="O97" s="38">
        <f t="shared" si="61"/>
        <v>-81.09140348099339</v>
      </c>
      <c r="P97" s="38">
        <f t="shared" si="61"/>
        <v>56.5265281868528</v>
      </c>
      <c r="Q97" s="38">
        <f t="shared" si="61"/>
        <v>111.86008230452673</v>
      </c>
      <c r="R97" s="38">
        <f t="shared" si="61"/>
        <v>-88.59795656734393</v>
      </c>
      <c r="S97" s="38">
        <f>+_xlfn.IFERROR(((S96/R95)*100),"NPC")</f>
        <v>14.352640545144798</v>
      </c>
      <c r="T97" s="39">
        <f>+_xlfn.IFERROR(((T96/S95)*100),"NPC")</f>
        <v>-58.10055865921788</v>
      </c>
    </row>
    <row r="98" spans="2:20" ht="30" customHeight="1">
      <c r="B98" s="100" t="s">
        <v>27</v>
      </c>
      <c r="C98" s="40" t="s">
        <v>48</v>
      </c>
      <c r="D98" s="41" t="s">
        <v>36</v>
      </c>
      <c r="E98" s="41" t="s">
        <v>36</v>
      </c>
      <c r="F98" s="41" t="s">
        <v>36</v>
      </c>
      <c r="G98" s="41" t="s">
        <v>36</v>
      </c>
      <c r="H98" s="41" t="s">
        <v>36</v>
      </c>
      <c r="I98" s="41">
        <v>41.4</v>
      </c>
      <c r="J98" s="41" t="s">
        <v>36</v>
      </c>
      <c r="K98" s="41" t="s">
        <v>36</v>
      </c>
      <c r="L98" s="41" t="s">
        <v>36</v>
      </c>
      <c r="M98" s="41" t="s">
        <v>36</v>
      </c>
      <c r="N98" s="41" t="s">
        <v>36</v>
      </c>
      <c r="O98" s="41" t="s">
        <v>36</v>
      </c>
      <c r="P98" s="41" t="s">
        <v>36</v>
      </c>
      <c r="Q98" s="41" t="s">
        <v>36</v>
      </c>
      <c r="R98" s="41" t="s">
        <v>36</v>
      </c>
      <c r="S98" s="41">
        <v>1</v>
      </c>
      <c r="T98" s="42">
        <v>2</v>
      </c>
    </row>
    <row r="99" spans="2:20" ht="30" customHeight="1">
      <c r="B99" s="100"/>
      <c r="C99" s="37" t="s">
        <v>37</v>
      </c>
      <c r="D99" s="38" t="str">
        <f aca="true" t="shared" si="62" ref="D99:R99">+_xlfn.IFERROR(D98-C98,"NPC")</f>
        <v>NPC</v>
      </c>
      <c r="E99" s="38" t="str">
        <f t="shared" si="62"/>
        <v>NPC</v>
      </c>
      <c r="F99" s="38" t="str">
        <f t="shared" si="62"/>
        <v>NPC</v>
      </c>
      <c r="G99" s="38" t="str">
        <f t="shared" si="62"/>
        <v>NPC</v>
      </c>
      <c r="H99" s="38" t="str">
        <f t="shared" si="62"/>
        <v>NPC</v>
      </c>
      <c r="I99" s="38" t="str">
        <f t="shared" si="62"/>
        <v>NPC</v>
      </c>
      <c r="J99" s="38" t="str">
        <f t="shared" si="62"/>
        <v>NPC</v>
      </c>
      <c r="K99" s="38" t="str">
        <f t="shared" si="62"/>
        <v>NPC</v>
      </c>
      <c r="L99" s="38" t="str">
        <f t="shared" si="62"/>
        <v>NPC</v>
      </c>
      <c r="M99" s="38" t="str">
        <f t="shared" si="62"/>
        <v>NPC</v>
      </c>
      <c r="N99" s="38" t="str">
        <f t="shared" si="62"/>
        <v>NPC</v>
      </c>
      <c r="O99" s="38" t="str">
        <f t="shared" si="62"/>
        <v>NPC</v>
      </c>
      <c r="P99" s="38" t="str">
        <f t="shared" si="62"/>
        <v>NPC</v>
      </c>
      <c r="Q99" s="38" t="str">
        <f t="shared" si="62"/>
        <v>NPC</v>
      </c>
      <c r="R99" s="38" t="str">
        <f t="shared" si="62"/>
        <v>NPC</v>
      </c>
      <c r="S99" s="38" t="str">
        <f>+_xlfn.IFERROR(S98-R98,"NPC")</f>
        <v>NPC</v>
      </c>
      <c r="T99" s="39">
        <f>+_xlfn.IFERROR(T98-S98,"NPC")</f>
        <v>1</v>
      </c>
    </row>
    <row r="100" spans="2:20" ht="30" customHeight="1">
      <c r="B100" s="100"/>
      <c r="C100" s="40" t="s">
        <v>42</v>
      </c>
      <c r="D100" s="41" t="str">
        <f>+_xlfn.IFERROR(D99-C99,"NPC")</f>
        <v>NPC</v>
      </c>
      <c r="E100" s="41" t="str">
        <f aca="true" t="shared" si="63" ref="E100:R100">+_xlfn.IFERROR(((E99/D98)*100),"NPC")</f>
        <v>NPC</v>
      </c>
      <c r="F100" s="41" t="str">
        <f t="shared" si="63"/>
        <v>NPC</v>
      </c>
      <c r="G100" s="41" t="str">
        <f t="shared" si="63"/>
        <v>NPC</v>
      </c>
      <c r="H100" s="41" t="str">
        <f t="shared" si="63"/>
        <v>NPC</v>
      </c>
      <c r="I100" s="41" t="str">
        <f t="shared" si="63"/>
        <v>NPC</v>
      </c>
      <c r="J100" s="41" t="str">
        <f t="shared" si="63"/>
        <v>NPC</v>
      </c>
      <c r="K100" s="41" t="str">
        <f t="shared" si="63"/>
        <v>NPC</v>
      </c>
      <c r="L100" s="41" t="str">
        <f t="shared" si="63"/>
        <v>NPC</v>
      </c>
      <c r="M100" s="41" t="str">
        <f t="shared" si="63"/>
        <v>NPC</v>
      </c>
      <c r="N100" s="41" t="str">
        <f t="shared" si="63"/>
        <v>NPC</v>
      </c>
      <c r="O100" s="41" t="str">
        <f t="shared" si="63"/>
        <v>NPC</v>
      </c>
      <c r="P100" s="41" t="str">
        <f t="shared" si="63"/>
        <v>NPC</v>
      </c>
      <c r="Q100" s="41" t="str">
        <f t="shared" si="63"/>
        <v>NPC</v>
      </c>
      <c r="R100" s="41" t="str">
        <f t="shared" si="63"/>
        <v>NPC</v>
      </c>
      <c r="S100" s="41" t="str">
        <f>+_xlfn.IFERROR(((S99/R98)*100),"NPC")</f>
        <v>NPC</v>
      </c>
      <c r="T100" s="42">
        <f>+_xlfn.IFERROR(((T99/S98)*100),"NPC")</f>
        <v>100</v>
      </c>
    </row>
    <row r="101" spans="2:20" ht="30" customHeight="1">
      <c r="B101" s="102" t="s">
        <v>17</v>
      </c>
      <c r="C101" s="37" t="s">
        <v>48</v>
      </c>
      <c r="D101" s="38">
        <v>25030</v>
      </c>
      <c r="E101" s="38">
        <v>50</v>
      </c>
      <c r="F101" s="38">
        <v>50</v>
      </c>
      <c r="G101" s="38">
        <v>1060</v>
      </c>
      <c r="H101" s="38">
        <v>409</v>
      </c>
      <c r="I101" s="38">
        <v>60150</v>
      </c>
      <c r="J101" s="38">
        <v>50</v>
      </c>
      <c r="K101" s="38">
        <v>50.8</v>
      </c>
      <c r="L101" s="38">
        <v>3776</v>
      </c>
      <c r="M101" s="38">
        <v>1043</v>
      </c>
      <c r="N101" s="38">
        <v>190</v>
      </c>
      <c r="O101" s="38">
        <v>5617</v>
      </c>
      <c r="P101" s="38">
        <v>4</v>
      </c>
      <c r="Q101" s="38" t="s">
        <v>36</v>
      </c>
      <c r="R101" s="38">
        <v>6493.599999999999</v>
      </c>
      <c r="S101" s="38">
        <v>51915</v>
      </c>
      <c r="T101" s="39">
        <v>41417.98</v>
      </c>
    </row>
    <row r="102" spans="2:20" ht="30" customHeight="1">
      <c r="B102" s="102"/>
      <c r="C102" s="40" t="s">
        <v>37</v>
      </c>
      <c r="D102" s="41" t="str">
        <f aca="true" t="shared" si="64" ref="D102:R102">+_xlfn.IFERROR(D101-C101,"NPC")</f>
        <v>NPC</v>
      </c>
      <c r="E102" s="41">
        <f t="shared" si="64"/>
        <v>-24980</v>
      </c>
      <c r="F102" s="41">
        <f t="shared" si="64"/>
        <v>0</v>
      </c>
      <c r="G102" s="41">
        <f t="shared" si="64"/>
        <v>1010</v>
      </c>
      <c r="H102" s="41">
        <f t="shared" si="64"/>
        <v>-651</v>
      </c>
      <c r="I102" s="41">
        <f t="shared" si="64"/>
        <v>59741</v>
      </c>
      <c r="J102" s="41">
        <f t="shared" si="64"/>
        <v>-60100</v>
      </c>
      <c r="K102" s="41">
        <f t="shared" si="64"/>
        <v>0.7999999999999972</v>
      </c>
      <c r="L102" s="41">
        <f t="shared" si="64"/>
        <v>3725.2</v>
      </c>
      <c r="M102" s="41">
        <f t="shared" si="64"/>
        <v>-2733</v>
      </c>
      <c r="N102" s="41">
        <f t="shared" si="64"/>
        <v>-853</v>
      </c>
      <c r="O102" s="41">
        <f t="shared" si="64"/>
        <v>5427</v>
      </c>
      <c r="P102" s="41">
        <f t="shared" si="64"/>
        <v>-5613</v>
      </c>
      <c r="Q102" s="41" t="str">
        <f t="shared" si="64"/>
        <v>NPC</v>
      </c>
      <c r="R102" s="41" t="str">
        <f t="shared" si="64"/>
        <v>NPC</v>
      </c>
      <c r="S102" s="41">
        <f>+_xlfn.IFERROR(S101-R101,"NPC")</f>
        <v>45421.4</v>
      </c>
      <c r="T102" s="42">
        <f>+_xlfn.IFERROR(T101-S101,"NPC")</f>
        <v>-10497.019999999997</v>
      </c>
    </row>
    <row r="103" spans="2:20" ht="30" customHeight="1">
      <c r="B103" s="102"/>
      <c r="C103" s="37" t="s">
        <v>42</v>
      </c>
      <c r="D103" s="38" t="str">
        <f>+_xlfn.IFERROR(D102-C102,"NPC")</f>
        <v>NPC</v>
      </c>
      <c r="E103" s="38">
        <f aca="true" t="shared" si="65" ref="E103:R103">+_xlfn.IFERROR(((E102/D101)*100),"NPC")</f>
        <v>-99.80023971234519</v>
      </c>
      <c r="F103" s="38">
        <f t="shared" si="65"/>
        <v>0</v>
      </c>
      <c r="G103" s="38">
        <f t="shared" si="65"/>
        <v>2020</v>
      </c>
      <c r="H103" s="38">
        <f t="shared" si="65"/>
        <v>-61.41509433962264</v>
      </c>
      <c r="I103" s="38">
        <f t="shared" si="65"/>
        <v>14606.601466992666</v>
      </c>
      <c r="J103" s="38">
        <f t="shared" si="65"/>
        <v>-99.9168744804655</v>
      </c>
      <c r="K103" s="38">
        <f t="shared" si="65"/>
        <v>1.5999999999999945</v>
      </c>
      <c r="L103" s="38">
        <f t="shared" si="65"/>
        <v>7333.070866141732</v>
      </c>
      <c r="M103" s="38">
        <f t="shared" si="65"/>
        <v>-72.3781779661017</v>
      </c>
      <c r="N103" s="38">
        <f t="shared" si="65"/>
        <v>-81.78331735378715</v>
      </c>
      <c r="O103" s="38">
        <f t="shared" si="65"/>
        <v>2856.315789473684</v>
      </c>
      <c r="P103" s="38">
        <f t="shared" si="65"/>
        <v>-99.92878760904398</v>
      </c>
      <c r="Q103" s="38" t="str">
        <f t="shared" si="65"/>
        <v>NPC</v>
      </c>
      <c r="R103" s="38" t="str">
        <f t="shared" si="65"/>
        <v>NPC</v>
      </c>
      <c r="S103" s="38">
        <f>+_xlfn.IFERROR(((S102/R101)*100),"NPC")</f>
        <v>699.4794874953801</v>
      </c>
      <c r="T103" s="39">
        <f>+_xlfn.IFERROR(((T102/S101)*100),"NPC")</f>
        <v>-20.21962823846672</v>
      </c>
    </row>
    <row r="104" spans="2:20" s="9" customFormat="1" ht="30" customHeight="1">
      <c r="B104" s="114" t="s">
        <v>18</v>
      </c>
      <c r="C104" s="43" t="s">
        <v>53</v>
      </c>
      <c r="D104" s="44">
        <v>42282.434</v>
      </c>
      <c r="E104" s="44">
        <v>23817.590999999997</v>
      </c>
      <c r="F104" s="44">
        <v>40698.91</v>
      </c>
      <c r="G104" s="44">
        <v>22693.996999999996</v>
      </c>
      <c r="H104" s="44">
        <v>13028.597999999998</v>
      </c>
      <c r="I104" s="44">
        <v>187066.78499999997</v>
      </c>
      <c r="J104" s="44">
        <v>4338.146000000001</v>
      </c>
      <c r="K104" s="44">
        <v>32426.637</v>
      </c>
      <c r="L104" s="44">
        <v>91298.77</v>
      </c>
      <c r="M104" s="44">
        <v>44394.61</v>
      </c>
      <c r="N104" s="44">
        <v>64468.660100000016</v>
      </c>
      <c r="O104" s="44">
        <v>59928.51214</v>
      </c>
      <c r="P104" s="44">
        <v>98104.120827</v>
      </c>
      <c r="Q104" s="44">
        <v>63760.803435</v>
      </c>
      <c r="R104" s="44">
        <v>114131.13403069896</v>
      </c>
      <c r="S104" s="44">
        <v>72914.9011669435</v>
      </c>
      <c r="T104" s="45">
        <v>106055.92</v>
      </c>
    </row>
    <row r="105" spans="2:20" s="9" customFormat="1" ht="30" customHeight="1">
      <c r="B105" s="114"/>
      <c r="C105" s="46" t="s">
        <v>38</v>
      </c>
      <c r="D105" s="38" t="str">
        <f aca="true" t="shared" si="66" ref="D105:R105">+_xlfn.IFERROR(D104-C104,"NPC")</f>
        <v>NPC</v>
      </c>
      <c r="E105" s="47">
        <f t="shared" si="66"/>
        <v>-18464.843000000004</v>
      </c>
      <c r="F105" s="47">
        <f t="shared" si="66"/>
        <v>16881.319000000007</v>
      </c>
      <c r="G105" s="47">
        <f t="shared" si="66"/>
        <v>-18004.913000000008</v>
      </c>
      <c r="H105" s="47">
        <f t="shared" si="66"/>
        <v>-9665.398999999998</v>
      </c>
      <c r="I105" s="47">
        <f t="shared" si="66"/>
        <v>174038.18699999998</v>
      </c>
      <c r="J105" s="47">
        <f t="shared" si="66"/>
        <v>-182728.63899999997</v>
      </c>
      <c r="K105" s="47">
        <f t="shared" si="66"/>
        <v>28088.490999999998</v>
      </c>
      <c r="L105" s="47">
        <f t="shared" si="66"/>
        <v>58872.133</v>
      </c>
      <c r="M105" s="47">
        <f t="shared" si="66"/>
        <v>-46904.16</v>
      </c>
      <c r="N105" s="47">
        <f t="shared" si="66"/>
        <v>20074.050100000015</v>
      </c>
      <c r="O105" s="47">
        <f t="shared" si="66"/>
        <v>-4540.147960000017</v>
      </c>
      <c r="P105" s="47">
        <f t="shared" si="66"/>
        <v>38175.60868700001</v>
      </c>
      <c r="Q105" s="47">
        <f t="shared" si="66"/>
        <v>-34343.317392000004</v>
      </c>
      <c r="R105" s="47">
        <f t="shared" si="66"/>
        <v>50370.33059569896</v>
      </c>
      <c r="S105" s="47">
        <f>+_xlfn.IFERROR(S104-R104,"NPC")</f>
        <v>-41216.23286375546</v>
      </c>
      <c r="T105" s="48">
        <f>+_xlfn.IFERROR(T104-S104,"NPC")</f>
        <v>33141.0188330565</v>
      </c>
    </row>
    <row r="106" spans="2:20" s="9" customFormat="1" ht="30" customHeight="1">
      <c r="B106" s="114"/>
      <c r="C106" s="43" t="s">
        <v>50</v>
      </c>
      <c r="D106" s="41" t="str">
        <f>+_xlfn.IFERROR(D105-C105,"NPC")</f>
        <v>NPC</v>
      </c>
      <c r="E106" s="49">
        <f aca="true" t="shared" si="67" ref="E106:R106">+_xlfn.IFERROR(((E105/D104)*100),"NPC")</f>
        <v>-43.67024613578302</v>
      </c>
      <c r="F106" s="49">
        <f t="shared" si="67"/>
        <v>70.87752493524643</v>
      </c>
      <c r="G106" s="49">
        <f t="shared" si="67"/>
        <v>-44.2393002662725</v>
      </c>
      <c r="H106" s="49">
        <f t="shared" si="67"/>
        <v>-42.59011314754294</v>
      </c>
      <c r="I106" s="49">
        <f t="shared" si="67"/>
        <v>1335.816693400165</v>
      </c>
      <c r="J106" s="49">
        <f t="shared" si="67"/>
        <v>-97.68096404714498</v>
      </c>
      <c r="K106" s="49">
        <f t="shared" si="67"/>
        <v>647.4768484048253</v>
      </c>
      <c r="L106" s="49">
        <f t="shared" si="67"/>
        <v>181.55485257382688</v>
      </c>
      <c r="M106" s="49">
        <f t="shared" si="67"/>
        <v>-51.37436134134118</v>
      </c>
      <c r="N106" s="49">
        <f t="shared" si="67"/>
        <v>45.217313768495806</v>
      </c>
      <c r="O106" s="49">
        <f t="shared" si="67"/>
        <v>-7.042410921768197</v>
      </c>
      <c r="P106" s="49">
        <f t="shared" si="67"/>
        <v>63.701913035680455</v>
      </c>
      <c r="Q106" s="49">
        <f t="shared" si="67"/>
        <v>-35.0070079651008</v>
      </c>
      <c r="R106" s="49">
        <f t="shared" si="67"/>
        <v>78.99889568839615</v>
      </c>
      <c r="S106" s="49">
        <f>+_xlfn.IFERROR(((S105/R104)*100),"NPC")</f>
        <v>-36.11304944422013</v>
      </c>
      <c r="T106" s="50">
        <f>+_xlfn.IFERROR(((T105/S104)*100),"NPC")</f>
        <v>45.451640614828435</v>
      </c>
    </row>
    <row r="107" spans="2:20" s="9" customFormat="1" ht="35.25" customHeight="1" thickBot="1">
      <c r="B107" s="115"/>
      <c r="C107" s="51" t="s">
        <v>40</v>
      </c>
      <c r="D107" s="52">
        <f>(17/33)*100</f>
        <v>51.515151515151516</v>
      </c>
      <c r="E107" s="52">
        <f>(21/33)*100</f>
        <v>63.63636363636363</v>
      </c>
      <c r="F107" s="52">
        <f>(21/33)*100</f>
        <v>63.63636363636363</v>
      </c>
      <c r="G107" s="52">
        <f>(20/33)*100</f>
        <v>60.60606060606061</v>
      </c>
      <c r="H107" s="52">
        <f>(18/33)*100</f>
        <v>54.54545454545454</v>
      </c>
      <c r="I107" s="52">
        <f>(29/33)*100</f>
        <v>87.87878787878788</v>
      </c>
      <c r="J107" s="52">
        <f>(20/33)*100</f>
        <v>60.60606060606061</v>
      </c>
      <c r="K107" s="52">
        <f>(28/33)*100</f>
        <v>84.84848484848484</v>
      </c>
      <c r="L107" s="52">
        <f>(31/33)*100</f>
        <v>93.93939393939394</v>
      </c>
      <c r="M107" s="52">
        <f>(21/33)*100</f>
        <v>63.63636363636363</v>
      </c>
      <c r="N107" s="52">
        <f>(28/33)*100</f>
        <v>84.84848484848484</v>
      </c>
      <c r="O107" s="52">
        <f>(30/33)*100</f>
        <v>90.9090909090909</v>
      </c>
      <c r="P107" s="52">
        <f>(28/33)*100</f>
        <v>84.84848484848484</v>
      </c>
      <c r="Q107" s="52">
        <f>(28/33)*100</f>
        <v>84.84848484848484</v>
      </c>
      <c r="R107" s="52">
        <f>(31/33)*100</f>
        <v>93.93939393939394</v>
      </c>
      <c r="S107" s="52">
        <f>(27/33)*100</f>
        <v>81.81818181818183</v>
      </c>
      <c r="T107" s="53">
        <f>(30/33)*100</f>
        <v>90.9090909090909</v>
      </c>
    </row>
    <row r="108" spans="2:17" ht="17.25" customHeight="1" thickTop="1">
      <c r="B108" s="8"/>
      <c r="C108" s="8"/>
      <c r="D108" s="7"/>
      <c r="E108" s="7"/>
      <c r="F108" s="7"/>
      <c r="G108" s="7"/>
      <c r="H108" s="7"/>
      <c r="I108" s="7"/>
      <c r="J108" s="7"/>
      <c r="K108" s="7"/>
      <c r="L108" s="7"/>
      <c r="M108" s="7"/>
      <c r="N108" s="7"/>
      <c r="O108" s="7"/>
      <c r="P108" s="7"/>
      <c r="Q108" s="7"/>
    </row>
    <row r="109" spans="2:20" s="29" customFormat="1" ht="15">
      <c r="B109" s="116" t="s">
        <v>65</v>
      </c>
      <c r="C109" s="117"/>
      <c r="D109" s="117"/>
      <c r="E109" s="117"/>
      <c r="F109" s="117"/>
      <c r="G109" s="117"/>
      <c r="H109" s="117"/>
      <c r="I109" s="117"/>
      <c r="J109" s="117"/>
      <c r="K109" s="117"/>
      <c r="L109" s="117"/>
      <c r="M109" s="117"/>
      <c r="N109" s="117"/>
      <c r="O109" s="117"/>
      <c r="P109" s="117"/>
      <c r="Q109" s="117"/>
      <c r="R109" s="117"/>
      <c r="S109" s="117"/>
      <c r="T109" s="118"/>
    </row>
    <row r="110" spans="2:20" s="29" customFormat="1" ht="12">
      <c r="B110" s="81" t="s">
        <v>43</v>
      </c>
      <c r="C110" s="6"/>
      <c r="D110" s="6"/>
      <c r="E110" s="6"/>
      <c r="F110" s="6"/>
      <c r="G110" s="6"/>
      <c r="H110" s="6"/>
      <c r="I110" s="6"/>
      <c r="J110" s="6"/>
      <c r="K110" s="6"/>
      <c r="L110" s="6"/>
      <c r="M110" s="6"/>
      <c r="N110" s="6"/>
      <c r="O110" s="6"/>
      <c r="P110" s="5"/>
      <c r="Q110" s="5"/>
      <c r="R110" s="74"/>
      <c r="S110" s="74"/>
      <c r="T110" s="82"/>
    </row>
    <row r="111" spans="2:20" s="29" customFormat="1" ht="12">
      <c r="B111" s="81" t="s">
        <v>46</v>
      </c>
      <c r="C111" s="6"/>
      <c r="D111" s="6"/>
      <c r="E111" s="6"/>
      <c r="F111" s="6"/>
      <c r="G111" s="6"/>
      <c r="H111" s="6"/>
      <c r="I111" s="6"/>
      <c r="J111" s="6"/>
      <c r="K111" s="6"/>
      <c r="L111" s="6"/>
      <c r="M111" s="6"/>
      <c r="N111" s="6"/>
      <c r="O111" s="6"/>
      <c r="P111" s="3"/>
      <c r="Q111" s="3"/>
      <c r="R111" s="74"/>
      <c r="S111" s="74"/>
      <c r="T111" s="82"/>
    </row>
    <row r="112" spans="2:20" s="29" customFormat="1" ht="12">
      <c r="B112" s="81" t="s">
        <v>44</v>
      </c>
      <c r="C112" s="6"/>
      <c r="D112" s="6"/>
      <c r="E112" s="6"/>
      <c r="F112" s="6"/>
      <c r="G112" s="6"/>
      <c r="H112" s="6"/>
      <c r="I112" s="6"/>
      <c r="J112" s="6"/>
      <c r="K112" s="6"/>
      <c r="L112" s="6"/>
      <c r="M112" s="6"/>
      <c r="N112" s="6"/>
      <c r="O112" s="6"/>
      <c r="P112" s="3"/>
      <c r="Q112" s="3"/>
      <c r="R112" s="74"/>
      <c r="S112" s="74"/>
      <c r="T112" s="82"/>
    </row>
    <row r="113" spans="2:20" s="29" customFormat="1" ht="12">
      <c r="B113" s="81" t="s">
        <v>45</v>
      </c>
      <c r="C113" s="6"/>
      <c r="D113" s="6"/>
      <c r="E113" s="3"/>
      <c r="F113" s="3"/>
      <c r="G113" s="3"/>
      <c r="H113" s="3"/>
      <c r="I113" s="3"/>
      <c r="J113" s="3"/>
      <c r="K113" s="3"/>
      <c r="L113" s="3"/>
      <c r="M113" s="3"/>
      <c r="N113" s="3"/>
      <c r="O113" s="3"/>
      <c r="P113" s="5"/>
      <c r="Q113" s="5"/>
      <c r="R113" s="74"/>
      <c r="S113" s="74"/>
      <c r="T113" s="82"/>
    </row>
    <row r="114" spans="2:20" s="29" customFormat="1" ht="13.5">
      <c r="B114" s="83" t="s">
        <v>41</v>
      </c>
      <c r="C114" s="14"/>
      <c r="D114" s="28"/>
      <c r="E114" s="28"/>
      <c r="F114" s="28"/>
      <c r="G114" s="28"/>
      <c r="H114" s="28"/>
      <c r="I114" s="28"/>
      <c r="J114" s="28"/>
      <c r="K114" s="28"/>
      <c r="L114" s="28"/>
      <c r="M114" s="28"/>
      <c r="N114" s="28"/>
      <c r="O114" s="28"/>
      <c r="P114" s="15"/>
      <c r="Q114" s="15"/>
      <c r="R114" s="30"/>
      <c r="S114" s="30"/>
      <c r="T114" s="84"/>
    </row>
    <row r="115" spans="2:17" s="1" customFormat="1" ht="15" customHeight="1">
      <c r="B115" s="112" t="s">
        <v>51</v>
      </c>
      <c r="C115" s="112"/>
      <c r="D115" s="113"/>
      <c r="E115" s="113"/>
      <c r="F115" s="113"/>
      <c r="G115" s="113"/>
      <c r="H115" s="113"/>
      <c r="I115" s="113"/>
      <c r="J115" s="113"/>
      <c r="K115" s="113"/>
      <c r="L115" s="113"/>
      <c r="M115" s="113"/>
      <c r="N115" s="113"/>
      <c r="O115" s="113"/>
      <c r="P115" s="4"/>
      <c r="Q115" s="4"/>
    </row>
    <row r="116" spans="2:9" s="11" customFormat="1" ht="19.5" customHeight="1">
      <c r="B116" s="4"/>
      <c r="C116" s="4"/>
      <c r="D116" s="4"/>
      <c r="E116" s="4"/>
      <c r="F116" s="4"/>
      <c r="G116" s="10"/>
      <c r="H116" s="10"/>
      <c r="I116" s="10"/>
    </row>
    <row r="117" spans="1:6" s="13" customFormat="1" ht="15">
      <c r="A117" s="11"/>
      <c r="B117" s="11"/>
      <c r="C117" s="11"/>
      <c r="D117" s="10"/>
      <c r="E117" s="10"/>
      <c r="F117" s="10"/>
    </row>
    <row r="118" s="13" customFormat="1" ht="15"/>
    <row r="119" s="13" customFormat="1" ht="15"/>
  </sheetData>
  <sheetProtection/>
  <mergeCells count="40">
    <mergeCell ref="B3:B4"/>
    <mergeCell ref="B11:B13"/>
    <mergeCell ref="B53:B55"/>
    <mergeCell ref="B20:B22"/>
    <mergeCell ref="B17:B19"/>
    <mergeCell ref="B14:B16"/>
    <mergeCell ref="B23:B25"/>
    <mergeCell ref="B29:B31"/>
    <mergeCell ref="B26:B28"/>
    <mergeCell ref="B8:B10"/>
    <mergeCell ref="B95:B97"/>
    <mergeCell ref="B92:B94"/>
    <mergeCell ref="B89:B91"/>
    <mergeCell ref="B86:B88"/>
    <mergeCell ref="B32:B34"/>
    <mergeCell ref="B44:B46"/>
    <mergeCell ref="B35:B37"/>
    <mergeCell ref="B41:B43"/>
    <mergeCell ref="B38:B40"/>
    <mergeCell ref="B47:B49"/>
    <mergeCell ref="B115:O115"/>
    <mergeCell ref="B68:B70"/>
    <mergeCell ref="B65:B67"/>
    <mergeCell ref="B62:B64"/>
    <mergeCell ref="B59:B61"/>
    <mergeCell ref="B104:B107"/>
    <mergeCell ref="B101:B103"/>
    <mergeCell ref="B74:B76"/>
    <mergeCell ref="B71:B73"/>
    <mergeCell ref="B109:T109"/>
    <mergeCell ref="B56:B58"/>
    <mergeCell ref="B98:B100"/>
    <mergeCell ref="B5:B7"/>
    <mergeCell ref="C3:C4"/>
    <mergeCell ref="B2:T2"/>
    <mergeCell ref="D3:T3"/>
    <mergeCell ref="B83:B85"/>
    <mergeCell ref="B50:B52"/>
    <mergeCell ref="B80:B82"/>
    <mergeCell ref="B77:B79"/>
  </mergeCells>
  <printOptions/>
  <pageMargins left="0.7086614173228347" right="0.7086614173228347" top="0.7480314960629921" bottom="0.7480314960629921" header="0.31496062992125984" footer="0.31496062992125984"/>
  <pageSetup fitToHeight="4" fitToWidth="1" horizontalDpi="600" verticalDpi="600" orientation="portrait" scale="2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IDEAM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cebuitragoso</dc:creator>
  <cp:keywords/>
  <dc:description/>
  <cp:lastModifiedBy>Magda Mallen Sierra Urrego</cp:lastModifiedBy>
  <dcterms:created xsi:type="dcterms:W3CDTF">2012-07-18T22:50:38Z</dcterms:created>
  <dcterms:modified xsi:type="dcterms:W3CDTF">2019-11-06T20:56:12Z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