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23mar\Documents\Ideam 2021\Informes Auditoría\Informe Sgto PAAC2021\1er sgto cuatrimestral 2021\Informe PAAC\Informe-VD\"/>
    </mc:Choice>
  </mc:AlternateContent>
  <xr:revisionPtr revIDLastSave="0" documentId="13_ncr:1_{9996DCC4-9D0F-4348-845C-E1C91B06D86A}" xr6:coauthVersionLast="45" xr6:coauthVersionMax="45" xr10:uidLastSave="{00000000-0000-0000-0000-000000000000}"/>
  <bookViews>
    <workbookView xWindow="-120" yWindow="-120" windowWidth="20730" windowHeight="11160" activeTab="1" xr2:uid="{00000000-000D-0000-FFFF-FFFF00000000}"/>
  </bookViews>
  <sheets>
    <sheet name="Mapa Riesgos PAAC 01052021-publ" sheetId="5" r:id="rId1"/>
    <sheet name="Sgto Matriz consolidada" sheetId="3" r:id="rId2"/>
  </sheets>
  <externalReferences>
    <externalReference r:id="rId3"/>
    <externalReference r:id="rId4"/>
  </externalReferences>
  <definedNames>
    <definedName name="_xlnm._FilterDatabase" localSheetId="0" hidden="1">'Mapa Riesgos PAAC 01052021-publ'!$B$6:$AF$75</definedName>
    <definedName name="_xlnm._FilterDatabase" localSheetId="1" hidden="1">'Sgto Matriz consolidada'!$A$7:$BK$159</definedName>
    <definedName name="A_Obj1" localSheetId="0">#REF!</definedName>
    <definedName name="A_Obj1">#REF!</definedName>
    <definedName name="A_Obj2" localSheetId="0">#REF!</definedName>
    <definedName name="A_Obj2">#REF!</definedName>
    <definedName name="A_Obj3" localSheetId="0">#REF!</definedName>
    <definedName name="A_Obj3">#REF!</definedName>
    <definedName name="A_Obj4" localSheetId="0">#REF!</definedName>
    <definedName name="A_Obj4">#REF!</definedName>
    <definedName name="Acc_1" localSheetId="0">#REF!</definedName>
    <definedName name="Acc_1">#REF!</definedName>
    <definedName name="Acc_2" localSheetId="0">#REF!</definedName>
    <definedName name="Acc_2">#REF!</definedName>
    <definedName name="Acc_3" localSheetId="0">#REF!</definedName>
    <definedName name="Acc_3">#REF!</definedName>
    <definedName name="Acc_4" localSheetId="0">#REF!</definedName>
    <definedName name="Acc_4">#REF!</definedName>
    <definedName name="Acc_5" localSheetId="0">#REF!</definedName>
    <definedName name="Acc_5">#REF!</definedName>
    <definedName name="Acc_6" localSheetId="0">#REF!</definedName>
    <definedName name="Acc_6">#REF!</definedName>
    <definedName name="Acc_7" localSheetId="0">#REF!</definedName>
    <definedName name="Acc_7">#REF!</definedName>
    <definedName name="Acc_8" localSheetId="0">#REF!</definedName>
    <definedName name="Acc_8">#REF!</definedName>
    <definedName name="Acc_9" localSheetId="0">#REF!</definedName>
    <definedName name="Acc_9">#REF!</definedName>
    <definedName name="Departamentos" localSheetId="0">#REF!</definedName>
    <definedName name="Departamentos">#REF!</definedName>
    <definedName name="Fuentes" localSheetId="0">#REF!</definedName>
    <definedName name="Fuentes">#REF!</definedName>
    <definedName name="Indicadores" localSheetId="0">#REF!</definedName>
    <definedName name="Indicadores">#REF!</definedName>
    <definedName name="Objetivos" localSheetId="0">#REF!</definedName>
    <definedName name="Objetivos">#REF!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78" i="5" l="1"/>
  <c r="AA78" i="5"/>
  <c r="AC78" i="5" s="1"/>
  <c r="W78" i="5"/>
  <c r="T78" i="5"/>
  <c r="S78" i="5"/>
  <c r="R78" i="5"/>
  <c r="K78" i="5"/>
  <c r="M78" i="5" s="1"/>
  <c r="J78" i="5"/>
  <c r="L78" i="5" s="1"/>
  <c r="AB77" i="5"/>
  <c r="AA77" i="5"/>
  <c r="AC77" i="5" s="1"/>
  <c r="W77" i="5"/>
  <c r="T77" i="5"/>
  <c r="S77" i="5"/>
  <c r="R77" i="5"/>
  <c r="K77" i="5"/>
  <c r="M77" i="5" s="1"/>
  <c r="J77" i="5"/>
  <c r="AB76" i="5"/>
  <c r="AD76" i="5" s="1"/>
  <c r="AA76" i="5"/>
  <c r="W76" i="5"/>
  <c r="T76" i="5"/>
  <c r="S76" i="5"/>
  <c r="R76" i="5"/>
  <c r="M76" i="5"/>
  <c r="K76" i="5"/>
  <c r="J76" i="5"/>
  <c r="L76" i="5" s="1"/>
  <c r="AB75" i="5"/>
  <c r="AD75" i="5" s="1"/>
  <c r="AA75" i="5"/>
  <c r="W75" i="5"/>
  <c r="T75" i="5"/>
  <c r="S75" i="5"/>
  <c r="R75" i="5"/>
  <c r="K75" i="5"/>
  <c r="J75" i="5"/>
  <c r="AB74" i="5"/>
  <c r="AA74" i="5"/>
  <c r="W74" i="5"/>
  <c r="T74" i="5"/>
  <c r="S74" i="5"/>
  <c r="R74" i="5"/>
  <c r="M74" i="5"/>
  <c r="K74" i="5"/>
  <c r="J74" i="5"/>
  <c r="L74" i="5" s="1"/>
  <c r="AB73" i="5"/>
  <c r="AD73" i="5" s="1"/>
  <c r="AA73" i="5"/>
  <c r="W73" i="5"/>
  <c r="T73" i="5"/>
  <c r="S73" i="5"/>
  <c r="R73" i="5"/>
  <c r="U73" i="5" s="1"/>
  <c r="V73" i="5" s="1"/>
  <c r="K73" i="5"/>
  <c r="J73" i="5"/>
  <c r="L73" i="5" s="1"/>
  <c r="AB72" i="5"/>
  <c r="AA72" i="5"/>
  <c r="AC72" i="5" s="1"/>
  <c r="W72" i="5"/>
  <c r="T72" i="5"/>
  <c r="S72" i="5"/>
  <c r="R72" i="5"/>
  <c r="K72" i="5"/>
  <c r="J72" i="5"/>
  <c r="L72" i="5" s="1"/>
  <c r="AB71" i="5"/>
  <c r="AD71" i="5" s="1"/>
  <c r="AA71" i="5"/>
  <c r="AC71" i="5" s="1"/>
  <c r="W71" i="5"/>
  <c r="T71" i="5"/>
  <c r="S71" i="5"/>
  <c r="R71" i="5"/>
  <c r="U71" i="5" s="1"/>
  <c r="V71" i="5" s="1"/>
  <c r="K71" i="5"/>
  <c r="J71" i="5"/>
  <c r="L71" i="5" s="1"/>
  <c r="AB70" i="5"/>
  <c r="AA70" i="5"/>
  <c r="AC70" i="5" s="1"/>
  <c r="W70" i="5"/>
  <c r="T70" i="5"/>
  <c r="S70" i="5"/>
  <c r="R70" i="5"/>
  <c r="K70" i="5"/>
  <c r="J70" i="5"/>
  <c r="L70" i="5" s="1"/>
  <c r="AB69" i="5"/>
  <c r="AD69" i="5" s="1"/>
  <c r="AA69" i="5"/>
  <c r="AC69" i="5" s="1"/>
  <c r="W69" i="5"/>
  <c r="T69" i="5"/>
  <c r="S69" i="5"/>
  <c r="R69" i="5"/>
  <c r="K69" i="5"/>
  <c r="M69" i="5" s="1"/>
  <c r="J69" i="5"/>
  <c r="AB68" i="5"/>
  <c r="AD68" i="5" s="1"/>
  <c r="AA68" i="5"/>
  <c r="W68" i="5"/>
  <c r="T68" i="5"/>
  <c r="S68" i="5"/>
  <c r="R68" i="5"/>
  <c r="K68" i="5"/>
  <c r="M68" i="5" s="1"/>
  <c r="J68" i="5"/>
  <c r="AD67" i="5"/>
  <c r="AB67" i="5"/>
  <c r="AA67" i="5"/>
  <c r="AC67" i="5" s="1"/>
  <c r="W67" i="5"/>
  <c r="T67" i="5"/>
  <c r="S67" i="5"/>
  <c r="R67" i="5"/>
  <c r="K67" i="5"/>
  <c r="J67" i="5"/>
  <c r="AB66" i="5"/>
  <c r="AA66" i="5"/>
  <c r="W66" i="5"/>
  <c r="T66" i="5"/>
  <c r="S66" i="5"/>
  <c r="R66" i="5"/>
  <c r="K66" i="5"/>
  <c r="M66" i="5" s="1"/>
  <c r="J66" i="5"/>
  <c r="AD65" i="5"/>
  <c r="AB65" i="5"/>
  <c r="AA65" i="5"/>
  <c r="AC65" i="5" s="1"/>
  <c r="W65" i="5"/>
  <c r="T65" i="5"/>
  <c r="S65" i="5"/>
  <c r="R65" i="5"/>
  <c r="U65" i="5" s="1"/>
  <c r="V65" i="5" s="1"/>
  <c r="K65" i="5"/>
  <c r="J65" i="5"/>
  <c r="L65" i="5" s="1"/>
  <c r="AB64" i="5"/>
  <c r="AA64" i="5"/>
  <c r="AC64" i="5" s="1"/>
  <c r="W64" i="5"/>
  <c r="T64" i="5"/>
  <c r="S64" i="5"/>
  <c r="R64" i="5"/>
  <c r="K64" i="5"/>
  <c r="M64" i="5" s="1"/>
  <c r="J64" i="5"/>
  <c r="L64" i="5" s="1"/>
  <c r="AB63" i="5"/>
  <c r="AA63" i="5"/>
  <c r="AC63" i="5" s="1"/>
  <c r="W63" i="5"/>
  <c r="T63" i="5"/>
  <c r="S63" i="5"/>
  <c r="R63" i="5"/>
  <c r="U63" i="5" s="1"/>
  <c r="V63" i="5" s="1"/>
  <c r="K63" i="5"/>
  <c r="J63" i="5"/>
  <c r="L63" i="5" s="1"/>
  <c r="AB62" i="5"/>
  <c r="AA62" i="5"/>
  <c r="AC62" i="5" s="1"/>
  <c r="W62" i="5"/>
  <c r="T62" i="5"/>
  <c r="S62" i="5"/>
  <c r="R62" i="5"/>
  <c r="K62" i="5"/>
  <c r="M62" i="5" s="1"/>
  <c r="J62" i="5"/>
  <c r="L62" i="5" s="1"/>
  <c r="AB61" i="5"/>
  <c r="AA61" i="5"/>
  <c r="AC61" i="5" s="1"/>
  <c r="W61" i="5"/>
  <c r="T61" i="5"/>
  <c r="S61" i="5"/>
  <c r="R61" i="5"/>
  <c r="K61" i="5"/>
  <c r="M61" i="5" s="1"/>
  <c r="J61" i="5"/>
  <c r="AB60" i="5"/>
  <c r="AD60" i="5" s="1"/>
  <c r="AA60" i="5"/>
  <c r="W60" i="5"/>
  <c r="T60" i="5"/>
  <c r="S60" i="5"/>
  <c r="R60" i="5"/>
  <c r="M60" i="5"/>
  <c r="K60" i="5"/>
  <c r="J60" i="5"/>
  <c r="L60" i="5" s="1"/>
  <c r="AB59" i="5"/>
  <c r="AD59" i="5" s="1"/>
  <c r="AA59" i="5"/>
  <c r="W59" i="5"/>
  <c r="T59" i="5"/>
  <c r="S59" i="5"/>
  <c r="R59" i="5"/>
  <c r="K59" i="5"/>
  <c r="J59" i="5"/>
  <c r="AB58" i="5"/>
  <c r="AA58" i="5"/>
  <c r="W58" i="5"/>
  <c r="T58" i="5"/>
  <c r="S58" i="5"/>
  <c r="R58" i="5"/>
  <c r="M58" i="5"/>
  <c r="K58" i="5"/>
  <c r="J58" i="5"/>
  <c r="L58" i="5" s="1"/>
  <c r="AB57" i="5"/>
  <c r="AD57" i="5" s="1"/>
  <c r="AA57" i="5"/>
  <c r="W57" i="5"/>
  <c r="T57" i="5"/>
  <c r="S57" i="5"/>
  <c r="R57" i="5"/>
  <c r="U57" i="5" s="1"/>
  <c r="V57" i="5" s="1"/>
  <c r="K57" i="5"/>
  <c r="J57" i="5"/>
  <c r="L57" i="5" s="1"/>
  <c r="AB56" i="5"/>
  <c r="AA56" i="5"/>
  <c r="AC56" i="5" s="1"/>
  <c r="W56" i="5"/>
  <c r="T56" i="5"/>
  <c r="S56" i="5"/>
  <c r="R56" i="5"/>
  <c r="K56" i="5"/>
  <c r="J56" i="5"/>
  <c r="L56" i="5" s="1"/>
  <c r="AB55" i="5"/>
  <c r="AD55" i="5" s="1"/>
  <c r="AA55" i="5"/>
  <c r="AC55" i="5" s="1"/>
  <c r="W55" i="5"/>
  <c r="T55" i="5"/>
  <c r="S55" i="5"/>
  <c r="R55" i="5"/>
  <c r="U55" i="5" s="1"/>
  <c r="V55" i="5" s="1"/>
  <c r="K55" i="5"/>
  <c r="J55" i="5"/>
  <c r="L55" i="5" s="1"/>
  <c r="AB54" i="5"/>
  <c r="AA54" i="5"/>
  <c r="AC54" i="5" s="1"/>
  <c r="W54" i="5"/>
  <c r="T54" i="5"/>
  <c r="S54" i="5"/>
  <c r="U54" i="5" s="1"/>
  <c r="V54" i="5" s="1"/>
  <c r="R54" i="5"/>
  <c r="K54" i="5"/>
  <c r="M54" i="5" s="1"/>
  <c r="J54" i="5"/>
  <c r="AD53" i="5"/>
  <c r="AB53" i="5"/>
  <c r="AA53" i="5"/>
  <c r="AC53" i="5" s="1"/>
  <c r="W53" i="5"/>
  <c r="T53" i="5"/>
  <c r="S53" i="5"/>
  <c r="R53" i="5"/>
  <c r="K53" i="5"/>
  <c r="J53" i="5"/>
  <c r="AB52" i="5"/>
  <c r="AA52" i="5"/>
  <c r="W52" i="5"/>
  <c r="T52" i="5"/>
  <c r="S52" i="5"/>
  <c r="R52" i="5"/>
  <c r="U52" i="5" s="1"/>
  <c r="V52" i="5" s="1"/>
  <c r="K52" i="5"/>
  <c r="M52" i="5" s="1"/>
  <c r="J52" i="5"/>
  <c r="L52" i="5" s="1"/>
  <c r="AB51" i="5"/>
  <c r="AA51" i="5"/>
  <c r="AC51" i="5" s="1"/>
  <c r="W51" i="5"/>
  <c r="T51" i="5"/>
  <c r="S51" i="5"/>
  <c r="R51" i="5"/>
  <c r="U51" i="5" s="1"/>
  <c r="V51" i="5" s="1"/>
  <c r="K51" i="5"/>
  <c r="J51" i="5"/>
  <c r="L51" i="5" s="1"/>
  <c r="AB50" i="5"/>
  <c r="AA50" i="5"/>
  <c r="AC50" i="5" s="1"/>
  <c r="W50" i="5"/>
  <c r="T50" i="5"/>
  <c r="S50" i="5"/>
  <c r="U50" i="5" s="1"/>
  <c r="V50" i="5" s="1"/>
  <c r="R50" i="5"/>
  <c r="M50" i="5"/>
  <c r="K50" i="5"/>
  <c r="J50" i="5"/>
  <c r="L50" i="5" s="1"/>
  <c r="AB49" i="5"/>
  <c r="AD49" i="5" s="1"/>
  <c r="AA49" i="5"/>
  <c r="W49" i="5"/>
  <c r="T49" i="5"/>
  <c r="S49" i="5"/>
  <c r="R49" i="5"/>
  <c r="K49" i="5"/>
  <c r="J49" i="5"/>
  <c r="AB48" i="5"/>
  <c r="AA48" i="5"/>
  <c r="W48" i="5"/>
  <c r="T48" i="5"/>
  <c r="S48" i="5"/>
  <c r="R48" i="5"/>
  <c r="U48" i="5" s="1"/>
  <c r="V48" i="5" s="1"/>
  <c r="K48" i="5"/>
  <c r="J48" i="5"/>
  <c r="L48" i="5" s="1"/>
  <c r="AB47" i="5"/>
  <c r="AD47" i="5" s="1"/>
  <c r="AA47" i="5"/>
  <c r="AC47" i="5" s="1"/>
  <c r="W47" i="5"/>
  <c r="T47" i="5"/>
  <c r="S47" i="5"/>
  <c r="R47" i="5"/>
  <c r="U47" i="5" s="1"/>
  <c r="V47" i="5" s="1"/>
  <c r="K47" i="5"/>
  <c r="J47" i="5"/>
  <c r="L47" i="5" s="1"/>
  <c r="AB46" i="5"/>
  <c r="AA46" i="5"/>
  <c r="AC46" i="5" s="1"/>
  <c r="W46" i="5"/>
  <c r="T46" i="5"/>
  <c r="S46" i="5"/>
  <c r="U46" i="5" s="1"/>
  <c r="V46" i="5" s="1"/>
  <c r="R46" i="5"/>
  <c r="K46" i="5"/>
  <c r="M46" i="5" s="1"/>
  <c r="J46" i="5"/>
  <c r="AD45" i="5"/>
  <c r="AB45" i="5"/>
  <c r="AA45" i="5"/>
  <c r="AC45" i="5" s="1"/>
  <c r="W45" i="5"/>
  <c r="T45" i="5"/>
  <c r="S45" i="5"/>
  <c r="R45" i="5"/>
  <c r="K45" i="5"/>
  <c r="J45" i="5"/>
  <c r="AB44" i="5"/>
  <c r="AA44" i="5"/>
  <c r="W44" i="5"/>
  <c r="T44" i="5"/>
  <c r="S44" i="5"/>
  <c r="R44" i="5"/>
  <c r="U44" i="5" s="1"/>
  <c r="V44" i="5" s="1"/>
  <c r="K44" i="5"/>
  <c r="M44" i="5" s="1"/>
  <c r="J44" i="5"/>
  <c r="L44" i="5" s="1"/>
  <c r="AB43" i="5"/>
  <c r="AA43" i="5"/>
  <c r="AC43" i="5" s="1"/>
  <c r="W43" i="5"/>
  <c r="T43" i="5"/>
  <c r="S43" i="5"/>
  <c r="R43" i="5"/>
  <c r="U43" i="5" s="1"/>
  <c r="V43" i="5" s="1"/>
  <c r="K43" i="5"/>
  <c r="J43" i="5"/>
  <c r="L43" i="5" s="1"/>
  <c r="AB42" i="5"/>
  <c r="AA42" i="5"/>
  <c r="AC42" i="5" s="1"/>
  <c r="W42" i="5"/>
  <c r="T42" i="5"/>
  <c r="S42" i="5"/>
  <c r="U42" i="5" s="1"/>
  <c r="V42" i="5" s="1"/>
  <c r="R42" i="5"/>
  <c r="M42" i="5"/>
  <c r="K42" i="5"/>
  <c r="J42" i="5"/>
  <c r="L42" i="5" s="1"/>
  <c r="AB41" i="5"/>
  <c r="AD41" i="5" s="1"/>
  <c r="AA41" i="5"/>
  <c r="W41" i="5"/>
  <c r="T41" i="5"/>
  <c r="S41" i="5"/>
  <c r="R41" i="5"/>
  <c r="K41" i="5"/>
  <c r="J41" i="5"/>
  <c r="AB40" i="5"/>
  <c r="AA40" i="5"/>
  <c r="W40" i="5"/>
  <c r="T40" i="5"/>
  <c r="S40" i="5"/>
  <c r="R40" i="5"/>
  <c r="U40" i="5" s="1"/>
  <c r="V40" i="5" s="1"/>
  <c r="K40" i="5"/>
  <c r="M40" i="5" s="1"/>
  <c r="J40" i="5"/>
  <c r="L40" i="5" s="1"/>
  <c r="AB39" i="5"/>
  <c r="AD39" i="5" s="1"/>
  <c r="AA39" i="5"/>
  <c r="AC39" i="5" s="1"/>
  <c r="W39" i="5"/>
  <c r="T39" i="5"/>
  <c r="S39" i="5"/>
  <c r="R39" i="5"/>
  <c r="U39" i="5" s="1"/>
  <c r="V39" i="5" s="1"/>
  <c r="K39" i="5"/>
  <c r="J39" i="5"/>
  <c r="L39" i="5" s="1"/>
  <c r="AB38" i="5"/>
  <c r="AA38" i="5"/>
  <c r="AC38" i="5" s="1"/>
  <c r="W38" i="5"/>
  <c r="T38" i="5"/>
  <c r="S38" i="5"/>
  <c r="U38" i="5" s="1"/>
  <c r="V38" i="5" s="1"/>
  <c r="R38" i="5"/>
  <c r="K38" i="5"/>
  <c r="M38" i="5" s="1"/>
  <c r="J38" i="5"/>
  <c r="L38" i="5" s="1"/>
  <c r="AB37" i="5"/>
  <c r="AA37" i="5"/>
  <c r="W37" i="5"/>
  <c r="T37" i="5"/>
  <c r="S37" i="5"/>
  <c r="R37" i="5"/>
  <c r="U37" i="5" s="1"/>
  <c r="V37" i="5" s="1"/>
  <c r="K37" i="5"/>
  <c r="M37" i="5" s="1"/>
  <c r="J37" i="5"/>
  <c r="AB36" i="5"/>
  <c r="AD36" i="5" s="1"/>
  <c r="AA36" i="5"/>
  <c r="W36" i="5"/>
  <c r="T36" i="5"/>
  <c r="S36" i="5"/>
  <c r="R36" i="5"/>
  <c r="K36" i="5"/>
  <c r="M36" i="5" s="1"/>
  <c r="J36" i="5"/>
  <c r="L36" i="5" s="1"/>
  <c r="AB35" i="5"/>
  <c r="AD35" i="5" s="1"/>
  <c r="AA35" i="5"/>
  <c r="AC35" i="5" s="1"/>
  <c r="W35" i="5"/>
  <c r="T35" i="5"/>
  <c r="S35" i="5"/>
  <c r="R35" i="5"/>
  <c r="U35" i="5" s="1"/>
  <c r="V35" i="5" s="1"/>
  <c r="K35" i="5"/>
  <c r="J35" i="5"/>
  <c r="AB34" i="5"/>
  <c r="AD34" i="5" s="1"/>
  <c r="AA34" i="5"/>
  <c r="W34" i="5"/>
  <c r="T34" i="5"/>
  <c r="S34" i="5"/>
  <c r="R34" i="5"/>
  <c r="U34" i="5" s="1"/>
  <c r="V34" i="5" s="1"/>
  <c r="K34" i="5"/>
  <c r="L34" i="5" s="1"/>
  <c r="J34" i="5"/>
  <c r="AB33" i="5"/>
  <c r="AA33" i="5"/>
  <c r="AD33" i="5" s="1"/>
  <c r="W33" i="5"/>
  <c r="T33" i="5"/>
  <c r="S33" i="5"/>
  <c r="R33" i="5"/>
  <c r="K33" i="5"/>
  <c r="J33" i="5"/>
  <c r="AB32" i="5"/>
  <c r="AA32" i="5"/>
  <c r="W32" i="5"/>
  <c r="T32" i="5"/>
  <c r="S32" i="5"/>
  <c r="R32" i="5"/>
  <c r="K32" i="5"/>
  <c r="M32" i="5" s="1"/>
  <c r="J32" i="5"/>
  <c r="L32" i="5" s="1"/>
  <c r="AB31" i="5"/>
  <c r="AA31" i="5"/>
  <c r="AC31" i="5" s="1"/>
  <c r="W31" i="5"/>
  <c r="T31" i="5"/>
  <c r="S31" i="5"/>
  <c r="R31" i="5"/>
  <c r="U31" i="5" s="1"/>
  <c r="V31" i="5" s="1"/>
  <c r="K31" i="5"/>
  <c r="J31" i="5"/>
  <c r="AB30" i="5"/>
  <c r="AA30" i="5"/>
  <c r="W30" i="5"/>
  <c r="T30" i="5"/>
  <c r="S30" i="5"/>
  <c r="R30" i="5"/>
  <c r="K30" i="5"/>
  <c r="J30" i="5"/>
  <c r="AB29" i="5"/>
  <c r="AA29" i="5"/>
  <c r="W29" i="5"/>
  <c r="T29" i="5"/>
  <c r="S29" i="5"/>
  <c r="U29" i="5" s="1"/>
  <c r="V29" i="5" s="1"/>
  <c r="R29" i="5"/>
  <c r="K29" i="5"/>
  <c r="J29" i="5"/>
  <c r="L29" i="5" s="1"/>
  <c r="AB28" i="5"/>
  <c r="AA28" i="5"/>
  <c r="W28" i="5"/>
  <c r="T28" i="5"/>
  <c r="S28" i="5"/>
  <c r="R28" i="5"/>
  <c r="K28" i="5"/>
  <c r="M28" i="5" s="1"/>
  <c r="J28" i="5"/>
  <c r="L28" i="5" s="1"/>
  <c r="AB27" i="5"/>
  <c r="AD27" i="5" s="1"/>
  <c r="AA27" i="5"/>
  <c r="AC27" i="5" s="1"/>
  <c r="W27" i="5"/>
  <c r="T27" i="5"/>
  <c r="S27" i="5"/>
  <c r="R27" i="5"/>
  <c r="K27" i="5"/>
  <c r="M27" i="5" s="1"/>
  <c r="J27" i="5"/>
  <c r="AB26" i="5"/>
  <c r="AA26" i="5"/>
  <c r="AC26" i="5" s="1"/>
  <c r="W26" i="5"/>
  <c r="T26" i="5"/>
  <c r="S26" i="5"/>
  <c r="U26" i="5" s="1"/>
  <c r="V26" i="5" s="1"/>
  <c r="R26" i="5"/>
  <c r="K26" i="5"/>
  <c r="J26" i="5"/>
  <c r="M26" i="5" s="1"/>
  <c r="AB25" i="5"/>
  <c r="AC25" i="5" s="1"/>
  <c r="AA25" i="5"/>
  <c r="W25" i="5"/>
  <c r="T25" i="5"/>
  <c r="S25" i="5"/>
  <c r="U25" i="5" s="1"/>
  <c r="V25" i="5" s="1"/>
  <c r="R25" i="5"/>
  <c r="K25" i="5"/>
  <c r="J25" i="5"/>
  <c r="AB24" i="5"/>
  <c r="AD24" i="5" s="1"/>
  <c r="AA24" i="5"/>
  <c r="W24" i="5"/>
  <c r="T24" i="5"/>
  <c r="S24" i="5"/>
  <c r="U24" i="5" s="1"/>
  <c r="V24" i="5" s="1"/>
  <c r="R24" i="5"/>
  <c r="K24" i="5"/>
  <c r="J24" i="5"/>
  <c r="L24" i="5" s="1"/>
  <c r="AB23" i="5"/>
  <c r="AD23" i="5" s="1"/>
  <c r="AA23" i="5"/>
  <c r="AC23" i="5" s="1"/>
  <c r="W23" i="5"/>
  <c r="T23" i="5"/>
  <c r="S23" i="5"/>
  <c r="R23" i="5"/>
  <c r="K23" i="5"/>
  <c r="M23" i="5" s="1"/>
  <c r="J23" i="5"/>
  <c r="AB22" i="5"/>
  <c r="AA22" i="5"/>
  <c r="W22" i="5"/>
  <c r="T22" i="5"/>
  <c r="S22" i="5"/>
  <c r="R22" i="5"/>
  <c r="K22" i="5"/>
  <c r="J22" i="5"/>
  <c r="M22" i="5" s="1"/>
  <c r="AB21" i="5"/>
  <c r="AA21" i="5"/>
  <c r="W21" i="5"/>
  <c r="T21" i="5"/>
  <c r="S21" i="5"/>
  <c r="R21" i="5"/>
  <c r="K21" i="5"/>
  <c r="M21" i="5" s="1"/>
  <c r="J21" i="5"/>
  <c r="AB20" i="5"/>
  <c r="AA20" i="5"/>
  <c r="W20" i="5"/>
  <c r="T20" i="5"/>
  <c r="S20" i="5"/>
  <c r="R20" i="5"/>
  <c r="K20" i="5"/>
  <c r="J20" i="5"/>
  <c r="M20" i="5" s="1"/>
  <c r="AB19" i="5"/>
  <c r="AA19" i="5"/>
  <c r="W19" i="5"/>
  <c r="T19" i="5"/>
  <c r="S19" i="5"/>
  <c r="R19" i="5"/>
  <c r="U19" i="5" s="1"/>
  <c r="V19" i="5" s="1"/>
  <c r="K19" i="5"/>
  <c r="J19" i="5"/>
  <c r="L19" i="5" s="1"/>
  <c r="AB18" i="5"/>
  <c r="AA18" i="5"/>
  <c r="AC18" i="5" s="1"/>
  <c r="W18" i="5"/>
  <c r="T18" i="5"/>
  <c r="S18" i="5"/>
  <c r="R18" i="5"/>
  <c r="K18" i="5"/>
  <c r="J18" i="5"/>
  <c r="AB17" i="5"/>
  <c r="AA17" i="5"/>
  <c r="AD17" i="5" s="1"/>
  <c r="W17" i="5"/>
  <c r="T17" i="5"/>
  <c r="S17" i="5"/>
  <c r="R17" i="5"/>
  <c r="K17" i="5"/>
  <c r="J17" i="5"/>
  <c r="AB16" i="5"/>
  <c r="AA16" i="5"/>
  <c r="AC16" i="5" s="1"/>
  <c r="W16" i="5"/>
  <c r="T16" i="5"/>
  <c r="S16" i="5"/>
  <c r="R16" i="5"/>
  <c r="U16" i="5" s="1"/>
  <c r="V16" i="5" s="1"/>
  <c r="K16" i="5"/>
  <c r="J16" i="5"/>
  <c r="AB15" i="5"/>
  <c r="AA15" i="5"/>
  <c r="AD15" i="5" s="1"/>
  <c r="W15" i="5"/>
  <c r="T15" i="5"/>
  <c r="S15" i="5"/>
  <c r="R15" i="5"/>
  <c r="K15" i="5"/>
  <c r="M15" i="5" s="1"/>
  <c r="J15" i="5"/>
  <c r="L15" i="5" s="1"/>
  <c r="AB14" i="5"/>
  <c r="AD14" i="5" s="1"/>
  <c r="AA14" i="5"/>
  <c r="W14" i="5"/>
  <c r="T14" i="5"/>
  <c r="S14" i="5"/>
  <c r="R14" i="5"/>
  <c r="K14" i="5"/>
  <c r="J14" i="5"/>
  <c r="AB13" i="5"/>
  <c r="AA13" i="5"/>
  <c r="W13" i="5"/>
  <c r="T13" i="5"/>
  <c r="S13" i="5"/>
  <c r="R13" i="5"/>
  <c r="K13" i="5"/>
  <c r="J13" i="5"/>
  <c r="AB12" i="5"/>
  <c r="AA12" i="5"/>
  <c r="AC12" i="5" s="1"/>
  <c r="W12" i="5"/>
  <c r="T12" i="5"/>
  <c r="S12" i="5"/>
  <c r="R12" i="5"/>
  <c r="U12" i="5" s="1"/>
  <c r="V12" i="5" s="1"/>
  <c r="K12" i="5"/>
  <c r="J12" i="5"/>
  <c r="AC11" i="5"/>
  <c r="AB11" i="5"/>
  <c r="AA11" i="5"/>
  <c r="AD11" i="5" s="1"/>
  <c r="W11" i="5"/>
  <c r="T11" i="5"/>
  <c r="S11" i="5"/>
  <c r="R11" i="5"/>
  <c r="K11" i="5"/>
  <c r="M11" i="5" s="1"/>
  <c r="J11" i="5"/>
  <c r="L11" i="5" s="1"/>
  <c r="AB10" i="5"/>
  <c r="AD10" i="5" s="1"/>
  <c r="AA10" i="5"/>
  <c r="W10" i="5"/>
  <c r="T10" i="5"/>
  <c r="S10" i="5"/>
  <c r="R10" i="5"/>
  <c r="K10" i="5"/>
  <c r="J10" i="5"/>
  <c r="AB9" i="5"/>
  <c r="AA9" i="5"/>
  <c r="W9" i="5"/>
  <c r="T9" i="5"/>
  <c r="S9" i="5"/>
  <c r="R9" i="5"/>
  <c r="K9" i="5"/>
  <c r="J9" i="5"/>
  <c r="AC8" i="5"/>
  <c r="AB8" i="5"/>
  <c r="AD8" i="5" s="1"/>
  <c r="W8" i="5"/>
  <c r="T8" i="5"/>
  <c r="S8" i="5"/>
  <c r="R8" i="5"/>
  <c r="U8" i="5" s="1"/>
  <c r="V8" i="5" s="1"/>
  <c r="M8" i="5"/>
  <c r="L8" i="5"/>
  <c r="AC15" i="5" l="1"/>
  <c r="AC17" i="5"/>
  <c r="L20" i="5"/>
  <c r="L22" i="5"/>
  <c r="AD26" i="5"/>
  <c r="U28" i="5"/>
  <c r="V28" i="5" s="1"/>
  <c r="M29" i="5"/>
  <c r="U62" i="5"/>
  <c r="V62" i="5" s="1"/>
  <c r="U64" i="5"/>
  <c r="V64" i="5" s="1"/>
  <c r="U78" i="5"/>
  <c r="V78" i="5" s="1"/>
  <c r="L9" i="5"/>
  <c r="U9" i="5"/>
  <c r="V9" i="5" s="1"/>
  <c r="AD9" i="5"/>
  <c r="M10" i="5"/>
  <c r="AC10" i="5"/>
  <c r="M12" i="5"/>
  <c r="L12" i="5"/>
  <c r="L13" i="5"/>
  <c r="U13" i="5"/>
  <c r="V13" i="5" s="1"/>
  <c r="AD13" i="5"/>
  <c r="M14" i="5"/>
  <c r="AC14" i="5"/>
  <c r="M16" i="5"/>
  <c r="L16" i="5"/>
  <c r="L17" i="5"/>
  <c r="U17" i="5"/>
  <c r="V17" i="5" s="1"/>
  <c r="M18" i="5"/>
  <c r="L18" i="5"/>
  <c r="M19" i="5"/>
  <c r="AD19" i="5"/>
  <c r="AC19" i="5"/>
  <c r="U20" i="5"/>
  <c r="V20" i="5" s="1"/>
  <c r="AC20" i="5"/>
  <c r="L21" i="5"/>
  <c r="U21" i="5"/>
  <c r="V21" i="5" s="1"/>
  <c r="AD21" i="5"/>
  <c r="AC21" i="5"/>
  <c r="U22" i="5"/>
  <c r="V22" i="5" s="1"/>
  <c r="U23" i="5"/>
  <c r="V23" i="5" s="1"/>
  <c r="M24" i="5"/>
  <c r="AD25" i="5"/>
  <c r="L26" i="5"/>
  <c r="U27" i="5"/>
  <c r="V27" i="5" s="1"/>
  <c r="AD28" i="5"/>
  <c r="U30" i="5"/>
  <c r="V30" i="5" s="1"/>
  <c r="M31" i="5"/>
  <c r="AD31" i="5"/>
  <c r="U32" i="5"/>
  <c r="V32" i="5" s="1"/>
  <c r="AD32" i="5"/>
  <c r="U33" i="5"/>
  <c r="V33" i="5" s="1"/>
  <c r="AC33" i="5"/>
  <c r="M34" i="5"/>
  <c r="AC34" i="5"/>
  <c r="M35" i="5"/>
  <c r="U36" i="5"/>
  <c r="V36" i="5" s="1"/>
  <c r="L37" i="5"/>
  <c r="AC40" i="5"/>
  <c r="AC41" i="5"/>
  <c r="AD43" i="5"/>
  <c r="L46" i="5"/>
  <c r="M48" i="5"/>
  <c r="AC49" i="5"/>
  <c r="AD51" i="5"/>
  <c r="L54" i="5"/>
  <c r="M56" i="5"/>
  <c r="U56" i="5"/>
  <c r="V56" i="5" s="1"/>
  <c r="AC57" i="5"/>
  <c r="AC59" i="5"/>
  <c r="AD61" i="5"/>
  <c r="AD63" i="5"/>
  <c r="L66" i="5"/>
  <c r="L68" i="5"/>
  <c r="M70" i="5"/>
  <c r="U70" i="5"/>
  <c r="V70" i="5" s="1"/>
  <c r="M72" i="5"/>
  <c r="U72" i="5"/>
  <c r="V72" i="5" s="1"/>
  <c r="AC73" i="5"/>
  <c r="AC75" i="5"/>
  <c r="AD77" i="5"/>
  <c r="L41" i="5"/>
  <c r="U41" i="5"/>
  <c r="V41" i="5" s="1"/>
  <c r="AC44" i="5"/>
  <c r="L45" i="5"/>
  <c r="U45" i="5"/>
  <c r="V45" i="5" s="1"/>
  <c r="AC48" i="5"/>
  <c r="L49" i="5"/>
  <c r="U49" i="5"/>
  <c r="V49" i="5" s="1"/>
  <c r="AC52" i="5"/>
  <c r="L53" i="5"/>
  <c r="U53" i="5"/>
  <c r="V53" i="5" s="1"/>
  <c r="AD56" i="5"/>
  <c r="M57" i="5"/>
  <c r="U58" i="5"/>
  <c r="V58" i="5" s="1"/>
  <c r="AC58" i="5"/>
  <c r="L59" i="5"/>
  <c r="U59" i="5"/>
  <c r="V59" i="5" s="1"/>
  <c r="U60" i="5"/>
  <c r="V60" i="5" s="1"/>
  <c r="AC60" i="5"/>
  <c r="L61" i="5"/>
  <c r="U61" i="5"/>
  <c r="V61" i="5" s="1"/>
  <c r="AD64" i="5"/>
  <c r="M65" i="5"/>
  <c r="U66" i="5"/>
  <c r="V66" i="5" s="1"/>
  <c r="AC66" i="5"/>
  <c r="L67" i="5"/>
  <c r="U67" i="5"/>
  <c r="V67" i="5" s="1"/>
  <c r="U68" i="5"/>
  <c r="V68" i="5" s="1"/>
  <c r="AC68" i="5"/>
  <c r="L69" i="5"/>
  <c r="U69" i="5"/>
  <c r="V69" i="5" s="1"/>
  <c r="AD72" i="5"/>
  <c r="M73" i="5"/>
  <c r="U74" i="5"/>
  <c r="V74" i="5" s="1"/>
  <c r="AC74" i="5"/>
  <c r="L75" i="5"/>
  <c r="U75" i="5"/>
  <c r="V75" i="5" s="1"/>
  <c r="U76" i="5"/>
  <c r="V76" i="5" s="1"/>
  <c r="AC76" i="5"/>
  <c r="L77" i="5"/>
  <c r="U77" i="5"/>
  <c r="V77" i="5" s="1"/>
  <c r="AC30" i="5"/>
  <c r="AD30" i="5"/>
  <c r="L33" i="5"/>
  <c r="M33" i="5"/>
  <c r="M9" i="5"/>
  <c r="L10" i="5"/>
  <c r="U11" i="5"/>
  <c r="V11" i="5" s="1"/>
  <c r="M13" i="5"/>
  <c r="M17" i="5"/>
  <c r="U18" i="5"/>
  <c r="V18" i="5" s="1"/>
  <c r="AD20" i="5"/>
  <c r="AC29" i="5"/>
  <c r="AD29" i="5"/>
  <c r="L14" i="5"/>
  <c r="U15" i="5"/>
  <c r="V15" i="5" s="1"/>
  <c r="AC9" i="5"/>
  <c r="U10" i="5"/>
  <c r="V10" i="5" s="1"/>
  <c r="AD12" i="5"/>
  <c r="AC13" i="5"/>
  <c r="U14" i="5"/>
  <c r="V14" i="5" s="1"/>
  <c r="AD16" i="5"/>
  <c r="AD18" i="5"/>
  <c r="AC37" i="5"/>
  <c r="AD37" i="5"/>
  <c r="AC22" i="5"/>
  <c r="AD22" i="5"/>
  <c r="L25" i="5"/>
  <c r="M25" i="5"/>
  <c r="L30" i="5"/>
  <c r="M30" i="5"/>
  <c r="L23" i="5"/>
  <c r="AC28" i="5"/>
  <c r="L31" i="5"/>
  <c r="AC36" i="5"/>
  <c r="M39" i="5"/>
  <c r="AD40" i="5"/>
  <c r="M43" i="5"/>
  <c r="AD44" i="5"/>
  <c r="M47" i="5"/>
  <c r="AD48" i="5"/>
  <c r="M51" i="5"/>
  <c r="AD52" i="5"/>
  <c r="M55" i="5"/>
  <c r="AD58" i="5"/>
  <c r="M63" i="5"/>
  <c r="AD66" i="5"/>
  <c r="M71" i="5"/>
  <c r="AD74" i="5"/>
  <c r="AC24" i="5"/>
  <c r="L27" i="5"/>
  <c r="AC32" i="5"/>
  <c r="L35" i="5"/>
  <c r="AD38" i="5"/>
  <c r="M41" i="5"/>
  <c r="AD42" i="5"/>
  <c r="M45" i="5"/>
  <c r="AD46" i="5"/>
  <c r="M49" i="5"/>
  <c r="AD50" i="5"/>
  <c r="M53" i="5"/>
  <c r="AD54" i="5"/>
  <c r="M59" i="5"/>
  <c r="AD62" i="5"/>
  <c r="M67" i="5"/>
  <c r="AD70" i="5"/>
  <c r="M75" i="5"/>
  <c r="AD78" i="5"/>
  <c r="V157" i="3" l="1"/>
  <c r="S157" i="3"/>
  <c r="N157" i="3"/>
  <c r="O157" i="3" s="1"/>
  <c r="J157" i="3"/>
  <c r="V156" i="3"/>
  <c r="S156" i="3"/>
  <c r="N156" i="3"/>
  <c r="O156" i="3" s="1"/>
  <c r="J156" i="3"/>
  <c r="K156" i="3" s="1"/>
  <c r="V155" i="3"/>
  <c r="S155" i="3"/>
  <c r="N155" i="3"/>
  <c r="O155" i="3" s="1"/>
  <c r="J155" i="3"/>
  <c r="V154" i="3"/>
  <c r="S154" i="3"/>
  <c r="N154" i="3"/>
  <c r="M154" i="3"/>
  <c r="J154" i="3"/>
  <c r="K154" i="3" s="1"/>
  <c r="V153" i="3"/>
  <c r="S153" i="3"/>
  <c r="N153" i="3"/>
  <c r="J153" i="3"/>
  <c r="V152" i="3"/>
  <c r="S152" i="3"/>
  <c r="N152" i="3"/>
  <c r="O152" i="3" s="1"/>
  <c r="M152" i="3"/>
  <c r="J152" i="3"/>
  <c r="V151" i="3"/>
  <c r="S151" i="3"/>
  <c r="N151" i="3"/>
  <c r="O151" i="3" s="1"/>
  <c r="J151" i="3"/>
  <c r="V150" i="3"/>
  <c r="S150" i="3"/>
  <c r="N150" i="3"/>
  <c r="O150" i="3" s="1"/>
  <c r="J150" i="3"/>
  <c r="V149" i="3"/>
  <c r="S149" i="3"/>
  <c r="N149" i="3"/>
  <c r="M149" i="3"/>
  <c r="J149" i="3"/>
  <c r="K149" i="3" s="1"/>
  <c r="V148" i="3"/>
  <c r="S148" i="3"/>
  <c r="N148" i="3"/>
  <c r="O148" i="3" s="1"/>
  <c r="J148" i="3"/>
  <c r="V147" i="3"/>
  <c r="S147" i="3"/>
  <c r="N147" i="3"/>
  <c r="O147" i="3" s="1"/>
  <c r="M147" i="3"/>
  <c r="J147" i="3"/>
  <c r="V146" i="3"/>
  <c r="S146" i="3"/>
  <c r="O146" i="3"/>
  <c r="J146" i="3"/>
  <c r="P146" i="3" s="1"/>
  <c r="V145" i="3"/>
  <c r="S145" i="3"/>
  <c r="O145" i="3"/>
  <c r="M145" i="3"/>
  <c r="J145" i="3"/>
  <c r="K145" i="3" s="1"/>
  <c r="V144" i="3"/>
  <c r="S144" i="3"/>
  <c r="N144" i="3"/>
  <c r="O144" i="3" s="1"/>
  <c r="J144" i="3"/>
  <c r="V143" i="3"/>
  <c r="S143" i="3"/>
  <c r="N143" i="3"/>
  <c r="O143" i="3" s="1"/>
  <c r="M143" i="3"/>
  <c r="J143" i="3"/>
  <c r="V142" i="3"/>
  <c r="S142" i="3"/>
  <c r="N142" i="3"/>
  <c r="O142" i="3" s="1"/>
  <c r="J142" i="3"/>
  <c r="K142" i="3" s="1"/>
  <c r="V141" i="3"/>
  <c r="S141" i="3"/>
  <c r="N141" i="3"/>
  <c r="O141" i="3" s="1"/>
  <c r="J141" i="3"/>
  <c r="V140" i="3"/>
  <c r="S140" i="3"/>
  <c r="N140" i="3"/>
  <c r="O140" i="3" s="1"/>
  <c r="M140" i="3"/>
  <c r="J140" i="3"/>
  <c r="V139" i="3"/>
  <c r="S139" i="3"/>
  <c r="N139" i="3"/>
  <c r="O139" i="3" s="1"/>
  <c r="J139" i="3"/>
  <c r="V138" i="3"/>
  <c r="S138" i="3"/>
  <c r="N138" i="3"/>
  <c r="O138" i="3" s="1"/>
  <c r="J138" i="3"/>
  <c r="V137" i="3"/>
  <c r="S137" i="3"/>
  <c r="N137" i="3"/>
  <c r="O137" i="3" s="1"/>
  <c r="J137" i="3"/>
  <c r="V136" i="3"/>
  <c r="S136" i="3"/>
  <c r="N136" i="3"/>
  <c r="O136" i="3" s="1"/>
  <c r="J136" i="3"/>
  <c r="V135" i="3"/>
  <c r="S135" i="3"/>
  <c r="N135" i="3"/>
  <c r="O135" i="3" s="1"/>
  <c r="M135" i="3"/>
  <c r="J135" i="3"/>
  <c r="K135" i="3" s="1"/>
  <c r="V134" i="3"/>
  <c r="S134" i="3"/>
  <c r="N134" i="3"/>
  <c r="O134" i="3" s="1"/>
  <c r="J134" i="3"/>
  <c r="K134" i="3" s="1"/>
  <c r="V133" i="3"/>
  <c r="S133" i="3"/>
  <c r="N133" i="3"/>
  <c r="O133" i="3" s="1"/>
  <c r="J133" i="3"/>
  <c r="V132" i="3"/>
  <c r="S132" i="3"/>
  <c r="N132" i="3"/>
  <c r="O132" i="3" s="1"/>
  <c r="J132" i="3"/>
  <c r="V131" i="3"/>
  <c r="S131" i="3"/>
  <c r="N131" i="3"/>
  <c r="O131" i="3" s="1"/>
  <c r="M131" i="3"/>
  <c r="J131" i="3"/>
  <c r="V130" i="3"/>
  <c r="S130" i="3"/>
  <c r="Z130" i="3" s="1"/>
  <c r="N130" i="3"/>
  <c r="O130" i="3" s="1"/>
  <c r="J130" i="3"/>
  <c r="V129" i="3"/>
  <c r="S129" i="3"/>
  <c r="N129" i="3"/>
  <c r="O129" i="3" s="1"/>
  <c r="J129" i="3"/>
  <c r="V128" i="3"/>
  <c r="S128" i="3"/>
  <c r="N128" i="3"/>
  <c r="O128" i="3" s="1"/>
  <c r="J128" i="3"/>
  <c r="V127" i="3"/>
  <c r="S127" i="3"/>
  <c r="N127" i="3"/>
  <c r="O127" i="3" s="1"/>
  <c r="M127" i="3"/>
  <c r="J127" i="3"/>
  <c r="V126" i="3"/>
  <c r="S126" i="3"/>
  <c r="N126" i="3"/>
  <c r="J126" i="3"/>
  <c r="V125" i="3"/>
  <c r="S125" i="3"/>
  <c r="Z125" i="3" s="1"/>
  <c r="N125" i="3"/>
  <c r="O125" i="3" s="1"/>
  <c r="J125" i="3"/>
  <c r="V124" i="3"/>
  <c r="S124" i="3"/>
  <c r="N124" i="3"/>
  <c r="O124" i="3" s="1"/>
  <c r="M124" i="3"/>
  <c r="J124" i="3"/>
  <c r="V123" i="3"/>
  <c r="S123" i="3"/>
  <c r="N123" i="3"/>
  <c r="J123" i="3"/>
  <c r="V122" i="3"/>
  <c r="S122" i="3"/>
  <c r="N122" i="3"/>
  <c r="M122" i="3"/>
  <c r="J122" i="3"/>
  <c r="K122" i="3" s="1"/>
  <c r="V121" i="3"/>
  <c r="S121" i="3"/>
  <c r="N121" i="3"/>
  <c r="O121" i="3" s="1"/>
  <c r="J121" i="3"/>
  <c r="K121" i="3" s="1"/>
  <c r="V120" i="3"/>
  <c r="S120" i="3"/>
  <c r="N120" i="3"/>
  <c r="O120" i="3" s="1"/>
  <c r="J120" i="3"/>
  <c r="K120" i="3" s="1"/>
  <c r="V119" i="3"/>
  <c r="S119" i="3"/>
  <c r="N119" i="3"/>
  <c r="O119" i="3" s="1"/>
  <c r="M119" i="3"/>
  <c r="J119" i="3"/>
  <c r="K119" i="3" s="1"/>
  <c r="V118" i="3"/>
  <c r="S118" i="3"/>
  <c r="N118" i="3"/>
  <c r="O118" i="3" s="1"/>
  <c r="M118" i="3"/>
  <c r="J118" i="3"/>
  <c r="V117" i="3"/>
  <c r="S117" i="3"/>
  <c r="N117" i="3"/>
  <c r="O117" i="3" s="1"/>
  <c r="M117" i="3"/>
  <c r="J117" i="3"/>
  <c r="K117" i="3" s="1"/>
  <c r="V116" i="3"/>
  <c r="S116" i="3"/>
  <c r="O116" i="3"/>
  <c r="J116" i="3"/>
  <c r="V115" i="3"/>
  <c r="S115" i="3"/>
  <c r="O115" i="3"/>
  <c r="M115" i="3"/>
  <c r="J115" i="3"/>
  <c r="S114" i="3"/>
  <c r="Z114" i="3" s="1"/>
  <c r="AA114" i="3" s="1"/>
  <c r="N114" i="3"/>
  <c r="O114" i="3" s="1"/>
  <c r="J114" i="3"/>
  <c r="V113" i="3"/>
  <c r="S113" i="3"/>
  <c r="AD113" i="3" s="1"/>
  <c r="AC113" i="3" s="1"/>
  <c r="N113" i="3"/>
  <c r="O113" i="3" s="1"/>
  <c r="M113" i="3"/>
  <c r="J113" i="3"/>
  <c r="V112" i="3"/>
  <c r="S112" i="3"/>
  <c r="N112" i="3"/>
  <c r="O112" i="3" s="1"/>
  <c r="J112" i="3"/>
  <c r="V111" i="3"/>
  <c r="S111" i="3"/>
  <c r="N111" i="3"/>
  <c r="O111" i="3" s="1"/>
  <c r="J111" i="3"/>
  <c r="V110" i="3"/>
  <c r="S110" i="3"/>
  <c r="N110" i="3"/>
  <c r="M110" i="3"/>
  <c r="J110" i="3"/>
  <c r="K110" i="3" s="1"/>
  <c r="V109" i="3"/>
  <c r="S109" i="3"/>
  <c r="Z109" i="3" s="1"/>
  <c r="N109" i="3"/>
  <c r="O109" i="3" s="1"/>
  <c r="M109" i="3"/>
  <c r="J109" i="3"/>
  <c r="V108" i="3"/>
  <c r="S108" i="3"/>
  <c r="N108" i="3"/>
  <c r="M108" i="3"/>
  <c r="J108" i="3"/>
  <c r="K108" i="3" s="1"/>
  <c r="V107" i="3"/>
  <c r="S107" i="3"/>
  <c r="N107" i="3"/>
  <c r="O107" i="3" s="1"/>
  <c r="J107" i="3"/>
  <c r="V106" i="3"/>
  <c r="S106" i="3"/>
  <c r="N106" i="3"/>
  <c r="O106" i="3" s="1"/>
  <c r="M106" i="3"/>
  <c r="K106" i="3"/>
  <c r="J106" i="3"/>
  <c r="V105" i="3"/>
  <c r="S105" i="3"/>
  <c r="O105" i="3"/>
  <c r="J105" i="3"/>
  <c r="P105" i="3" s="1"/>
  <c r="V104" i="3"/>
  <c r="S104" i="3"/>
  <c r="O104" i="3"/>
  <c r="M104" i="3"/>
  <c r="J104" i="3"/>
  <c r="P104" i="3" s="1"/>
  <c r="V103" i="3"/>
  <c r="S103" i="3"/>
  <c r="N103" i="3"/>
  <c r="O103" i="3" s="1"/>
  <c r="J103" i="3"/>
  <c r="V102" i="3"/>
  <c r="S102" i="3"/>
  <c r="N102" i="3"/>
  <c r="O102" i="3" s="1"/>
  <c r="M102" i="3"/>
  <c r="J102" i="3"/>
  <c r="V101" i="3"/>
  <c r="S101" i="3"/>
  <c r="N101" i="3"/>
  <c r="O101" i="3" s="1"/>
  <c r="M101" i="3"/>
  <c r="J101" i="3"/>
  <c r="V100" i="3"/>
  <c r="S100" i="3"/>
  <c r="N100" i="3"/>
  <c r="J100" i="3"/>
  <c r="V99" i="3"/>
  <c r="S99" i="3"/>
  <c r="N99" i="3"/>
  <c r="O99" i="3" s="1"/>
  <c r="M99" i="3"/>
  <c r="J99" i="3"/>
  <c r="V98" i="3"/>
  <c r="S98" i="3"/>
  <c r="O98" i="3"/>
  <c r="M98" i="3"/>
  <c r="J98" i="3"/>
  <c r="K98" i="3" s="1"/>
  <c r="V97" i="3"/>
  <c r="S97" i="3"/>
  <c r="N97" i="3"/>
  <c r="M97" i="3"/>
  <c r="J97" i="3"/>
  <c r="K97" i="3" s="1"/>
  <c r="S96" i="3"/>
  <c r="N96" i="3"/>
  <c r="O96" i="3" s="1"/>
  <c r="J96" i="3"/>
  <c r="V95" i="3"/>
  <c r="S95" i="3"/>
  <c r="N95" i="3"/>
  <c r="O95" i="3" s="1"/>
  <c r="M95" i="3"/>
  <c r="J95" i="3"/>
  <c r="V94" i="3"/>
  <c r="S94" i="3"/>
  <c r="N94" i="3"/>
  <c r="O94" i="3" s="1"/>
  <c r="J94" i="3"/>
  <c r="V93" i="3"/>
  <c r="S93" i="3"/>
  <c r="N93" i="3"/>
  <c r="O93" i="3" s="1"/>
  <c r="J93" i="3"/>
  <c r="V92" i="3"/>
  <c r="S92" i="3"/>
  <c r="N92" i="3"/>
  <c r="O92" i="3" s="1"/>
  <c r="J92" i="3"/>
  <c r="V91" i="3"/>
  <c r="S91" i="3"/>
  <c r="N91" i="3"/>
  <c r="M91" i="3"/>
  <c r="J91" i="3"/>
  <c r="K91" i="3" s="1"/>
  <c r="V90" i="3"/>
  <c r="S90" i="3"/>
  <c r="Z90" i="3" s="1"/>
  <c r="N90" i="3"/>
  <c r="O90" i="3" s="1"/>
  <c r="M90" i="3"/>
  <c r="J90" i="3"/>
  <c r="V89" i="3"/>
  <c r="S89" i="3"/>
  <c r="O89" i="3"/>
  <c r="J89" i="3"/>
  <c r="P89" i="3" s="1"/>
  <c r="V88" i="3"/>
  <c r="S88" i="3"/>
  <c r="O88" i="3"/>
  <c r="J88" i="3"/>
  <c r="P88" i="3" s="1"/>
  <c r="V87" i="3"/>
  <c r="S87" i="3"/>
  <c r="O87" i="3"/>
  <c r="M87" i="3"/>
  <c r="J87" i="3"/>
  <c r="K87" i="3" s="1"/>
  <c r="S86" i="3"/>
  <c r="N86" i="3"/>
  <c r="O86" i="3" s="1"/>
  <c r="J86" i="3"/>
  <c r="K86" i="3" s="1"/>
  <c r="V85" i="3"/>
  <c r="S85" i="3"/>
  <c r="N85" i="3"/>
  <c r="O85" i="3" s="1"/>
  <c r="M85" i="3"/>
  <c r="J85" i="3"/>
  <c r="V84" i="3"/>
  <c r="S84" i="3"/>
  <c r="P84" i="3"/>
  <c r="O84" i="3"/>
  <c r="M84" i="3"/>
  <c r="K84" i="3"/>
  <c r="V83" i="3"/>
  <c r="S83" i="3"/>
  <c r="N83" i="3"/>
  <c r="O83" i="3" s="1"/>
  <c r="M83" i="3"/>
  <c r="J83" i="3"/>
  <c r="V82" i="3"/>
  <c r="S82" i="3"/>
  <c r="N82" i="3"/>
  <c r="M82" i="3"/>
  <c r="J82" i="3"/>
  <c r="K82" i="3" s="1"/>
  <c r="V81" i="3"/>
  <c r="S81" i="3"/>
  <c r="N81" i="3"/>
  <c r="O81" i="3" s="1"/>
  <c r="J81" i="3"/>
  <c r="V80" i="3"/>
  <c r="S80" i="3"/>
  <c r="N80" i="3"/>
  <c r="O80" i="3" s="1"/>
  <c r="J80" i="3"/>
  <c r="V79" i="3"/>
  <c r="S79" i="3"/>
  <c r="N79" i="3"/>
  <c r="O79" i="3" s="1"/>
  <c r="M79" i="3"/>
  <c r="J79" i="3"/>
  <c r="V78" i="3"/>
  <c r="S78" i="3"/>
  <c r="O78" i="3"/>
  <c r="J78" i="3"/>
  <c r="P78" i="3" s="1"/>
  <c r="V77" i="3"/>
  <c r="S77" i="3"/>
  <c r="O77" i="3"/>
  <c r="J77" i="3"/>
  <c r="V76" i="3"/>
  <c r="S76" i="3"/>
  <c r="O76" i="3"/>
  <c r="M76" i="3"/>
  <c r="J76" i="3"/>
  <c r="P76" i="3" s="1"/>
  <c r="V75" i="3"/>
  <c r="S75" i="3"/>
  <c r="O75" i="3"/>
  <c r="J75" i="3"/>
  <c r="P75" i="3" s="1"/>
  <c r="V74" i="3"/>
  <c r="S74" i="3"/>
  <c r="O74" i="3"/>
  <c r="J74" i="3"/>
  <c r="P74" i="3" s="1"/>
  <c r="V73" i="3"/>
  <c r="S73" i="3"/>
  <c r="O73" i="3"/>
  <c r="M73" i="3"/>
  <c r="J73" i="3"/>
  <c r="P73" i="3" s="1"/>
  <c r="V72" i="3"/>
  <c r="S72" i="3"/>
  <c r="N72" i="3"/>
  <c r="M72" i="3"/>
  <c r="J72" i="3"/>
  <c r="K72" i="3" s="1"/>
  <c r="V71" i="3"/>
  <c r="S71" i="3"/>
  <c r="O71" i="3"/>
  <c r="M71" i="3"/>
  <c r="J71" i="3"/>
  <c r="K71" i="3" s="1"/>
  <c r="V70" i="3"/>
  <c r="S70" i="3"/>
  <c r="N70" i="3"/>
  <c r="O70" i="3" s="1"/>
  <c r="M70" i="3"/>
  <c r="J70" i="3"/>
  <c r="V69" i="3"/>
  <c r="S69" i="3"/>
  <c r="N69" i="3"/>
  <c r="M69" i="3"/>
  <c r="J69" i="3"/>
  <c r="V68" i="3"/>
  <c r="S68" i="3"/>
  <c r="Z68" i="3" s="1"/>
  <c r="N68" i="3"/>
  <c r="M68" i="3"/>
  <c r="J68" i="3"/>
  <c r="V67" i="3"/>
  <c r="S67" i="3"/>
  <c r="AD67" i="3" s="1"/>
  <c r="AC67" i="3" s="1"/>
  <c r="N67" i="3"/>
  <c r="M67" i="3"/>
  <c r="J67" i="3"/>
  <c r="V66" i="3"/>
  <c r="S66" i="3"/>
  <c r="N66" i="3"/>
  <c r="O66" i="3" s="1"/>
  <c r="M66" i="3"/>
  <c r="J66" i="3"/>
  <c r="V65" i="3"/>
  <c r="S65" i="3"/>
  <c r="N65" i="3"/>
  <c r="O65" i="3" s="1"/>
  <c r="M65" i="3"/>
  <c r="J65" i="3"/>
  <c r="V64" i="3"/>
  <c r="S64" i="3"/>
  <c r="Z64" i="3" s="1"/>
  <c r="N64" i="3"/>
  <c r="O64" i="3" s="1"/>
  <c r="M64" i="3"/>
  <c r="J64" i="3"/>
  <c r="V63" i="3"/>
  <c r="S63" i="3"/>
  <c r="N63" i="3"/>
  <c r="M63" i="3"/>
  <c r="J63" i="3"/>
  <c r="K63" i="3" s="1"/>
  <c r="V62" i="3"/>
  <c r="S62" i="3"/>
  <c r="N62" i="3"/>
  <c r="O62" i="3" s="1"/>
  <c r="M62" i="3"/>
  <c r="J62" i="3"/>
  <c r="V61" i="3"/>
  <c r="S61" i="3"/>
  <c r="N61" i="3"/>
  <c r="O61" i="3" s="1"/>
  <c r="J61" i="3"/>
  <c r="K61" i="3" s="1"/>
  <c r="V60" i="3"/>
  <c r="S60" i="3"/>
  <c r="N60" i="3"/>
  <c r="O60" i="3" s="1"/>
  <c r="J60" i="3"/>
  <c r="K60" i="3" s="1"/>
  <c r="V59" i="3"/>
  <c r="S59" i="3"/>
  <c r="N59" i="3"/>
  <c r="O59" i="3" s="1"/>
  <c r="M59" i="3"/>
  <c r="J59" i="3"/>
  <c r="V58" i="3"/>
  <c r="S58" i="3"/>
  <c r="N58" i="3"/>
  <c r="O58" i="3" s="1"/>
  <c r="J58" i="3"/>
  <c r="K58" i="3" s="1"/>
  <c r="V57" i="3"/>
  <c r="S57" i="3"/>
  <c r="N57" i="3"/>
  <c r="O57" i="3" s="1"/>
  <c r="J57" i="3"/>
  <c r="V56" i="3"/>
  <c r="S56" i="3"/>
  <c r="N56" i="3"/>
  <c r="O56" i="3" s="1"/>
  <c r="M56" i="3"/>
  <c r="J56" i="3"/>
  <c r="V55" i="3"/>
  <c r="S55" i="3"/>
  <c r="N55" i="3"/>
  <c r="O55" i="3" s="1"/>
  <c r="M55" i="3"/>
  <c r="J55" i="3"/>
  <c r="V54" i="3"/>
  <c r="S54" i="3"/>
  <c r="N54" i="3"/>
  <c r="O54" i="3" s="1"/>
  <c r="J54" i="3"/>
  <c r="V53" i="3"/>
  <c r="S53" i="3"/>
  <c r="N53" i="3"/>
  <c r="O53" i="3" s="1"/>
  <c r="J53" i="3"/>
  <c r="V52" i="3"/>
  <c r="S52" i="3"/>
  <c r="N52" i="3"/>
  <c r="O52" i="3" s="1"/>
  <c r="M52" i="3"/>
  <c r="J52" i="3"/>
  <c r="V51" i="3"/>
  <c r="S51" i="3"/>
  <c r="N51" i="3"/>
  <c r="O51" i="3" s="1"/>
  <c r="J51" i="3"/>
  <c r="P51" i="3" s="1"/>
  <c r="V50" i="3"/>
  <c r="S50" i="3"/>
  <c r="N50" i="3"/>
  <c r="J50" i="3"/>
  <c r="V49" i="3"/>
  <c r="S49" i="3"/>
  <c r="N49" i="3"/>
  <c r="O49" i="3" s="1"/>
  <c r="M49" i="3"/>
  <c r="J49" i="3"/>
  <c r="V48" i="3"/>
  <c r="S48" i="3"/>
  <c r="O48" i="3"/>
  <c r="J48" i="3"/>
  <c r="P48" i="3" s="1"/>
  <c r="V47" i="3"/>
  <c r="S47" i="3"/>
  <c r="O47" i="3"/>
  <c r="M47" i="3"/>
  <c r="J47" i="3"/>
  <c r="P47" i="3" s="1"/>
  <c r="V46" i="3"/>
  <c r="S46" i="3"/>
  <c r="N46" i="3"/>
  <c r="O46" i="3" s="1"/>
  <c r="M46" i="3"/>
  <c r="J46" i="3"/>
  <c r="V45" i="3"/>
  <c r="S45" i="3"/>
  <c r="O45" i="3"/>
  <c r="M45" i="3"/>
  <c r="J45" i="3"/>
  <c r="K45" i="3" s="1"/>
  <c r="V44" i="3"/>
  <c r="S44" i="3"/>
  <c r="N44" i="3"/>
  <c r="O44" i="3" s="1"/>
  <c r="M44" i="3"/>
  <c r="J44" i="3"/>
  <c r="V43" i="3"/>
  <c r="S43" i="3"/>
  <c r="N43" i="3"/>
  <c r="O43" i="3" s="1"/>
  <c r="M43" i="3"/>
  <c r="J43" i="3"/>
  <c r="V42" i="3"/>
  <c r="S42" i="3"/>
  <c r="O42" i="3"/>
  <c r="M42" i="3"/>
  <c r="J42" i="3"/>
  <c r="P42" i="3" s="1"/>
  <c r="V41" i="3"/>
  <c r="S41" i="3"/>
  <c r="N41" i="3"/>
  <c r="O41" i="3" s="1"/>
  <c r="J41" i="3"/>
  <c r="K41" i="3" s="1"/>
  <c r="V40" i="3"/>
  <c r="S40" i="3"/>
  <c r="N40" i="3"/>
  <c r="O40" i="3" s="1"/>
  <c r="J40" i="3"/>
  <c r="K40" i="3" s="1"/>
  <c r="V39" i="3"/>
  <c r="S39" i="3"/>
  <c r="N39" i="3"/>
  <c r="O39" i="3" s="1"/>
  <c r="M39" i="3"/>
  <c r="J39" i="3"/>
  <c r="K39" i="3" s="1"/>
  <c r="V38" i="3"/>
  <c r="S38" i="3"/>
  <c r="N38" i="3"/>
  <c r="J38" i="3"/>
  <c r="V37" i="3"/>
  <c r="S37" i="3"/>
  <c r="N37" i="3"/>
  <c r="O37" i="3" s="1"/>
  <c r="M37" i="3"/>
  <c r="J37" i="3"/>
  <c r="V36" i="3"/>
  <c r="S36" i="3"/>
  <c r="N36" i="3"/>
  <c r="O36" i="3" s="1"/>
  <c r="M36" i="3"/>
  <c r="J36" i="3"/>
  <c r="V35" i="3"/>
  <c r="S35" i="3"/>
  <c r="N35" i="3"/>
  <c r="O35" i="3" s="1"/>
  <c r="M35" i="3"/>
  <c r="J35" i="3"/>
  <c r="V34" i="3"/>
  <c r="S34" i="3"/>
  <c r="N34" i="3"/>
  <c r="O34" i="3" s="1"/>
  <c r="M34" i="3"/>
  <c r="J34" i="3"/>
  <c r="V33" i="3"/>
  <c r="S33" i="3"/>
  <c r="N33" i="3"/>
  <c r="O33" i="3" s="1"/>
  <c r="J33" i="3"/>
  <c r="K33" i="3" s="1"/>
  <c r="V32" i="3"/>
  <c r="S32" i="3"/>
  <c r="N32" i="3"/>
  <c r="O32" i="3" s="1"/>
  <c r="M32" i="3"/>
  <c r="J32" i="3"/>
  <c r="V31" i="3"/>
  <c r="S31" i="3"/>
  <c r="N31" i="3"/>
  <c r="O31" i="3" s="1"/>
  <c r="M31" i="3"/>
  <c r="J31" i="3"/>
  <c r="K31" i="3" s="1"/>
  <c r="V30" i="3"/>
  <c r="S30" i="3"/>
  <c r="N30" i="3"/>
  <c r="O30" i="3" s="1"/>
  <c r="M30" i="3"/>
  <c r="J30" i="3"/>
  <c r="V29" i="3"/>
  <c r="S29" i="3"/>
  <c r="O29" i="3"/>
  <c r="M29" i="3"/>
  <c r="J29" i="3"/>
  <c r="K29" i="3" s="1"/>
  <c r="V28" i="3"/>
  <c r="S28" i="3"/>
  <c r="N28" i="3"/>
  <c r="O28" i="3" s="1"/>
  <c r="M28" i="3"/>
  <c r="J28" i="3"/>
  <c r="V27" i="3"/>
  <c r="S27" i="3"/>
  <c r="N27" i="3"/>
  <c r="O27" i="3" s="1"/>
  <c r="J27" i="3"/>
  <c r="V26" i="3"/>
  <c r="S26" i="3"/>
  <c r="N26" i="3"/>
  <c r="O26" i="3" s="1"/>
  <c r="AD26" i="3" s="1"/>
  <c r="AC26" i="3" s="1"/>
  <c r="J26" i="3"/>
  <c r="V25" i="3"/>
  <c r="S25" i="3"/>
  <c r="N25" i="3"/>
  <c r="O25" i="3" s="1"/>
  <c r="M25" i="3"/>
  <c r="J25" i="3"/>
  <c r="V24" i="3"/>
  <c r="S24" i="3"/>
  <c r="N24" i="3"/>
  <c r="O24" i="3" s="1"/>
  <c r="J24" i="3"/>
  <c r="V23" i="3"/>
  <c r="S23" i="3"/>
  <c r="N23" i="3"/>
  <c r="O23" i="3" s="1"/>
  <c r="J23" i="3"/>
  <c r="V22" i="3"/>
  <c r="S22" i="3"/>
  <c r="N22" i="3"/>
  <c r="O22" i="3" s="1"/>
  <c r="M22" i="3"/>
  <c r="J22" i="3"/>
  <c r="V21" i="3"/>
  <c r="S21" i="3"/>
  <c r="N21" i="3"/>
  <c r="O21" i="3" s="1"/>
  <c r="J21" i="3"/>
  <c r="V20" i="3"/>
  <c r="S20" i="3"/>
  <c r="N20" i="3"/>
  <c r="O20" i="3" s="1"/>
  <c r="M20" i="3"/>
  <c r="J20" i="3"/>
  <c r="K20" i="3" s="1"/>
  <c r="V19" i="3"/>
  <c r="S19" i="3"/>
  <c r="N19" i="3"/>
  <c r="O19" i="3" s="1"/>
  <c r="M19" i="3"/>
  <c r="J19" i="3"/>
  <c r="K19" i="3" s="1"/>
  <c r="V18" i="3"/>
  <c r="S18" i="3"/>
  <c r="O18" i="3"/>
  <c r="M18" i="3"/>
  <c r="J18" i="3"/>
  <c r="K18" i="3" s="1"/>
  <c r="V17" i="3"/>
  <c r="S17" i="3"/>
  <c r="O17" i="3"/>
  <c r="M17" i="3"/>
  <c r="J17" i="3"/>
  <c r="P17" i="3" s="1"/>
  <c r="V16" i="3"/>
  <c r="S16" i="3"/>
  <c r="N16" i="3"/>
  <c r="O16" i="3" s="1"/>
  <c r="J16" i="3"/>
  <c r="V15" i="3"/>
  <c r="S15" i="3"/>
  <c r="N15" i="3"/>
  <c r="J15" i="3"/>
  <c r="V14" i="3"/>
  <c r="S14" i="3"/>
  <c r="N14" i="3"/>
  <c r="O14" i="3" s="1"/>
  <c r="M14" i="3"/>
  <c r="J14" i="3"/>
  <c r="K14" i="3" s="1"/>
  <c r="V13" i="3"/>
  <c r="S13" i="3"/>
  <c r="N13" i="3"/>
  <c r="O13" i="3" s="1"/>
  <c r="J13" i="3"/>
  <c r="V12" i="3"/>
  <c r="S12" i="3"/>
  <c r="N12" i="3"/>
  <c r="O12" i="3" s="1"/>
  <c r="M12" i="3"/>
  <c r="J12" i="3"/>
  <c r="V11" i="3"/>
  <c r="S11" i="3"/>
  <c r="N11" i="3"/>
  <c r="O11" i="3" s="1"/>
  <c r="M11" i="3"/>
  <c r="J11" i="3"/>
  <c r="V10" i="3"/>
  <c r="S10" i="3"/>
  <c r="N10" i="3"/>
  <c r="O10" i="3" s="1"/>
  <c r="M10" i="3"/>
  <c r="J10" i="3"/>
  <c r="K10" i="3" s="1"/>
  <c r="V9" i="3"/>
  <c r="S9" i="3"/>
  <c r="N9" i="3"/>
  <c r="O9" i="3" s="1"/>
  <c r="J9" i="3"/>
  <c r="K9" i="3" s="1"/>
  <c r="V8" i="3"/>
  <c r="S8" i="3"/>
  <c r="N8" i="3"/>
  <c r="O8" i="3" s="1"/>
  <c r="M8" i="3"/>
  <c r="J8" i="3"/>
  <c r="Z26" i="3" l="1"/>
  <c r="AB26" i="3" s="1"/>
  <c r="Z27" i="3"/>
  <c r="AB27" i="3" s="1"/>
  <c r="P154" i="3"/>
  <c r="P63" i="3"/>
  <c r="AD79" i="3"/>
  <c r="AC79" i="3" s="1"/>
  <c r="Z86" i="3"/>
  <c r="AB86" i="3" s="1"/>
  <c r="Z14" i="3"/>
  <c r="AB14" i="3" s="1"/>
  <c r="AD155" i="3"/>
  <c r="AC155" i="3" s="1"/>
  <c r="AD156" i="3"/>
  <c r="AC156" i="3" s="1"/>
  <c r="P113" i="3"/>
  <c r="P16" i="3"/>
  <c r="P124" i="3"/>
  <c r="P157" i="3"/>
  <c r="P139" i="3"/>
  <c r="P148" i="3"/>
  <c r="P50" i="3"/>
  <c r="Z121" i="3"/>
  <c r="P125" i="3"/>
  <c r="P79" i="3"/>
  <c r="P106" i="3"/>
  <c r="P126" i="3"/>
  <c r="P128" i="3"/>
  <c r="P26" i="3"/>
  <c r="AD66" i="3"/>
  <c r="AC66" i="3" s="1"/>
  <c r="Z87" i="3"/>
  <c r="AB87" i="3"/>
  <c r="AA87" i="3"/>
  <c r="AB125" i="3"/>
  <c r="AA125" i="3"/>
  <c r="K17" i="3"/>
  <c r="P43" i="3"/>
  <c r="O50" i="3"/>
  <c r="AD50" i="3" s="1"/>
  <c r="AC50" i="3" s="1"/>
  <c r="P55" i="3"/>
  <c r="AD74" i="3"/>
  <c r="AC74" i="3" s="1"/>
  <c r="K78" i="3"/>
  <c r="Z78" i="3" s="1"/>
  <c r="P90" i="3"/>
  <c r="P130" i="3"/>
  <c r="AD138" i="3"/>
  <c r="AC138" i="3" s="1"/>
  <c r="P11" i="3"/>
  <c r="Z15" i="3"/>
  <c r="AB15" i="3" s="1"/>
  <c r="P24" i="3"/>
  <c r="P25" i="3"/>
  <c r="P27" i="3"/>
  <c r="P37" i="3"/>
  <c r="P49" i="3"/>
  <c r="AD59" i="3"/>
  <c r="AC59" i="3" s="1"/>
  <c r="K73" i="3"/>
  <c r="Z73" i="3" s="1"/>
  <c r="AD87" i="3"/>
  <c r="AC87" i="3" s="1"/>
  <c r="K90" i="3"/>
  <c r="AD95" i="3"/>
  <c r="AC95" i="3" s="1"/>
  <c r="Z128" i="3"/>
  <c r="AB128" i="3" s="1"/>
  <c r="AD129" i="3"/>
  <c r="AC129" i="3" s="1"/>
  <c r="Z156" i="3"/>
  <c r="AD22" i="3"/>
  <c r="AC22" i="3" s="1"/>
  <c r="AD27" i="3"/>
  <c r="AC27" i="3" s="1"/>
  <c r="AD36" i="3"/>
  <c r="AC36" i="3" s="1"/>
  <c r="AD43" i="3"/>
  <c r="AC43" i="3" s="1"/>
  <c r="AD48" i="3"/>
  <c r="AC48" i="3" s="1"/>
  <c r="P80" i="3"/>
  <c r="P81" i="3"/>
  <c r="P85" i="3"/>
  <c r="P87" i="3"/>
  <c r="P112" i="3"/>
  <c r="AD121" i="3"/>
  <c r="AC121" i="3" s="1"/>
  <c r="Z129" i="3"/>
  <c r="AD133" i="3"/>
  <c r="AC133" i="3" s="1"/>
  <c r="P138" i="3"/>
  <c r="AD143" i="3"/>
  <c r="AC143" i="3" s="1"/>
  <c r="Z148" i="3"/>
  <c r="P8" i="3"/>
  <c r="P10" i="3"/>
  <c r="Z40" i="3"/>
  <c r="AB40" i="3" s="1"/>
  <c r="K49" i="3"/>
  <c r="AD64" i="3"/>
  <c r="AC64" i="3" s="1"/>
  <c r="AD68" i="3"/>
  <c r="AC68" i="3" s="1"/>
  <c r="Z71" i="3"/>
  <c r="AB71" i="3" s="1"/>
  <c r="AD77" i="3"/>
  <c r="AC77" i="3" s="1"/>
  <c r="K79" i="3"/>
  <c r="Z79" i="3" s="1"/>
  <c r="AA79" i="3" s="1"/>
  <c r="AE79" i="3" s="1"/>
  <c r="AD100" i="3"/>
  <c r="AC100" i="3" s="1"/>
  <c r="K104" i="3"/>
  <c r="Z104" i="3" s="1"/>
  <c r="P107" i="3"/>
  <c r="AD109" i="3"/>
  <c r="AC109" i="3" s="1"/>
  <c r="AD120" i="3"/>
  <c r="AC120" i="3" s="1"/>
  <c r="AD125" i="3"/>
  <c r="AC125" i="3" s="1"/>
  <c r="AE125" i="3" s="1"/>
  <c r="Z126" i="3"/>
  <c r="AD128" i="3"/>
  <c r="AC128" i="3" s="1"/>
  <c r="AD134" i="3"/>
  <c r="AC134" i="3" s="1"/>
  <c r="P136" i="3"/>
  <c r="P137" i="3"/>
  <c r="AD140" i="3"/>
  <c r="AC140" i="3" s="1"/>
  <c r="Z153" i="3"/>
  <c r="Z16" i="3"/>
  <c r="AB16" i="3" s="1"/>
  <c r="Z19" i="3"/>
  <c r="P12" i="3"/>
  <c r="AD14" i="3"/>
  <c r="AC14" i="3" s="1"/>
  <c r="P15" i="3"/>
  <c r="AD34" i="3"/>
  <c r="AC34" i="3" s="1"/>
  <c r="AD40" i="3"/>
  <c r="AC40" i="3" s="1"/>
  <c r="K42" i="3"/>
  <c r="Z42" i="3" s="1"/>
  <c r="AD52" i="3"/>
  <c r="AC52" i="3" s="1"/>
  <c r="AD53" i="3"/>
  <c r="AC53" i="3" s="1"/>
  <c r="AD54" i="3"/>
  <c r="AC54" i="3" s="1"/>
  <c r="K55" i="3"/>
  <c r="Z55" i="3" s="1"/>
  <c r="Z67" i="3"/>
  <c r="AA67" i="3" s="1"/>
  <c r="AE67" i="3" s="1"/>
  <c r="P69" i="3"/>
  <c r="K76" i="3"/>
  <c r="Z76" i="3" s="1"/>
  <c r="Z80" i="3"/>
  <c r="AA80" i="3" s="1"/>
  <c r="Z81" i="3"/>
  <c r="AA81" i="3" s="1"/>
  <c r="P98" i="3"/>
  <c r="P101" i="3"/>
  <c r="Z103" i="3"/>
  <c r="AB103" i="3" s="1"/>
  <c r="AD107" i="3"/>
  <c r="AC107" i="3" s="1"/>
  <c r="AD118" i="3"/>
  <c r="AC118" i="3" s="1"/>
  <c r="P120" i="3"/>
  <c r="P143" i="3"/>
  <c r="AD19" i="3"/>
  <c r="AC19" i="3" s="1"/>
  <c r="AD30" i="3"/>
  <c r="AC30" i="3" s="1"/>
  <c r="Z41" i="3"/>
  <c r="AB41" i="3" s="1"/>
  <c r="AD56" i="3"/>
  <c r="AC56" i="3" s="1"/>
  <c r="Z82" i="3"/>
  <c r="AB82" i="3" s="1"/>
  <c r="AD83" i="3"/>
  <c r="AC83" i="3" s="1"/>
  <c r="AD96" i="3"/>
  <c r="AC96" i="3" s="1"/>
  <c r="K124" i="3"/>
  <c r="Z124" i="3" s="1"/>
  <c r="AB124" i="3" s="1"/>
  <c r="P140" i="3"/>
  <c r="AD147" i="3"/>
  <c r="AC147" i="3" s="1"/>
  <c r="AD152" i="3"/>
  <c r="AC152" i="3" s="1"/>
  <c r="Z38" i="3"/>
  <c r="AB38" i="3" s="1"/>
  <c r="P70" i="3"/>
  <c r="K70" i="3"/>
  <c r="Z75" i="3"/>
  <c r="AA75" i="3" s="1"/>
  <c r="P77" i="3"/>
  <c r="K77" i="3"/>
  <c r="AB90" i="3"/>
  <c r="AA90" i="3"/>
  <c r="P20" i="3"/>
  <c r="AA26" i="3"/>
  <c r="AE26" i="3" s="1"/>
  <c r="P95" i="3"/>
  <c r="K95" i="3"/>
  <c r="Z95" i="3" s="1"/>
  <c r="P100" i="3"/>
  <c r="K100" i="3"/>
  <c r="Z100" i="3" s="1"/>
  <c r="AB100" i="3" s="1"/>
  <c r="P118" i="3"/>
  <c r="K118" i="3"/>
  <c r="Z118" i="3" s="1"/>
  <c r="AA118" i="3" s="1"/>
  <c r="P31" i="3"/>
  <c r="AA40" i="3"/>
  <c r="AD8" i="3"/>
  <c r="AC8" i="3" s="1"/>
  <c r="AD11" i="3"/>
  <c r="AC11" i="3" s="1"/>
  <c r="P13" i="3"/>
  <c r="O15" i="3"/>
  <c r="AD15" i="3" s="1"/>
  <c r="AC15" i="3" s="1"/>
  <c r="AD32" i="3"/>
  <c r="AC32" i="3" s="1"/>
  <c r="AD38" i="3"/>
  <c r="AC38" i="3" s="1"/>
  <c r="P39" i="3"/>
  <c r="AD69" i="3"/>
  <c r="AC69" i="3" s="1"/>
  <c r="Z69" i="3"/>
  <c r="AB79" i="3"/>
  <c r="AD80" i="3"/>
  <c r="AC80" i="3" s="1"/>
  <c r="AD81" i="3"/>
  <c r="AC81" i="3" s="1"/>
  <c r="AD90" i="3"/>
  <c r="AC90" i="3" s="1"/>
  <c r="AD106" i="3"/>
  <c r="AC106" i="3" s="1"/>
  <c r="Z107" i="3"/>
  <c r="AB107" i="3" s="1"/>
  <c r="AB109" i="3"/>
  <c r="AA109" i="3"/>
  <c r="K115" i="3"/>
  <c r="Z115" i="3" s="1"/>
  <c r="P115" i="3"/>
  <c r="P119" i="3"/>
  <c r="AD130" i="3"/>
  <c r="AC130" i="3" s="1"/>
  <c r="K132" i="3"/>
  <c r="Z132" i="3" s="1"/>
  <c r="P132" i="3"/>
  <c r="P135" i="3"/>
  <c r="Z9" i="3"/>
  <c r="AB9" i="3" s="1"/>
  <c r="Z11" i="3"/>
  <c r="AB11" i="3" s="1"/>
  <c r="AD41" i="3"/>
  <c r="AC41" i="3" s="1"/>
  <c r="P57" i="3"/>
  <c r="K57" i="3"/>
  <c r="Z57" i="3" s="1"/>
  <c r="P65" i="3"/>
  <c r="AB80" i="3"/>
  <c r="AB81" i="3"/>
  <c r="P116" i="3"/>
  <c r="K116" i="3"/>
  <c r="Z116" i="3" s="1"/>
  <c r="K155" i="3"/>
  <c r="Z155" i="3" s="1"/>
  <c r="AB155" i="3" s="1"/>
  <c r="P155" i="3"/>
  <c r="AD78" i="3"/>
  <c r="AC78" i="3" s="1"/>
  <c r="P96" i="3"/>
  <c r="AD99" i="3"/>
  <c r="AC99" i="3" s="1"/>
  <c r="Z113" i="3"/>
  <c r="P114" i="3"/>
  <c r="P117" i="3"/>
  <c r="AD124" i="3"/>
  <c r="AC124" i="3" s="1"/>
  <c r="P133" i="3"/>
  <c r="AD135" i="3"/>
  <c r="AC135" i="3" s="1"/>
  <c r="AD139" i="3"/>
  <c r="AC139" i="3" s="1"/>
  <c r="P141" i="3"/>
  <c r="AD142" i="3"/>
  <c r="AC142" i="3" s="1"/>
  <c r="P144" i="3"/>
  <c r="AD145" i="3"/>
  <c r="AC145" i="3" s="1"/>
  <c r="P153" i="3"/>
  <c r="AD9" i="3"/>
  <c r="AC9" i="3" s="1"/>
  <c r="AD10" i="3"/>
  <c r="AC10" i="3" s="1"/>
  <c r="AD12" i="3"/>
  <c r="AC12" i="3" s="1"/>
  <c r="AD16" i="3"/>
  <c r="AC16" i="3" s="1"/>
  <c r="AD17" i="3"/>
  <c r="AC17" i="3" s="1"/>
  <c r="P21" i="3"/>
  <c r="P22" i="3"/>
  <c r="AD25" i="3"/>
  <c r="AC25" i="3" s="1"/>
  <c r="P34" i="3"/>
  <c r="K43" i="3"/>
  <c r="Z43" i="3" s="1"/>
  <c r="AB43" i="3" s="1"/>
  <c r="AD46" i="3"/>
  <c r="AC46" i="3" s="1"/>
  <c r="K47" i="3"/>
  <c r="Z47" i="3" s="1"/>
  <c r="Z48" i="3"/>
  <c r="AB48" i="3" s="1"/>
  <c r="Z53" i="3"/>
  <c r="AB53" i="3" s="1"/>
  <c r="Z54" i="3"/>
  <c r="AB54" i="3" s="1"/>
  <c r="O63" i="3"/>
  <c r="AD63" i="3" s="1"/>
  <c r="AC63" i="3" s="1"/>
  <c r="K65" i="3"/>
  <c r="Z65" i="3" s="1"/>
  <c r="P68" i="3"/>
  <c r="AD71" i="3"/>
  <c r="AC71" i="3" s="1"/>
  <c r="AD75" i="3"/>
  <c r="AC75" i="3" s="1"/>
  <c r="AD76" i="3"/>
  <c r="AC76" i="3" s="1"/>
  <c r="K85" i="3"/>
  <c r="Z85" i="3" s="1"/>
  <c r="AD86" i="3"/>
  <c r="AC86" i="3" s="1"/>
  <c r="K96" i="3"/>
  <c r="Z96" i="3" s="1"/>
  <c r="K101" i="3"/>
  <c r="Z101" i="3" s="1"/>
  <c r="K105" i="3"/>
  <c r="AD112" i="3"/>
  <c r="AC112" i="3" s="1"/>
  <c r="K113" i="3"/>
  <c r="K114" i="3"/>
  <c r="AD115" i="3"/>
  <c r="AC115" i="3" s="1"/>
  <c r="AD116" i="3"/>
  <c r="AC116" i="3" s="1"/>
  <c r="AD127" i="3"/>
  <c r="AC127" i="3" s="1"/>
  <c r="P129" i="3"/>
  <c r="P131" i="3"/>
  <c r="K133" i="3"/>
  <c r="Z133" i="3" s="1"/>
  <c r="AB133" i="3" s="1"/>
  <c r="K141" i="3"/>
  <c r="Z141" i="3" s="1"/>
  <c r="K144" i="3"/>
  <c r="Z144" i="3" s="1"/>
  <c r="P150" i="3"/>
  <c r="P151" i="3"/>
  <c r="O153" i="3"/>
  <c r="AD153" i="3" s="1"/>
  <c r="AC153" i="3" s="1"/>
  <c r="P53" i="3"/>
  <c r="P54" i="3"/>
  <c r="AD62" i="3"/>
  <c r="AC62" i="3" s="1"/>
  <c r="AD102" i="3"/>
  <c r="AC102" i="3" s="1"/>
  <c r="AD103" i="3"/>
  <c r="AC103" i="3" s="1"/>
  <c r="Z106" i="3"/>
  <c r="Z120" i="3"/>
  <c r="AA120" i="3" s="1"/>
  <c r="AE120" i="3" s="1"/>
  <c r="AD148" i="3"/>
  <c r="AC148" i="3" s="1"/>
  <c r="P149" i="3"/>
  <c r="AB19" i="3"/>
  <c r="AA19" i="3"/>
  <c r="AA16" i="3"/>
  <c r="K8" i="3"/>
  <c r="Z8" i="3" s="1"/>
  <c r="Z17" i="3"/>
  <c r="P18" i="3"/>
  <c r="P19" i="3"/>
  <c r="P23" i="3"/>
  <c r="AD24" i="3"/>
  <c r="AC24" i="3" s="1"/>
  <c r="Z24" i="3"/>
  <c r="AA11" i="3"/>
  <c r="P9" i="3"/>
  <c r="P14" i="3"/>
  <c r="Z10" i="3"/>
  <c r="K12" i="3"/>
  <c r="Z12" i="3" s="1"/>
  <c r="AD13" i="3"/>
  <c r="AC13" i="3" s="1"/>
  <c r="Z13" i="3"/>
  <c r="AD18" i="3"/>
  <c r="AC18" i="3" s="1"/>
  <c r="Z18" i="3"/>
  <c r="AD20" i="3"/>
  <c r="AC20" i="3" s="1"/>
  <c r="Z20" i="3"/>
  <c r="K22" i="3"/>
  <c r="Z22" i="3" s="1"/>
  <c r="P29" i="3"/>
  <c r="AD31" i="3"/>
  <c r="AC31" i="3" s="1"/>
  <c r="Z31" i="3"/>
  <c r="AD37" i="3"/>
  <c r="AC37" i="3" s="1"/>
  <c r="P40" i="3"/>
  <c r="AA100" i="3"/>
  <c r="AD21" i="3"/>
  <c r="AC21" i="3" s="1"/>
  <c r="Z21" i="3"/>
  <c r="P36" i="3"/>
  <c r="K36" i="3"/>
  <c r="Z36" i="3" s="1"/>
  <c r="AA15" i="3"/>
  <c r="AD28" i="3"/>
  <c r="AC28" i="3" s="1"/>
  <c r="AD35" i="3"/>
  <c r="AC35" i="3" s="1"/>
  <c r="P38" i="3"/>
  <c r="AA38" i="3"/>
  <c r="AD39" i="3"/>
  <c r="AC39" i="3" s="1"/>
  <c r="Z39" i="3"/>
  <c r="P46" i="3"/>
  <c r="K46" i="3"/>
  <c r="Z46" i="3" s="1"/>
  <c r="P52" i="3"/>
  <c r="K52" i="3"/>
  <c r="Z52" i="3" s="1"/>
  <c r="P56" i="3"/>
  <c r="K56" i="3"/>
  <c r="Z56" i="3" s="1"/>
  <c r="AD57" i="3"/>
  <c r="AC57" i="3" s="1"/>
  <c r="P58" i="3"/>
  <c r="P62" i="3"/>
  <c r="K62" i="3"/>
  <c r="Z62" i="3" s="1"/>
  <c r="P64" i="3"/>
  <c r="K64" i="3"/>
  <c r="AA82" i="3"/>
  <c r="AA86" i="3"/>
  <c r="P91" i="3"/>
  <c r="O91" i="3"/>
  <c r="AD91" i="3" s="1"/>
  <c r="AC91" i="3" s="1"/>
  <c r="AD97" i="3"/>
  <c r="AC97" i="3" s="1"/>
  <c r="Z97" i="3"/>
  <c r="AA103" i="3"/>
  <c r="AD47" i="3"/>
  <c r="AC47" i="3" s="1"/>
  <c r="AD49" i="3"/>
  <c r="AC49" i="3" s="1"/>
  <c r="Z49" i="3"/>
  <c r="AD58" i="3"/>
  <c r="AC58" i="3" s="1"/>
  <c r="Z58" i="3"/>
  <c r="AB69" i="3"/>
  <c r="AA69" i="3"/>
  <c r="AE69" i="3" s="1"/>
  <c r="AD70" i="3"/>
  <c r="AC70" i="3" s="1"/>
  <c r="Z70" i="3"/>
  <c r="Z84" i="3"/>
  <c r="AD84" i="3"/>
  <c r="AC84" i="3" s="1"/>
  <c r="AD108" i="3"/>
  <c r="AC108" i="3" s="1"/>
  <c r="Z108" i="3"/>
  <c r="P28" i="3"/>
  <c r="AD29" i="3"/>
  <c r="AC29" i="3" s="1"/>
  <c r="Z29" i="3"/>
  <c r="P32" i="3"/>
  <c r="K32" i="3"/>
  <c r="Z32" i="3" s="1"/>
  <c r="AD33" i="3"/>
  <c r="AC33" i="3" s="1"/>
  <c r="Z33" i="3"/>
  <c r="P35" i="3"/>
  <c r="AD44" i="3"/>
  <c r="AC44" i="3" s="1"/>
  <c r="P45" i="3"/>
  <c r="Z50" i="3"/>
  <c r="P59" i="3"/>
  <c r="K59" i="3"/>
  <c r="Z59" i="3" s="1"/>
  <c r="AD60" i="3"/>
  <c r="AC60" i="3" s="1"/>
  <c r="Z60" i="3"/>
  <c r="P61" i="3"/>
  <c r="AB64" i="3"/>
  <c r="AA64" i="3"/>
  <c r="P66" i="3"/>
  <c r="K66" i="3"/>
  <c r="Z66" i="3" s="1"/>
  <c r="P67" i="3"/>
  <c r="AB68" i="3"/>
  <c r="AA68" i="3"/>
  <c r="AE68" i="3" s="1"/>
  <c r="AD85" i="3"/>
  <c r="AC85" i="3" s="1"/>
  <c r="AB106" i="3"/>
  <c r="AA106" i="3"/>
  <c r="AE106" i="3" s="1"/>
  <c r="AD23" i="3"/>
  <c r="AC23" i="3" s="1"/>
  <c r="Z23" i="3"/>
  <c r="K25" i="3"/>
  <c r="Z25" i="3" s="1"/>
  <c r="AA27" i="3"/>
  <c r="AE27" i="3" s="1"/>
  <c r="P30" i="3"/>
  <c r="K30" i="3"/>
  <c r="Z30" i="3" s="1"/>
  <c r="P33" i="3"/>
  <c r="K34" i="3"/>
  <c r="Z34" i="3" s="1"/>
  <c r="AD42" i="3"/>
  <c r="AC42" i="3" s="1"/>
  <c r="P44" i="3"/>
  <c r="AD45" i="3"/>
  <c r="AC45" i="3" s="1"/>
  <c r="Z45" i="3"/>
  <c r="AD51" i="3"/>
  <c r="AC51" i="3" s="1"/>
  <c r="Z51" i="3"/>
  <c r="AD55" i="3"/>
  <c r="AC55" i="3" s="1"/>
  <c r="P60" i="3"/>
  <c r="AD61" i="3"/>
  <c r="AC61" i="3" s="1"/>
  <c r="Z61" i="3"/>
  <c r="Z63" i="3"/>
  <c r="AD65" i="3"/>
  <c r="AC65" i="3" s="1"/>
  <c r="AB67" i="3"/>
  <c r="P71" i="3"/>
  <c r="P72" i="3"/>
  <c r="O72" i="3"/>
  <c r="AD72" i="3" s="1"/>
  <c r="AC72" i="3" s="1"/>
  <c r="AD73" i="3"/>
  <c r="AC73" i="3" s="1"/>
  <c r="AB75" i="3"/>
  <c r="P82" i="3"/>
  <c r="O82" i="3"/>
  <c r="AD82" i="3" s="1"/>
  <c r="AC82" i="3" s="1"/>
  <c r="P109" i="3"/>
  <c r="K109" i="3"/>
  <c r="O123" i="3"/>
  <c r="AD123" i="3" s="1"/>
  <c r="AC123" i="3" s="1"/>
  <c r="P123" i="3"/>
  <c r="P41" i="3"/>
  <c r="Z72" i="3"/>
  <c r="Z74" i="3"/>
  <c r="Z77" i="3"/>
  <c r="AD89" i="3"/>
  <c r="AC89" i="3" s="1"/>
  <c r="Z89" i="3"/>
  <c r="Z91" i="3"/>
  <c r="P92" i="3"/>
  <c r="AD93" i="3"/>
  <c r="AC93" i="3" s="1"/>
  <c r="Z93" i="3"/>
  <c r="P94" i="3"/>
  <c r="AD98" i="3"/>
  <c r="AC98" i="3" s="1"/>
  <c r="Z98" i="3"/>
  <c r="AD101" i="3"/>
  <c r="AC101" i="3" s="1"/>
  <c r="AD111" i="3"/>
  <c r="AC111" i="3" s="1"/>
  <c r="AD126" i="3"/>
  <c r="AC126" i="3" s="1"/>
  <c r="P147" i="3"/>
  <c r="K147" i="3"/>
  <c r="Z147" i="3" s="1"/>
  <c r="K28" i="3"/>
  <c r="Z28" i="3" s="1"/>
  <c r="K35" i="3"/>
  <c r="Z35" i="3" s="1"/>
  <c r="K37" i="3"/>
  <c r="Z37" i="3" s="1"/>
  <c r="K44" i="3"/>
  <c r="Z44" i="3" s="1"/>
  <c r="P83" i="3"/>
  <c r="K83" i="3"/>
  <c r="Z83" i="3" s="1"/>
  <c r="P86" i="3"/>
  <c r="AD88" i="3"/>
  <c r="AC88" i="3" s="1"/>
  <c r="Z88" i="3"/>
  <c r="P99" i="3"/>
  <c r="K99" i="3"/>
  <c r="Z99" i="3" s="1"/>
  <c r="P102" i="3"/>
  <c r="K102" i="3"/>
  <c r="Z102" i="3" s="1"/>
  <c r="AD105" i="3"/>
  <c r="AC105" i="3" s="1"/>
  <c r="Z105" i="3"/>
  <c r="AD117" i="3"/>
  <c r="AC117" i="3" s="1"/>
  <c r="Z117" i="3"/>
  <c r="AB120" i="3"/>
  <c r="AB121" i="3"/>
  <c r="AA121" i="3"/>
  <c r="AE121" i="3" s="1"/>
  <c r="AD141" i="3"/>
  <c r="AC141" i="3" s="1"/>
  <c r="AD144" i="3"/>
  <c r="AC144" i="3" s="1"/>
  <c r="Z149" i="3"/>
  <c r="Z154" i="3"/>
  <c r="AD92" i="3"/>
  <c r="AC92" i="3" s="1"/>
  <c r="Z92" i="3"/>
  <c r="P93" i="3"/>
  <c r="AD94" i="3"/>
  <c r="AC94" i="3" s="1"/>
  <c r="Z94" i="3"/>
  <c r="P97" i="3"/>
  <c r="O97" i="3"/>
  <c r="P103" i="3"/>
  <c r="AD104" i="3"/>
  <c r="AC104" i="3" s="1"/>
  <c r="P108" i="3"/>
  <c r="O108" i="3"/>
  <c r="P110" i="3"/>
  <c r="O110" i="3"/>
  <c r="AD110" i="3" s="1"/>
  <c r="AC110" i="3" s="1"/>
  <c r="P111" i="3"/>
  <c r="AD119" i="3"/>
  <c r="AC119" i="3" s="1"/>
  <c r="Z119" i="3"/>
  <c r="O122" i="3"/>
  <c r="AD122" i="3" s="1"/>
  <c r="AC122" i="3" s="1"/>
  <c r="P122" i="3"/>
  <c r="AA126" i="3"/>
  <c r="AB126" i="3"/>
  <c r="AB156" i="3"/>
  <c r="AA156" i="3"/>
  <c r="AE156" i="3" s="1"/>
  <c r="Z110" i="3"/>
  <c r="Z111" i="3"/>
  <c r="Z112" i="3"/>
  <c r="P121" i="3"/>
  <c r="P127" i="3"/>
  <c r="K127" i="3"/>
  <c r="Z127" i="3" s="1"/>
  <c r="AB130" i="3"/>
  <c r="AA130" i="3"/>
  <c r="AD132" i="3"/>
  <c r="AC132" i="3" s="1"/>
  <c r="Z134" i="3"/>
  <c r="AD137" i="3"/>
  <c r="AC137" i="3" s="1"/>
  <c r="AD146" i="3"/>
  <c r="AC146" i="3" s="1"/>
  <c r="Z146" i="3"/>
  <c r="AD150" i="3"/>
  <c r="AC150" i="3" s="1"/>
  <c r="Z150" i="3"/>
  <c r="P152" i="3"/>
  <c r="K152" i="3"/>
  <c r="Z152" i="3" s="1"/>
  <c r="AD157" i="3"/>
  <c r="AC157" i="3" s="1"/>
  <c r="AB129" i="3"/>
  <c r="AA129" i="3"/>
  <c r="AD136" i="3"/>
  <c r="AC136" i="3" s="1"/>
  <c r="P142" i="3"/>
  <c r="P145" i="3"/>
  <c r="AB148" i="3"/>
  <c r="AA148" i="3"/>
  <c r="AE148" i="3" s="1"/>
  <c r="AD151" i="3"/>
  <c r="AC151" i="3" s="1"/>
  <c r="Z151" i="3"/>
  <c r="AB153" i="3"/>
  <c r="AA153" i="3"/>
  <c r="AD131" i="3"/>
  <c r="AC131" i="3" s="1"/>
  <c r="Z122" i="3"/>
  <c r="Z123" i="3"/>
  <c r="P156" i="3"/>
  <c r="P134" i="3"/>
  <c r="K140" i="3"/>
  <c r="Z140" i="3" s="1"/>
  <c r="K143" i="3"/>
  <c r="Z143" i="3" s="1"/>
  <c r="O149" i="3"/>
  <c r="AD149" i="3" s="1"/>
  <c r="AC149" i="3" s="1"/>
  <c r="O154" i="3"/>
  <c r="AD154" i="3" s="1"/>
  <c r="AC154" i="3" s="1"/>
  <c r="K131" i="3"/>
  <c r="Z131" i="3" s="1"/>
  <c r="Z135" i="3"/>
  <c r="Z136" i="3"/>
  <c r="Z137" i="3"/>
  <c r="Z138" i="3"/>
  <c r="Z139" i="3"/>
  <c r="Z142" i="3"/>
  <c r="Z145" i="3"/>
  <c r="K157" i="3"/>
  <c r="M157" i="3" s="1"/>
  <c r="AE129" i="3" l="1"/>
  <c r="AB118" i="3"/>
  <c r="AA71" i="3"/>
  <c r="AA48" i="3"/>
  <c r="AE48" i="3" s="1"/>
  <c r="AE87" i="3"/>
  <c r="AE103" i="3"/>
  <c r="AA128" i="3"/>
  <c r="AE100" i="3"/>
  <c r="AA14" i="3"/>
  <c r="AE14" i="3" s="1"/>
  <c r="AE75" i="3"/>
  <c r="AA133" i="3"/>
  <c r="AA107" i="3"/>
  <c r="AA54" i="3"/>
  <c r="AE109" i="3"/>
  <c r="AE71" i="3"/>
  <c r="AE130" i="3"/>
  <c r="AA124" i="3"/>
  <c r="AE124" i="3" s="1"/>
  <c r="AE54" i="3"/>
  <c r="AA43" i="3"/>
  <c r="AE43" i="3" s="1"/>
  <c r="AE133" i="3"/>
  <c r="AE11" i="3"/>
  <c r="AE16" i="3"/>
  <c r="AA9" i="3"/>
  <c r="AE9" i="3" s="1"/>
  <c r="AE40" i="3"/>
  <c r="AE128" i="3"/>
  <c r="AE64" i="3"/>
  <c r="AA41" i="3"/>
  <c r="AE41" i="3" s="1"/>
  <c r="AE153" i="3"/>
  <c r="AA155" i="3"/>
  <c r="AE155" i="3" s="1"/>
  <c r="AE38" i="3"/>
  <c r="AA53" i="3"/>
  <c r="AE53" i="3" s="1"/>
  <c r="AE118" i="3"/>
  <c r="AE80" i="3"/>
  <c r="AE107" i="3"/>
  <c r="AE86" i="3"/>
  <c r="AE15" i="3"/>
  <c r="AE19" i="3"/>
  <c r="AE81" i="3"/>
  <c r="AB115" i="3"/>
  <c r="AA115" i="3"/>
  <c r="AE115" i="3" s="1"/>
  <c r="AB96" i="3"/>
  <c r="AA96" i="3"/>
  <c r="AE96" i="3" s="1"/>
  <c r="AB116" i="3"/>
  <c r="AA116" i="3"/>
  <c r="AE116" i="3" s="1"/>
  <c r="AE126" i="3"/>
  <c r="AB95" i="3"/>
  <c r="AA95" i="3"/>
  <c r="AE95" i="3" s="1"/>
  <c r="AE90" i="3"/>
  <c r="AB113" i="3"/>
  <c r="AA113" i="3"/>
  <c r="AE113" i="3" s="1"/>
  <c r="AA44" i="3"/>
  <c r="AE44" i="3" s="1"/>
  <c r="AB44" i="3"/>
  <c r="AA12" i="3"/>
  <c r="AE12" i="3" s="1"/>
  <c r="AB12" i="3"/>
  <c r="AA37" i="3"/>
  <c r="AE37" i="3" s="1"/>
  <c r="AB37" i="3"/>
  <c r="AA35" i="3"/>
  <c r="AE35" i="3" s="1"/>
  <c r="AB35" i="3"/>
  <c r="AA131" i="3"/>
  <c r="AE131" i="3" s="1"/>
  <c r="AB131" i="3"/>
  <c r="AB142" i="3"/>
  <c r="AA142" i="3"/>
  <c r="AE142" i="3" s="1"/>
  <c r="AA94" i="3"/>
  <c r="AE94" i="3" s="1"/>
  <c r="AB94" i="3"/>
  <c r="AA98" i="3"/>
  <c r="AE98" i="3" s="1"/>
  <c r="AB98" i="3"/>
  <c r="AB139" i="3"/>
  <c r="AA139" i="3"/>
  <c r="AE139" i="3" s="1"/>
  <c r="AB135" i="3"/>
  <c r="AA135" i="3"/>
  <c r="AE135" i="3" s="1"/>
  <c r="AB134" i="3"/>
  <c r="AA134" i="3"/>
  <c r="AE134" i="3" s="1"/>
  <c r="AA154" i="3"/>
  <c r="AE154" i="3" s="1"/>
  <c r="AB154" i="3"/>
  <c r="AA144" i="3"/>
  <c r="AE144" i="3" s="1"/>
  <c r="AB144" i="3"/>
  <c r="AB138" i="3"/>
  <c r="AA138" i="3"/>
  <c r="AE138" i="3" s="1"/>
  <c r="AB132" i="3"/>
  <c r="AA132" i="3"/>
  <c r="AE132" i="3" s="1"/>
  <c r="AB143" i="3"/>
  <c r="AA143" i="3"/>
  <c r="AE143" i="3" s="1"/>
  <c r="AB123" i="3"/>
  <c r="AA123" i="3"/>
  <c r="AE123" i="3" s="1"/>
  <c r="AB152" i="3"/>
  <c r="AA152" i="3"/>
  <c r="AE152" i="3" s="1"/>
  <c r="AA146" i="3"/>
  <c r="AE146" i="3" s="1"/>
  <c r="AB146" i="3"/>
  <c r="AB110" i="3"/>
  <c r="AA110" i="3"/>
  <c r="AE110" i="3" s="1"/>
  <c r="AB119" i="3"/>
  <c r="AA119" i="3"/>
  <c r="AE119" i="3" s="1"/>
  <c r="AA83" i="3"/>
  <c r="AE83" i="3" s="1"/>
  <c r="AB83" i="3"/>
  <c r="AA101" i="3"/>
  <c r="AE101" i="3" s="1"/>
  <c r="AB101" i="3"/>
  <c r="AA91" i="3"/>
  <c r="AE91" i="3" s="1"/>
  <c r="AB91" i="3"/>
  <c r="AB78" i="3"/>
  <c r="AA78" i="3"/>
  <c r="AE78" i="3" s="1"/>
  <c r="AB72" i="3"/>
  <c r="AA72" i="3"/>
  <c r="AE72" i="3" s="1"/>
  <c r="AA73" i="3"/>
  <c r="AE73" i="3" s="1"/>
  <c r="AB73" i="3"/>
  <c r="AB51" i="3"/>
  <c r="AA51" i="3"/>
  <c r="AE51" i="3" s="1"/>
  <c r="AB25" i="3"/>
  <c r="AA25" i="3"/>
  <c r="AE25" i="3" s="1"/>
  <c r="AA60" i="3"/>
  <c r="AE60" i="3" s="1"/>
  <c r="AB60" i="3"/>
  <c r="AB50" i="3"/>
  <c r="AA50" i="3"/>
  <c r="AE50" i="3" s="1"/>
  <c r="AB32" i="3"/>
  <c r="AA32" i="3"/>
  <c r="AE32" i="3" s="1"/>
  <c r="AA70" i="3"/>
  <c r="AE70" i="3" s="1"/>
  <c r="AB70" i="3"/>
  <c r="AA58" i="3"/>
  <c r="AE58" i="3" s="1"/>
  <c r="AB58" i="3"/>
  <c r="AA47" i="3"/>
  <c r="AE47" i="3" s="1"/>
  <c r="AB47" i="3"/>
  <c r="AE82" i="3"/>
  <c r="AA57" i="3"/>
  <c r="AE57" i="3" s="1"/>
  <c r="AB57" i="3"/>
  <c r="AB52" i="3"/>
  <c r="AA52" i="3"/>
  <c r="AE52" i="3" s="1"/>
  <c r="AB39" i="3"/>
  <c r="AA39" i="3"/>
  <c r="AE39" i="3" s="1"/>
  <c r="AB36" i="3"/>
  <c r="AA36" i="3"/>
  <c r="AE36" i="3" s="1"/>
  <c r="AB22" i="3"/>
  <c r="AA22" i="3"/>
  <c r="AE22" i="3" s="1"/>
  <c r="AB10" i="3"/>
  <c r="AA10" i="3"/>
  <c r="AE10" i="3" s="1"/>
  <c r="AB24" i="3"/>
  <c r="AA24" i="3"/>
  <c r="AE24" i="3" s="1"/>
  <c r="AA151" i="3"/>
  <c r="AE151" i="3" s="1"/>
  <c r="AB151" i="3"/>
  <c r="AB74" i="3"/>
  <c r="AA74" i="3"/>
  <c r="AE74" i="3" s="1"/>
  <c r="AA65" i="3"/>
  <c r="AE65" i="3" s="1"/>
  <c r="AB65" i="3"/>
  <c r="AB61" i="3"/>
  <c r="AA61" i="3"/>
  <c r="AE61" i="3" s="1"/>
  <c r="AB145" i="3"/>
  <c r="AA145" i="3"/>
  <c r="AE145" i="3" s="1"/>
  <c r="AB137" i="3"/>
  <c r="AA137" i="3"/>
  <c r="AE137" i="3" s="1"/>
  <c r="AB140" i="3"/>
  <c r="AA140" i="3"/>
  <c r="AE140" i="3" s="1"/>
  <c r="AB122" i="3"/>
  <c r="AA122" i="3"/>
  <c r="AE122" i="3" s="1"/>
  <c r="Z157" i="3"/>
  <c r="AA104" i="3"/>
  <c r="AE104" i="3" s="1"/>
  <c r="AB104" i="3"/>
  <c r="AA92" i="3"/>
  <c r="AE92" i="3" s="1"/>
  <c r="AB92" i="3"/>
  <c r="AA149" i="3"/>
  <c r="AE149" i="3" s="1"/>
  <c r="AB149" i="3"/>
  <c r="AA141" i="3"/>
  <c r="AE141" i="3" s="1"/>
  <c r="AB141" i="3"/>
  <c r="AB117" i="3"/>
  <c r="AA117" i="3"/>
  <c r="AE117" i="3" s="1"/>
  <c r="AB102" i="3"/>
  <c r="AA102" i="3"/>
  <c r="AE102" i="3" s="1"/>
  <c r="AB88" i="3"/>
  <c r="AA88" i="3"/>
  <c r="AE88" i="3" s="1"/>
  <c r="AA93" i="3"/>
  <c r="AE93" i="3" s="1"/>
  <c r="AB93" i="3"/>
  <c r="AB77" i="3"/>
  <c r="AA77" i="3"/>
  <c r="AE77" i="3" s="1"/>
  <c r="AB63" i="3"/>
  <c r="AA63" i="3"/>
  <c r="AE63" i="3" s="1"/>
  <c r="AA42" i="3"/>
  <c r="AE42" i="3" s="1"/>
  <c r="AB42" i="3"/>
  <c r="AB30" i="3"/>
  <c r="AA30" i="3"/>
  <c r="AE30" i="3" s="1"/>
  <c r="AA23" i="3"/>
  <c r="AE23" i="3" s="1"/>
  <c r="AB23" i="3"/>
  <c r="AB62" i="3"/>
  <c r="AA62" i="3"/>
  <c r="AE62" i="3" s="1"/>
  <c r="AA31" i="3"/>
  <c r="AE31" i="3" s="1"/>
  <c r="AB31" i="3"/>
  <c r="AA20" i="3"/>
  <c r="AE20" i="3" s="1"/>
  <c r="AB20" i="3"/>
  <c r="AA13" i="3"/>
  <c r="AE13" i="3" s="1"/>
  <c r="AB13" i="3"/>
  <c r="AA17" i="3"/>
  <c r="AE17" i="3" s="1"/>
  <c r="AB17" i="3"/>
  <c r="AA150" i="3"/>
  <c r="AE150" i="3" s="1"/>
  <c r="AB150" i="3"/>
  <c r="AB112" i="3"/>
  <c r="AA112" i="3"/>
  <c r="AE112" i="3" s="1"/>
  <c r="AB147" i="3"/>
  <c r="AA147" i="3"/>
  <c r="AE147" i="3" s="1"/>
  <c r="AA89" i="3"/>
  <c r="AE89" i="3" s="1"/>
  <c r="AB89" i="3"/>
  <c r="AB76" i="3"/>
  <c r="AA76" i="3"/>
  <c r="AE76" i="3" s="1"/>
  <c r="AB55" i="3"/>
  <c r="AA55" i="3"/>
  <c r="AE55" i="3" s="1"/>
  <c r="AB45" i="3"/>
  <c r="AA45" i="3"/>
  <c r="AE45" i="3" s="1"/>
  <c r="AA85" i="3"/>
  <c r="AE85" i="3" s="1"/>
  <c r="AB85" i="3"/>
  <c r="AB59" i="3"/>
  <c r="AA59" i="3"/>
  <c r="AE59" i="3" s="1"/>
  <c r="AA33" i="3"/>
  <c r="AE33" i="3" s="1"/>
  <c r="AB33" i="3"/>
  <c r="AB29" i="3"/>
  <c r="AA29" i="3"/>
  <c r="AE29" i="3" s="1"/>
  <c r="AA108" i="3"/>
  <c r="AE108" i="3" s="1"/>
  <c r="AB108" i="3"/>
  <c r="AA49" i="3"/>
  <c r="AE49" i="3" s="1"/>
  <c r="AB49" i="3"/>
  <c r="AA97" i="3"/>
  <c r="AE97" i="3" s="1"/>
  <c r="AB97" i="3"/>
  <c r="AB56" i="3"/>
  <c r="AA56" i="3"/>
  <c r="AE56" i="3" s="1"/>
  <c r="AB46" i="3"/>
  <c r="AA46" i="3"/>
  <c r="AE46" i="3" s="1"/>
  <c r="AB21" i="3"/>
  <c r="AA21" i="3"/>
  <c r="AE21" i="3" s="1"/>
  <c r="AB136" i="3"/>
  <c r="AA136" i="3"/>
  <c r="AE136" i="3" s="1"/>
  <c r="AA127" i="3"/>
  <c r="AE127" i="3" s="1"/>
  <c r="AB127" i="3"/>
  <c r="AB111" i="3"/>
  <c r="AA111" i="3"/>
  <c r="AE111" i="3" s="1"/>
  <c r="AA105" i="3"/>
  <c r="AE105" i="3" s="1"/>
  <c r="AB105" i="3"/>
  <c r="AB99" i="3"/>
  <c r="AA99" i="3"/>
  <c r="AE99" i="3" s="1"/>
  <c r="AB34" i="3"/>
  <c r="AA34" i="3"/>
  <c r="AE34" i="3" s="1"/>
  <c r="AB66" i="3"/>
  <c r="AA66" i="3"/>
  <c r="AE66" i="3" s="1"/>
  <c r="AA84" i="3"/>
  <c r="AE84" i="3" s="1"/>
  <c r="AB84" i="3"/>
  <c r="AA28" i="3"/>
  <c r="AE28" i="3" s="1"/>
  <c r="AB28" i="3"/>
  <c r="AA18" i="3"/>
  <c r="AE18" i="3" s="1"/>
  <c r="AB18" i="3"/>
  <c r="AB8" i="3"/>
  <c r="AA8" i="3"/>
  <c r="AE8" i="3" s="1"/>
  <c r="AA157" i="3" l="1"/>
  <c r="AE157" i="3" s="1"/>
  <c r="AB157" i="3"/>
</calcChain>
</file>

<file path=xl/sharedStrings.xml><?xml version="1.0" encoding="utf-8"?>
<sst xmlns="http://schemas.openxmlformats.org/spreadsheetml/2006/main" count="3453" uniqueCount="1222">
  <si>
    <t xml:space="preserve">FORMATO MATRIZ DE RIESGO </t>
  </si>
  <si>
    <r>
      <rPr>
        <b/>
        <sz val="11"/>
        <color rgb="FF000000"/>
        <rFont val="Arial Narrow"/>
        <family val="2"/>
      </rPr>
      <t xml:space="preserve">CODIGO: </t>
    </r>
    <r>
      <rPr>
        <sz val="11"/>
        <color rgb="FF000000"/>
        <rFont val="Arial Narrow"/>
        <family val="2"/>
      </rPr>
      <t>E-SGI-F006</t>
    </r>
  </si>
  <si>
    <r>
      <rPr>
        <b/>
        <sz val="11"/>
        <color rgb="FF000000"/>
        <rFont val="Arial Narrow"/>
        <family val="2"/>
      </rPr>
      <t xml:space="preserve">VERSION: </t>
    </r>
    <r>
      <rPr>
        <sz val="11"/>
        <color rgb="FF000000"/>
        <rFont val="Arial Narrow"/>
        <family val="2"/>
      </rPr>
      <t>7</t>
    </r>
  </si>
  <si>
    <r>
      <rPr>
        <b/>
        <sz val="11"/>
        <color rgb="FF000000"/>
        <rFont val="Arial Narrow"/>
        <family val="2"/>
      </rPr>
      <t xml:space="preserve">FECHA: </t>
    </r>
    <r>
      <rPr>
        <sz val="11"/>
        <color rgb="FF000000"/>
        <rFont val="Arial Narrow"/>
        <family val="2"/>
      </rPr>
      <t>24/03/2021</t>
    </r>
  </si>
  <si>
    <r>
      <rPr>
        <b/>
        <sz val="11"/>
        <color rgb="FF000000"/>
        <rFont val="Arial Narrow"/>
        <family val="2"/>
      </rPr>
      <t xml:space="preserve">PAGINA </t>
    </r>
    <r>
      <rPr>
        <sz val="11"/>
        <color rgb="FF000000"/>
        <rFont val="Arial Narrow"/>
        <family val="2"/>
      </rPr>
      <t>1 de 1</t>
    </r>
  </si>
  <si>
    <t>Identificación del riesgo</t>
  </si>
  <si>
    <t>Análisis del riesgo inherente</t>
  </si>
  <si>
    <t>Evaluación del riesgo - Valoración de los controles</t>
  </si>
  <si>
    <t>Evaluación del riesgo - Nivel del riesgo residual</t>
  </si>
  <si>
    <t>Plan de Acción</t>
  </si>
  <si>
    <t xml:space="preserve">Referencia </t>
  </si>
  <si>
    <t>Tipo</t>
  </si>
  <si>
    <t>Proceso</t>
  </si>
  <si>
    <t>Impacto</t>
  </si>
  <si>
    <t>Causa Inmediata</t>
  </si>
  <si>
    <t>Causa Raíz</t>
  </si>
  <si>
    <t>Descripción del Riesgo</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</si>
  <si>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</si>
  <si>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</si>
  <si>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</si>
  <si>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</si>
  <si>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</si>
  <si>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</si>
  <si>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</si>
  <si>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</si>
  <si>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</si>
  <si>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</si>
  <si>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Afectación</t>
  </si>
  <si>
    <t xml:space="preserve">Atributos </t>
  </si>
  <si>
    <t>Probabilidad Residual</t>
  </si>
  <si>
    <t>Impacto Residual Final</t>
  </si>
  <si>
    <t>Zona de Riesgo Final</t>
  </si>
  <si>
    <t>Tratamiento</t>
  </si>
  <si>
    <t>Responsable</t>
  </si>
  <si>
    <t>Fecha Implementación</t>
  </si>
  <si>
    <t>Fecha Seguimiento</t>
  </si>
  <si>
    <t>Monitoreo 1</t>
  </si>
  <si>
    <t>Monitoreo 2</t>
  </si>
  <si>
    <t>Monitoreo 3</t>
  </si>
  <si>
    <t>Estado</t>
  </si>
  <si>
    <t>Implementación</t>
  </si>
  <si>
    <t>Calificación</t>
  </si>
  <si>
    <t>Documentación</t>
  </si>
  <si>
    <t>Frecuencia</t>
  </si>
  <si>
    <t>Evidencia</t>
  </si>
  <si>
    <t>Probabilidad Residual Final</t>
  </si>
  <si>
    <t>Financiero</t>
  </si>
  <si>
    <t>Gestión de Almacén e Inventarios</t>
  </si>
  <si>
    <t>Económico</t>
  </si>
  <si>
    <t>Incumplimiento en los tiempo de entrega de los bienes que ingresan a la Entidad</t>
  </si>
  <si>
    <t xml:space="preserve">Incumplimiento en el procedimiento de aseguramiento de bienes por parte del funcionario </t>
  </si>
  <si>
    <t>Posibilidad de detrimento patrimonial al perder bienes que no se encuentren asegurados por falta de reportes ante la aseguradora.</t>
  </si>
  <si>
    <t>ii)Ejecucion y Administracion de procesos</t>
  </si>
  <si>
    <t>Entre 10 y 50 SMLMV</t>
  </si>
  <si>
    <t xml:space="preserve">Un funcionario del grupo de Almacén, reporta quincenalmente los elementos nuevos  ingresados a almacén en el periodo, esta actividad la realiza digitalmente en el aplicativo MAI y se pasa reporte al grupo de servicios administrativos.  </t>
  </si>
  <si>
    <t>Preventivo</t>
  </si>
  <si>
    <t>Automático</t>
  </si>
  <si>
    <t>Documentado</t>
  </si>
  <si>
    <t>Continua</t>
  </si>
  <si>
    <t>Con Registro</t>
  </si>
  <si>
    <t>Reducir (mitigar)</t>
  </si>
  <si>
    <t>Reporte quincenal al Grupo de Servicios Administrativos con los Ingresos de los bienes llegados por reposición.</t>
  </si>
  <si>
    <t>Coordinador Grupo de Manejo y Control de Almacén e Inventarios</t>
  </si>
  <si>
    <t>31-11-2021</t>
  </si>
  <si>
    <t>Se verifica con Informe del aplicativo de Almacen los ingresos hasta el 31 de Marzo de 2021 donde se evidencia  que no se ha ingresado ninguna restitución de las aseguradoras a la fecha, se debe realizar monitoreo mensual de vienes ingresados y conciliar con Grupo de Servicios administrativos.</t>
  </si>
  <si>
    <t xml:space="preserve">En curso </t>
  </si>
  <si>
    <t xml:space="preserve">Económico y reputacional </t>
  </si>
  <si>
    <t xml:space="preserve">Perdida de activos, falta de control de inventarios </t>
  </si>
  <si>
    <t>Descuido y falta de control de los servidores</t>
  </si>
  <si>
    <t xml:space="preserve">Pérdida de bienes de la entidad, al no realizar inventarios de manera periódica por parte del Coordinador de Almacen, generando detrimento patrimonial. </t>
  </si>
  <si>
    <t>El riesgo afecta la imagen de alguna área de la organización</t>
  </si>
  <si>
    <t>Revisión  de los inventarios de manera mensual y aleatoria de los bienes por parte del funcionario responsable de la administración de los inventarios del instituto</t>
  </si>
  <si>
    <t>Realización de Inventarios aleatorios a Funcionarios y/o dependencias de la entidad de manera presencial.</t>
  </si>
  <si>
    <t>Se actualiza matriz de Riesgos del Grupo de Manejo y Control de Almacén e Inventarios, se establece que el riesgo 2. Con el proceso implementado desde 2020 el riesgo ya no requiere mas controles y se incluye el Riesgo que tiene que ver con tiempos de entrega de la información al Grupo de Contabilidad y el Riesgo Informatico ante la posibilidad de caida de los servidores.</t>
  </si>
  <si>
    <t xml:space="preserve">Finalizado </t>
  </si>
  <si>
    <t>Operativo</t>
  </si>
  <si>
    <t>Gestión Documental</t>
  </si>
  <si>
    <t>* Falta de conocimiento en la aplicación de las TRD
* Falta de motivación e interés personal de los servidores
* Falta de seguimiento en el cumplimiento de normatividad archivística relacionada con la aplicación de las TRD</t>
  </si>
  <si>
    <t xml:space="preserve">Falta de motivación, interés y conocimiento por parte de los servidores del IDEAM en las TRD </t>
  </si>
  <si>
    <t>Posibilidad de incurrir en perdidas económicas y  afectación reputacional por oganización inadecuada y extravío de los documentos institucionales al no contar con personal capacitado en la aplicación de las tablas de TRD en el sistema de gestión documental.</t>
  </si>
  <si>
    <t>vii)Usuarios, productos y practicas organizacionales</t>
  </si>
  <si>
    <t>El riesgo afecta la imagen de de la entidad con efecto publicitario sostenido a nivel de sector administrativo, nivel departamental o municipal</t>
  </si>
  <si>
    <t>* Sensibilización y Capacitación archivística en aplicación de TRD a todos los funcionarios y contratistas de la Entidad</t>
  </si>
  <si>
    <t>Manual</t>
  </si>
  <si>
    <t>Desarrollar actividades de sensibilización y capacitación en aplicación de las TRD</t>
  </si>
  <si>
    <t>Coordinador Gestión Documental</t>
  </si>
  <si>
    <t xml:space="preserve">Se hizo la identificación de los documentos del SGI proceso Gestión Documental, con el fin de conocer los que requieren actualizació. Se actualizó el D-GD-PC001 Protocolo para la organización de documentos hidrometeorológicos y ambiental. 
Se encuentra en trámite de actualización el procedimiento A-GD-P011 Procedimiento Resoluciones y el formato A-GD-F021 rotulo para carpeta
Se proyecta la capacitación para el siguiente cuatrimestre 
</t>
  </si>
  <si>
    <t xml:space="preserve">*Seguimiento a la aplicación de la TRD  en los sistemas de gestión documental electrónico y físico </t>
  </si>
  <si>
    <t>Detectivo</t>
  </si>
  <si>
    <t>Hacer seguimiento a 10 dependencias al año en la aplicación de sus respectivas TRD</t>
  </si>
  <si>
    <t>Se actualizó y fue publicado del A-GD-PC Protocolo para la Organización de Documentos Hidrometeorológicos y ambientales. Se presentó para convalidación por parte de Secretaría General del A-GD-P011 Procedimiento para la Expedición, Notificación y Custodia de la Resoluciones. 
 Se presentó para convalidación por parte de Secretaría General del A-GD-F022 Formato de Rótulo para Carpeta de Archivo.</t>
  </si>
  <si>
    <t>* Falta de espacios, depósitos y mobiliario apropiado para conservación documental
* Falta del sistema integrado de conservación documental
* Falta de seguimiento y control a los procesos de conservación documental</t>
  </si>
  <si>
    <t xml:space="preserve">El IDEAM no cuenta con condiciones físicas propias que permitan la consevacion </t>
  </si>
  <si>
    <t xml:space="preserve">Posible pérdida económica y reputacional al deteriorarsen  los documentos  por no contar con las condiciones fisicas y procedimientos  de conservación documental. </t>
  </si>
  <si>
    <t>El riesgo afecta la imagen de la entidad con algunos usuarios de relevancia frente al logro de los objetivos</t>
  </si>
  <si>
    <t>*Presentar a la Secretaría General las necesidades de espacio y mobiliario</t>
  </si>
  <si>
    <t>Entrega del Diagnóstico y necesidades de espacio, mobiliario, equipos e insumos para la adecuada conservación de los documentos</t>
  </si>
  <si>
    <t>4.1. Cada vez que fue necesario se solicito a la Oficina de Informática la solución al incidente presentado en ORFEO, a través de mesa de ayuda
4,2 Se realizó el 18 marzo del 2021 el acompañamiento a la alta dirección con el fin de apoyar y emitir las características pertinentes y adecuadas para el manejo de las zonas de archivo, según normatividad y necesidades de crecimiento de información.</t>
  </si>
  <si>
    <t>* Elaborar los planes y programas que conforman el sistema integrado de conservación</t>
  </si>
  <si>
    <t>Elaborar e implementar los planes y programas del sistema integrado de conservación y hacer seguimiento a la implementación</t>
  </si>
  <si>
    <t xml:space="preserve">Reputacional </t>
  </si>
  <si>
    <t xml:space="preserve">
* Falta de mantenimiento a los sistemas
* Poco apoyo y compromisos por parte de Informática
* Sistemas sin ninguna seguridad informática</t>
  </si>
  <si>
    <t>*No contar con las condiciones físicas de seguridad para la custodia de los documentos Institucionales.
* Inadecuadas prácticas de almacenamiento
* Sistemas de infromación orfeo y koha sin licencia de uso libre no certificados</t>
  </si>
  <si>
    <t>Pérdida de la información electronica y digital contenida en los sistemas de información de gestión documental y centro de documentación</t>
  </si>
  <si>
    <t>*Seguimiento al Sistema KOHA de prestamos documentales.</t>
  </si>
  <si>
    <t xml:space="preserve">Coordinador Gestión documental </t>
  </si>
  <si>
    <t xml:space="preserve">Se hace seguimiento permanente al funcionamiento del sistema Koka. 
Se hizo capacitación a los servidores del IDEAM sobre el protocolo para el manejo de archivos en tiempos de pandemia. 
Se hizo capacitación al personal de archivos sobre la organización de archivos en orfeo. 
Se hizo seguimiento al estado de la documentación en temas de deterioro documental y ubicación mediante visita acompañada de Secretaría General y Jefe de Servicios Administrativos y el Arquitecto que apoya en materia de distribución de espacios y mobiliario para archivo. 18 de marzo. </t>
  </si>
  <si>
    <t>*Capacitaciones sobre el manejo de la documentación en los archivos</t>
  </si>
  <si>
    <t>*Revisión al estado de la documentación por parte de los funcionarios de archivo en términos de deterioro y de ubicación</t>
  </si>
  <si>
    <t>Corrupción</t>
  </si>
  <si>
    <t>*Desconocimiento o mala aplicación de la normatividad vigente.
*Desconocimiento de los procesos, procedimientos y otros documentos del Sistema de Gestión Integrado.</t>
  </si>
  <si>
    <t xml:space="preserve">El riesgo de corrupción no es aplicable, ya que las  actividades que se desarrollan en la dependencia no dan como resultado la posibilidad de generación del riesgo, se remite justificación por medio de formato gestión del cambio </t>
  </si>
  <si>
    <t>Inadecuado uso y manejo de los documentos públicos para beneficio personal o de un tercero.</t>
  </si>
  <si>
    <t>v)Fraude Interno</t>
  </si>
  <si>
    <t>Moderado</t>
  </si>
  <si>
    <t>El coordinador y su grupo de profesionales realiza una revisión y/o actualización de los documentos y herramientas de archivo anualmente y  se encarga de su socialización y seguimiento a su aplicación según el caso.</t>
  </si>
  <si>
    <t>Se hace reuniones con los servidores del Grupo de Gestión Documental para tratar temas relacionados con la gestión documental en general</t>
  </si>
  <si>
    <t>Se remite formato de gestión del cambio, con respecto a la finalización del monitoreo y segiumiento al riesgo 
Se hace reuniones con los servidores del Grupo de Gestión Documental para tratar temas relacionados con la gestión documental en general</t>
  </si>
  <si>
    <t>Gestión del Desarrollo del Talento Humano</t>
  </si>
  <si>
    <t>*Influencia de terceras personas para la vinculación del personal.
*Intereses personales para favorecer un tercero</t>
  </si>
  <si>
    <t>Motivación personal para acceder a la vinculación de personal.</t>
  </si>
  <si>
    <t>Direccionamiento de vinculación por parte de terceros incluyendo factores que favorezcan el nombramiento en provisionalidad a favor de un tercero solicitando o recibiendo dádivas.</t>
  </si>
  <si>
    <t>Nombramientos en Encargo: Estudio y análisis de la hoja de vida de los funcionarios vinculados mediante carrera administrativa en los procesos de encargos con el cumplimiento de los requisitos establecidos en el Manual de funciones y Competencias Laborales y dar aplicación al procedimiento establecido por la ley para la provisión de empleos.
Nombramiento en provisionalidad:
Estudio y análisis de la hoja de vida de ternas de candidatos en los procesos de vinculación con el cumplimiento de los requisitos establecidos en el Manual de funciones y Competencias Laborales y dar aplicación al procedimiento establecido por la ley para la provisión de empleos en provisionalidad; a su vez se realiza la aplicación de pruebas psicotécnicas y de conocimiento a los aspirantes.</t>
  </si>
  <si>
    <t>Evitar</t>
  </si>
  <si>
    <t>Continuar realizando los procesos de vinvulación establecidos en el procedimiento en el SGI: Código: 
A-GH-P001 -  VINCULACIÓN Y DESVINCULACIÓN DE PERSONAL</t>
  </si>
  <si>
    <t>Coordinador de Talento Humano</t>
  </si>
  <si>
    <t>31/08/2020
Versión 4</t>
  </si>
  <si>
    <t>Se lleva a cabo reunión con el equipo que ejecuta el proceso de nombramientos en provisionalidad para evaluar la pertinencia del seguimiento a este riesgo tras el bajo impacto del mismo sobre dicho proceso.
Se remite formato de Gestión del Cambio a la Oficina Asesora de Planeación, por el bajo impacto de este riesgo dentro del proceso de nombramientos en provisionalidad.</t>
  </si>
  <si>
    <t>Seguridad digital</t>
  </si>
  <si>
    <t>Inadecuada manipulación de las historias laborales por parte de los usuarios.</t>
  </si>
  <si>
    <t>Falta de conocimiento o deficiencia en la aplicación en el procedimeinto para acceder a la historia laboral</t>
  </si>
  <si>
    <t>Posibles sanciones disciplinarias, penales y/o fiscales por pérdida de la información de un funcionario publico al acceder a una historia laboral</t>
  </si>
  <si>
    <t>El riesgo afecta la imagen de la entidad internamente, de conocimiento general nivel interno, de junta directiva y accionistas y/o de provedores</t>
  </si>
  <si>
    <t>Seguimiento al prestamos de expedientes, mediante el diligenciamiento del formato de préstamo, el tiempo de préstamo no supera 1 día y se entrega firmado 
Proporcionar el link de acceso a las expedientes virtuales en primera instancia para controlar en mayor medida el número de prestamos de documentos originales físicos que puedan tener afectación o posible pérdida.</t>
  </si>
  <si>
    <t>Continuar realizando seguimiento al prestamos de expedientes, mediante el diligenciamiento del formato de préstamo, el tiempo de préstamo no supera 1 día y se entrega firmado 
Proporcionar el link de acceso a las expedientes virtuales en primera instancia para controlar en mayor medida el número de prestamos de documentos originales físicos que puedan tener afectación o posible pérdida.</t>
  </si>
  <si>
    <t>Teniendo en cuenta la situación actual del país y las declaratorias de cuarentena, actualmente los funcionarios no tienen acceso a las historias laborales en medio físico, por lo cual se dispone de un link virtual donde se encuentran cargados los expedientes de cada una de las historias laborales; a su vez la mayoría de los documentos se encuentran digitalizados en el Sistema de Gestión Documental Orfeo.
Es importante anotar que esta información es de caracter confidencial, por lo cual su acceso es restringido.
https://drive.google.com/drive/folders/1mo5Epcj7uKb6ftYwKgkC6LVhYu_fpUJc?usp=sharing</t>
  </si>
  <si>
    <t>* Error en la parametrización de los conceptos salariales y de descuentos para la liquidación de nómina (Desconocimiento de las normas y procedimientos).
 *Fallas en el sistema de personal y de nómina del Instituto.</t>
  </si>
  <si>
    <t>El cargue manual inicial de la información en el sistema</t>
  </si>
  <si>
    <t>Digitalización errónea de la información en el sistema de personal y nómina</t>
  </si>
  <si>
    <t>Entre 100 y 500 SMLMV</t>
  </si>
  <si>
    <t>Registrar oportunamente las novedades que se presenten dentro del sistema de personal y de nómina.</t>
  </si>
  <si>
    <t xml:space="preserve">Continuar realizando los proceso de revisión y validación del cargue de información mediante la generación de prenóminas.
</t>
  </si>
  <si>
    <t>21/06/2018
 Versión 2</t>
  </si>
  <si>
    <t>Se proyecta el procedimiento de Nómina, el cual se encuentra en proceso de revisión y aprobación por parte de la Secretaría General, para ajustes y posterior Publicación.</t>
  </si>
  <si>
    <t>Revisión de información generada luego del cargue de la información en el sistema de nómina, mediante la generación de prenóminas, lo cual esta incluido en el procedimiento (en proceso de aprobación).</t>
  </si>
  <si>
    <t>Aprobación y cargue del procedimiento de nómina en el SGI.</t>
  </si>
  <si>
    <t>Promulgación de leyes y decretos que implementan las políticas de austeridad del gasto público, que afectan directamente el presupuesto asignada para el buen desarrollo de las actividades indicadas en los planes y programas del Instituto</t>
  </si>
  <si>
    <t>Que se afecte y/o disminuya el presupuesto inicialmente asignado para la ejecución de los planes.</t>
  </si>
  <si>
    <t>No realizar las actividades planeadas dentro de los Planes y Programas de Gestión del Desarrollo del Talento Humano del Instituto.</t>
  </si>
  <si>
    <t>Seguimiento a la ejecución del Plan Estratégico del Talento Humano</t>
  </si>
  <si>
    <t>Continuar con el seguimiento a la ejecución del Plan Estratégico del Talento Humano.
Realizar procesos de autoevaluación y retroalimentación del avance de cada uno de los planes y su ejecución de manera periodíca.</t>
  </si>
  <si>
    <t>Actualmente se realiza seguimiento a los indicadores formulados en cada uno de los planes publicados, y dicho seguimiento de encuentra contenido en el Sietema de Gestión Documental Orfeo.</t>
  </si>
  <si>
    <t>Seguimiento mensual que se realiza actualmente a los procesos de contratación derivado de la ejecución de los planes.</t>
  </si>
  <si>
    <t xml:space="preserve">Continuar con el seguimiento mensual que se realiza actualmente a los procesos de contratación derivado de la ejecución de los planes.
</t>
  </si>
  <si>
    <t>A su vez se realiza seguimiento a los procesos de contratación propios de los Planes de Talento Humano, los cuales también se encuentran incluidos en el Sistema de Gestión Documental Orfeo de manera mensual.</t>
  </si>
  <si>
    <t>Seguimiento mensual al avance de los indicadores inmersos en cada uno de los Planes de Talento Humano.</t>
  </si>
  <si>
    <t xml:space="preserve">Continuar con el seguimiento mensual al avance de los indicadores inmersos en cada uno de los Planes de Talento Humano.
</t>
  </si>
  <si>
    <t>*Presentación de documentación incompleta e indebido diligenciamiento del formato de afiliación. 
 *Reporte inoportuno de la novedad de traslado.</t>
  </si>
  <si>
    <t>Reporte inoportuno de la novedad de vinculación.
 Incumplimiento en la entrega de documentos propios para realizar las respectivas afiliaciones.</t>
  </si>
  <si>
    <t>Incumplimiento a la afiliación del Sistema General de Seguridad Social y Riesgos Profesionales</t>
  </si>
  <si>
    <t xml:space="preserve">Afiliación oportuna de los funcionarios al Sistema General de Seguridad Social y Riesgos Laborales teniendo en cuenta la normatividad legal vigente. </t>
  </si>
  <si>
    <t xml:space="preserve">Continuar realizando los procesos de afiliación oportuna de los funcionarios al Sistema General de Seguridad Social y Riesgos Laborales teniendo en cuenta la normatividad legal vigente. </t>
  </si>
  <si>
    <t>Actualmente se realiza el cargue de información de soportes de afiliación al Sistema de Seguridad Social y Riesgos Laborales en carpeta compartida de Drive bajo confidencialidad.</t>
  </si>
  <si>
    <t xml:space="preserve">
Solicitudes directas y documentadas a los nuevos funcionarios mediante el envío del listado de los documentos inherentes para llevar a cabo los procesos de afiliación
</t>
  </si>
  <si>
    <t xml:space="preserve">
Continuar realizando las solicitudes directas y documentadas a los nuevos funcionarios mediante el envío del listado de los documentos inherentes para llevar a cabo los procesos de afiliación
</t>
  </si>
  <si>
    <t>Control de soportes de afiliación generados tras surtido el trámite de cada una de las afiliaciones.</t>
  </si>
  <si>
    <t>Continuar llevando el control de soportes de afiliación generados tras surtido el trámite de cada una de las afiliaciones.</t>
  </si>
  <si>
    <t>A su vez se surten los procesos de recolección de documentación antes del acto de posesión mediante correo electrónico el cual contempla una lista de chequeo de los documentos necesarios y obligatorios a allegar antes de dicho nombramiento.</t>
  </si>
  <si>
    <t>Gestión Financiera</t>
  </si>
  <si>
    <t>Falta de aplicación de manera adecuada del procedimiento</t>
  </si>
  <si>
    <t>Falta de verificación de los soportes legales y documentación establecida como requisito por el Ideam.</t>
  </si>
  <si>
    <t>Probabilidad de reprocesos de actividades y aumento de carga operativa debido a  registros y tramites contables sin el cumplimiento de los requisitos legales..</t>
  </si>
  <si>
    <t xml:space="preserve">El profesional y/o contratista verifica por medio del check list el cumplimiento de los requisitos legales establecidos para el tramite de las cuentas de proveedores y contratistas una vez radicada al grupo de contabiliad. En el caso de no cumplir con los requisitos será devuelto al supervisor encargado para su corrección y la observación quedara registrada en el check list el cual se utilizara hasta el momento de la aprobación y emisión de la obligación. </t>
  </si>
  <si>
    <t>Actualizar el check list y Llevar indicadores de devolucion de cuentas de cobro.</t>
  </si>
  <si>
    <t>Secretaria de contabilidad</t>
  </si>
  <si>
    <t>Permanente</t>
  </si>
  <si>
    <t>Revisión de contexto estratégico, actualización en la redacción de riesgos e inclusión de los riesgos en el mapa valorados bajo la nueva metodología del DAFP. 
 Entre el periodo comprendido de diciembre de 2020 a marzo 2021. Se adjunta la relación de las cuentas de cobro de diciembre, enero, febrero y marzo</t>
  </si>
  <si>
    <t>Posibles comportamientos no éticos de los empleados</t>
  </si>
  <si>
    <t>Falta de verificación de los soportes legales y y documentación establecida como requisito por el Ideam. Así como debilidad en la revisión y en la aprobación de las obligaciones por el coordinador.</t>
  </si>
  <si>
    <t>Registro de obligaciones de pagos por parte del grupo de contabilidad generando un beneficio economico a un tercero que no cumpla con todos los requisitos definidos por la dependencia a cambio de dádivas</t>
  </si>
  <si>
    <t>Mayor</t>
  </si>
  <si>
    <t>El profesional y/o contratista verifica por medio del check list el cumplimiento de los requisitos legales establecidos para el tramite de las cuentas de proveedores y contratistas una vez radicada al grupo de contabiliad. En el caso de no cumplir con los requisitos será devuelto al supervisor encargado para su corrección y la observación quedara registrada en el check list el cual se utilizara hasta el momento de la aprobación y emisión de la obligación.</t>
  </si>
  <si>
    <t>Información financiera reportada por las areas generadoras de información diferente a la registrada en los estados financieros</t>
  </si>
  <si>
    <t>Falta de conciliaciones entre el Grupo de Contabilidad y las áreas generadoras de información contable</t>
  </si>
  <si>
    <t>Posibilidad de recibir requerimientos e investigaciones por parte de los entes de control por inexactitud en las cifras reveladas en los Estados Financieros del IDEAM.</t>
  </si>
  <si>
    <t>El profesional y/o contratista mensualmente o trimestralmente, según corresponda, verifica información entregada por parte de las áreas generadoras de información contable vs los registros en el aplicativo SIIF Nación II, de acuerdo con las fechas establecidas en el memorando incial. Si la información no cumple con lo establecido se devolvera al área responsable para que la complete y presente segun las necesidades del grupo de contabilidad.</t>
  </si>
  <si>
    <t>Elaborar las conciliaciones contables, para ser revisadas y aprobadas por contabilidad y el área generadora de información contable.</t>
  </si>
  <si>
    <t>Profesionales y/o contratistas del grupo de contabilidad</t>
  </si>
  <si>
    <t>Revisión de contexto estratégico, actualización en la redacción de riesgos e inclusión de los riesgos en el mapa valorados bajo la nueva metodología del DAFP. 
 Entre el periodo comprendido de diciembre 2020 a marzo 2021, I- Cuatrimestre de 2021 se reporta:  Por el cronograma de cierre del aplicativo contable SIIF nacion segun información suministrada por la contaloria, se esta ejecutando del primer trimestre de 2021 en abril, no es posible presentar en este cuatrimestre la evidencia de esos meses; por lo cual presentaremos evidencia cuatrimestre vencido. 
 Enviamos las conciliaciones contables del agosto a diciembre de 2020.</t>
  </si>
  <si>
    <t>Cumplimiento</t>
  </si>
  <si>
    <t>Desconocimiento de las fechas para la presentación de boletines y reportes de ley</t>
  </si>
  <si>
    <t>Posibilidad de recibir sanciones por parte del ente de control u otro ente regulador por la inoportunidad en la presentación de los boletines y reportes de ley a la Contaduria General de la Nación.</t>
  </si>
  <si>
    <t>El profesional especializado al inicio de periodo contable verifica en la pagina del ente regulador las fechas e información a reportar y elabora el calendario contable para dar cumplimiento oportuno a las fechas establecidas y de manera mensual si es el caso se ajustan las fechas y se realiza el cierre contable con esta información se elaboran o generan los reportes a presentar y los valida previamente.</t>
  </si>
  <si>
    <t>Elaborar el cronograma de los reportes a entregar a los entes de control y se indicara la fecha de validación del reporte ante el ente de control. Este cronograma puede presentar cambios de acuerdo a los cambio de la Contaduria, por lo cual puede presentar actualizaciones.</t>
  </si>
  <si>
    <t>Profesional especializado del grupo de contabilidad</t>
  </si>
  <si>
    <t>Revisión de contexto estratégico, actualización en la redacción de riesgos e inclusión de los riesgos en el mapa valorados bajo la nueva metodología del DAFP. 
 En el I- cuatrimestre de 2021 (dic 2020 a marzo 2021) se reporto: 
 Este reporte se realiza trimestral y durante el primer cuatirmestre 202, se reporto solo el Chip de la información de diciembre 2020.</t>
  </si>
  <si>
    <t>Documentos y/o soportes contables generados por el grupo de contabilidad, accesibles a usuarios no autorizados que puedan modificar o eliminar información relevante de la contabilidad o que la soporte</t>
  </si>
  <si>
    <t>*No elaboración de archivos de respaldo
 *Falta de limitación al ingreso y manipulación de la información generada</t>
  </si>
  <si>
    <t>Posibilidad de reprocesos de actividades y aumento de carga operativa por perdida, eliminacion, modificacion u ocultamiento de la informacion de la entidad que reposa en Drive.</t>
  </si>
  <si>
    <t>iii)Fallas Tecnologicas</t>
  </si>
  <si>
    <t>En drive se tiene el espacio de almacenamiento que permite habilitar a usuarios para modificación y/o consulta, además se puede observar el ultimo usuario que modifico dicho documento.</t>
  </si>
  <si>
    <t>Realizar reunión para detereminar los lineamientos de la información que se sube por parte de contabilidad al DRIVE.</t>
  </si>
  <si>
    <t>Revisión de contexto estratégico, actualización en la redacción de riesgos e inclusión de los riesgos en el mapa valorados bajo la nueva metodología del DAFP. 
 Entre el periodo comprendido entre diciembre 2020 y marzo 2021, correspondiente al 1- cuatrimestre de 2021, se presentara pantallazos de como esta la carpeta del grupo de contabilidad en drive.</t>
  </si>
  <si>
    <t>El cordinador del grupo de contabilidad reporta al administrador de SIIF Nación las novedades para modificación y accesos de usuarios al aplicativo SIIF Nación en el modulo contable.</t>
  </si>
  <si>
    <t>Sin Documentar</t>
  </si>
  <si>
    <t>Diligenciar los formularios de SIIF Nación II, para habilitar o cambiar funciones a los usuarios de la herramienta, si se presentan ingresos o cambios en los usuarios.</t>
  </si>
  <si>
    <t>Revisión de contexto estratégico, actualización en la redacción de riesgos e inclusión de los riesgos en el mapa valorados bajo la nueva metodología del DAFP. 
 Entre el periodo comprendido entre diciembre 2020 y marzo 2021, correspondiente al 1- cuatrimestre de 2021, se presentara los formularios de SIIF NACIÓN II.</t>
  </si>
  <si>
    <t>Inoportunidad en los pagos</t>
  </si>
  <si>
    <t>*Demora en el trámite de las obligaciones que son allegadas a la dependencia para pago
 *Calidad de la información y/o documentación</t>
  </si>
  <si>
    <t xml:space="preserve">* Probabilidad de sanciones disciplinarias, fiscales y penales por incumplimiento de los pagos o pago no oportuno obligaciones contraídas por el Instituto con terceros en los términos establecidos por parte del Instituto. </t>
  </si>
  <si>
    <t>Afectación menor a 10 SMLMV</t>
  </si>
  <si>
    <t>El funcionario y/o contratista del grupo de tesorería verifica que la información y documentación anexas en el radicado correspondan con el tipo de pago que se espera realizar a través los requisitos definidos en los procedimientos de pago.</t>
  </si>
  <si>
    <t>Seguimiento periódico (diario) a las obligaciones pendientes de pago.</t>
  </si>
  <si>
    <t>Coordinador Grupo de Tesorería</t>
  </si>
  <si>
    <t>1- Se valida al final del día en SIIF Nación que las obligaciones asignadas a tesorería queden pagadas.
 2- Se genera el reporte mensual donde se evidencia los pagos oportunos.</t>
  </si>
  <si>
    <t>Errores en la presentación y pago de las declaraciones tributarias a nombre del Instituto</t>
  </si>
  <si>
    <t>*Desconocimiento en la legislación tributaria actual para la revisión de la liquidaciones de impuestos a cargo del Instituto, por parte de los responsables de practicar las Retenciones 
 *Error en la determinación del los impuestos a cargo del Instituto, por parte de los responsables de determinarlos</t>
  </si>
  <si>
    <t>* Probabilidad de sanciones disciplinarias, fiscales y penales por incumplimiento y/o inexactitudes en las declaraciones y pagos de impuestos.
 * Probabilidad de pago no oportuno de las responsabilidades tributarias del Instituto con las administraciones de Impuestos Nacionales y Territoriales.</t>
  </si>
  <si>
    <t>El funcionario y/o contratista del grupo de tesorería y las áreas operativas verifican que la información y documentación anexas en el radicado correspondan con el tipo de impuestos o contribución a declarar y pagar a través los requisitos definidos en los procedimientos de declaración y pago de impuestos.</t>
  </si>
  <si>
    <t>1- Se efectúa la revisión de la liquidación de los impuestos a las obligaciones allegadas al Grupo de Tesorería antes de realizar los pagos, de acuerdo a los cuadros adjuntos. 
 2- Se devuelven a contabilidad los Orfeos que presentan diferencias para su respectiva corrección y se valida nuevamente antes de realizar el pago, dejando las respectivas notas en el histórico.</t>
  </si>
  <si>
    <t>Funcionarios y contratista Grupo de Tesorería</t>
  </si>
  <si>
    <t>1- Se verifica en cada una de las obligaciones asignadas a tesorería, que la liquidación de impuestos sea la correcta; se devuelven por Orfeo a contabilidad las que presentaron diferencias y se deja nota en el histórico. 
 2- Se genera reporte mensual se seguimiento.
 3- Se realiza seguimiento al cumplimiento de los cronogramas de las obligaciones tributarias de Bogotá y de las áreas operativas.
 *Radicados Impuestos de Diciembre de 2020 a Marzo 2021:
 20212050000043 / 20212050000053 / 20212050000063 / 20212050000073 / 20212050000083 / 20212050000093 / 20212050000103 / 20212050000113 / 20212050000123 / 20212050000133 / 20212050000153 / 20212050000163 / 20212050000143 / 20212050000843 / 20212050000853 / 20212050001083 / 20212050001093 / 20212050001103 / 20212050001463 / 20212050001473 / 20212050001483 / 20212050001493 / 20212050001503 / 20212050001513 / 20212050001523
 20212050001533
 20212050001543
 20212050001553
 20212050001563
 20212050001573
 20212050001583</t>
  </si>
  <si>
    <t>Errores en el desarrollo de actividades a cargo de la coordinación.</t>
  </si>
  <si>
    <t>*Profesional Especializado 2028-17 no capacitado para desarrollar las funciones del cargo; desconocimiento de la normativa vigente.
 * Sobrecarga laboral para el coordinador, cansancio mental y físico que conlleva a la posible materialización de riesgos por error.</t>
  </si>
  <si>
    <t>* Probabilidad de sanciones disciplinarias, fiscales y penales por incumplimiento y/o inexactitudes o errores en pagos, presentación de impuestos y gestión de PAC.</t>
  </si>
  <si>
    <t>Tramitar ante el Grupo de Administración y Desarrollo de Talento Humano la gestión para solucionar la debilidad que tiene la dependencia de tesorería con respecto a la formación y experiencia del Profesional Especializado 2028-17 en la materia.</t>
  </si>
  <si>
    <t>Solicitar intervención al Grupo de Administración y Desarrollo de Talento Humano para la solución de la situación.</t>
  </si>
  <si>
    <t>1- Se efectúa la revisión del manual de funciones con el Profesional Especializado 2028-17.
 2- Se solicita reubicación, por parte del Profesional Especializado 2028-17, a su cargo de planta con el fin de minimizar el riesgo.</t>
  </si>
  <si>
    <t>Servicios 
(Pronósticos y alertas )</t>
  </si>
  <si>
    <t xml:space="preserve">
* Indisponibilidad de recursos
* Situaciones de orden público 
* Falla en el suministro o saturación de  las telecomunicaciones (internet, enlaces datos, planta telefónica y relacionados).</t>
  </si>
  <si>
    <t>* Obsolescencia de los equipos de OSPA  (hardware y software)  generando fallas tecnologicas en el instituto
* Falta de personal idóneo para prestar el servicio de pronósticos y alertas.</t>
  </si>
  <si>
    <t>Probabilidad de pérdida de credibilidad de la entidad ante la comunidad, aumento en la incertidumbre en el análisis de la información y emisión de alertas oportuna para la toma de decisiones relacionadas con la gestión del riesgo, por fallas en el sumininistro o saturación de las telecomunicaciones debido a la obsolencia de los equipos para el monitoreo de condiciones hidrometeorológicas y ambientales.</t>
  </si>
  <si>
    <t xml:space="preserve">*Habilitar canales de comunicación expeditos con la oficina de informatica para solicitar el apoyo de manera inmediata  de acuerdo a la magnitud de los daños.
 </t>
  </si>
  <si>
    <t xml:space="preserve">Definir con la oficina de informatica mesas de trabajo para establecer los canales de comunicacion </t>
  </si>
  <si>
    <t>Jefe OSPA</t>
  </si>
  <si>
    <t>cuatrimestral</t>
  </si>
  <si>
    <t xml:space="preserve">Se actualiza de acuerdo a la guia del DAPF la redacción del riesgo y se incluyen nuevos controles ya que el definido anteriormente no se encontraba relacionado con la causa raíz, por lo cual se generará la evidencia de este control en el proximo cuatrimestre </t>
  </si>
  <si>
    <t>*Notificar las necesidades de elementos de hardware y software necesarios para la normal operacion de la dependencia, a la Oficina de Informatica.</t>
  </si>
  <si>
    <t>Aleatoria</t>
  </si>
  <si>
    <t>Personal contratado para realizar turnos de monitoreo de condicioes hidrometeorologicas y ambientales</t>
  </si>
  <si>
    <t xml:space="preserve">Se han contratado  26 profesionales contratistas que hacen parte del equipo tecnico que realiza turnos de monitoreo de condicioes hidrometeorologicas y ambientales 24/7 
Solicitud de requerimientos e infraestructura tecnologica para la operación de OSPA </t>
  </si>
  <si>
    <t>* Fallas técnicas y naturales en fuentes de información hidrometeorológicas (estaciones, radares y  satélites meteorológicos). 
* Retraso o pérdida de información en la transmisión de los datos de la red.
* Falta de personal idóneo para prestar el servicio de pronósticos y alertas
* Obsolescencia de los equipos (hardware y software).
* Actos malintencionados frente al manejo de la información que reposa en la oficina
* Recolección de información fragmentada o incompleta
*Desconocimiento (o desacato) del personal que ejecuta el proceso.</t>
  </si>
  <si>
    <t xml:space="preserve">
* Falta de seguimiento y aplicación de los procedimientos y formatos definidos en SGI para la generación de boletines, alertas e informes técnicos
* Falta de personal idóneo para prestar el servicio de pronósticos y alertas.</t>
  </si>
  <si>
    <t xml:space="preserve">Probabilidad de pérdida de credibilidad de la entidad ante la comunidad, aumento en la incertidumbre en el análisis de la información y emisión de alertas tardías para la toma de decisiones relacionadas con la gestión del riesgo por falta de confiabilidad de la información, al no seguir los procedimientos para la generación de información misional </t>
  </si>
  <si>
    <t>*Validación y seguimiento de los datos  hidrometeorológicos preliminares recibidos por estaciones, radares y satélites</t>
  </si>
  <si>
    <t>Registro de informacion en el formato reporte registro de datos dia meteorologico</t>
  </si>
  <si>
    <t xml:space="preserve">*Planillas de programación de turnos (grupos temáticos) </t>
  </si>
  <si>
    <t xml:space="preserve">En la actualidad se cuenta con un grupo de funcionarios y contratistas que mensualmente participan de una programación para cubrir todos los turnos y evitar contingencias en el desarrollo diario de las actividades. La programación se establece a inicio de mes y se socializa con el fin de evitar confusiones en la ejecución del mismo. Si se presenta alguna novedad frente a la realización del turno, se le informa al coordinador quien de forma inmediata cubre el turno con otro contratista.
La evidencia se presentará en el segundo cuatrimestre </t>
  </si>
  <si>
    <t xml:space="preserve">*Realizar respaldos de información de manera periódica en caso de falla de equipo, software o red en un servicio CLOUD o físico no atado a la red de la oficina. </t>
  </si>
  <si>
    <t>* Uso de las herramientas dispuestas en la oficina para lucro personal.</t>
  </si>
  <si>
    <t>* Actos malintencionados frente al manejo de la información que reposa en la oficina
* Entrega de información preliminar para fines privados
* Elaboración de pronósticos dirigidos</t>
  </si>
  <si>
    <t>Manejo inapropiado de la información</t>
  </si>
  <si>
    <t>moderado</t>
  </si>
  <si>
    <t>Contar con profesionales dedicados a la defensa judicial de la entidad.</t>
  </si>
  <si>
    <t>Sin Registro</t>
  </si>
  <si>
    <t>Gestión Jurídica y Contractual</t>
  </si>
  <si>
    <t>* Desconocimiento de la normatividad contractual vigente por parte de los abogados de la OAJ.
 * Deficiencias en la revisión de estudios previos.
 * Incumplimiento de los requisitos y tiempos establecidos en el proceso de gestión jurídica y contractual.</t>
  </si>
  <si>
    <t>Falta de actualización de la normatividad vigente y de socialización de procedimientos.</t>
  </si>
  <si>
    <t>Posibilidad de configurar faltas penales, fiscales y disciplinarias por inadecuada aplicación de los principios contractuales en las diferentes etapas de la contratación del Instituto.</t>
  </si>
  <si>
    <t>Los abogados de contratación estarán en actualización permanente de la normatividad contractual, compartiendo al interior del grupo, en especial al promulgarse nuevas normas. 
 Socialización de actualizaciones a los manuales cuando se generen.</t>
  </si>
  <si>
    <t>OAJ</t>
  </si>
  <si>
    <t>Lista de asistencia-Socialización procedimiento interno de contratación a la OAJ</t>
  </si>
  <si>
    <t>* Falta de profesional encargado de la defensa judicial de la Entidadinformación incompleta.
 *Demoras en la entrega de la información por parte del área que cuenta con la información, o entrega de información incompleta.</t>
  </si>
  <si>
    <t>Falta de generar alertas en actividades asignadas por no contar con profesional para defensa judicial.</t>
  </si>
  <si>
    <t>Probabilidad de incumplir los términos para dar respuesta a los requerimientos judiciales y extrajudiciales por no generar alertas de vencimiento.</t>
  </si>
  <si>
    <t>Entre 50 y 100 SMLMV</t>
  </si>
  <si>
    <t>Contrato de profesional para la defensa judicial de la Entidad (Contrato 014 de 2021)</t>
  </si>
  <si>
    <t>* Intereses particulares
 * Favorecimiento de intereses a terceros</t>
  </si>
  <si>
    <t>Comportamientos no éticos de los funcionarios y/o contratistas orientado a recibir un beneficio personal o a nombre de terceros</t>
  </si>
  <si>
    <t>Realizar los procesos contractuales por parte de funcionario o contratista direccionando los procesos contractuales en favorecimiento de un tercero a cambio de dádivas o beneficios personales</t>
  </si>
  <si>
    <t>El riesgo afecta la imagen de la entidad a nivel nacional, con efecto publicitarios sostenible a nivel país</t>
  </si>
  <si>
    <t>Verificación de los procesos a contratar en el Comité de Contratación</t>
  </si>
  <si>
    <t>Actas de Comité de Contratación</t>
  </si>
  <si>
    <t>* Falta de recursos e información
 * Falta de diligencia del apoderado</t>
  </si>
  <si>
    <t>Información incompleta o fuera de términos para ejercer la defensa de la Entidad</t>
  </si>
  <si>
    <t>Posibilidad de obtener un fallo adverso por no contar con las pruebas suficientes para ejercer una defensa técnica y adecuada.</t>
  </si>
  <si>
    <t>Elaborar informe de estado de ejecución de los procesos y presentarlos en el Comité de Conciliación, generando la alarma cuando se presente la demora o falta de entrega de información técnica para el ejercicio de la defensa</t>
  </si>
  <si>
    <t>Actas de Comité de Conciliación</t>
  </si>
  <si>
    <t>Evaluación y el Mejoramiento Continuo</t>
  </si>
  <si>
    <t>Presiones indebidas
Abuso de Poder
falta de Conocimiento de la metodología</t>
  </si>
  <si>
    <t>Priorización inadecuada de los procesos a evaluar por parte de la OCI, que conforman el Plan Anual de Auditorias</t>
  </si>
  <si>
    <t xml:space="preserve">
Posibilidad de afectación reputacional por falta de conocimiento de la metodología, presiones indebidas y abuso de poder  para la priorización inadecuada de los procesos a evaluar por parte de la OCI que conforman el plan Anual de Auditorias. </t>
  </si>
  <si>
    <t>El jefe de la Oficina de Control Interno prepara y elabora el plan de auditorias bajo la metodología de riesgos para presentarlo a aprobación del Comité Institucional del Control Interno.</t>
  </si>
  <si>
    <t>Implementar en los CICCI, un acápite especial para informar las etapas de priorización de las auditorias que conforman el Plan anual de auditorias.</t>
  </si>
  <si>
    <t>Jefe Oficina de Control Interno</t>
  </si>
  <si>
    <t>30/04/2021
 31/08/2021
 31/12/2021</t>
  </si>
  <si>
    <t>En el Comité de Control Interno, realizado el 14 de diciembre de 2020 (punto 4 del acta), se informa al Comité la priorización y criterios determinados por la OCI para la determinación de las auditorias que conforman el Plan de Auditorias Vigencia 2021. 
 El Comité aprobó el plan de auditorias propuesto por la OCI, para la vigencia 2021.</t>
  </si>
  <si>
    <t>El jefe de la Oficina de Control Interno presenta los criterios de priorización tenidos en cuenta al Comité Institucional de Control Interno,   para aprobación del Plan de auditorias, quedando evidencia en el acta respectiva</t>
  </si>
  <si>
    <t>Gestión</t>
  </si>
  <si>
    <t>Que las recomendaciones, hallazgos sean formulados de manera subjetiva.</t>
  </si>
  <si>
    <t>Falta de capacitación, formación y debido cuidado profesional del Auditor</t>
  </si>
  <si>
    <t>Posibilidad de afectación reputacional por emisión informes con recomendaciones y/o hallazgos formulados de manera subjetiva, por falta de capacitación, formación y debido cuidado profesional del Auditor</t>
  </si>
  <si>
    <t>El auditor remite de forma previa el Informe de Auditoria al Jefe de la Oficina de Control Interno para aprobación</t>
  </si>
  <si>
    <t>Dar aplicación al Procedimiento de Auditoria Interna C-EM-P001 Actividad 10 Aprobación Informe de Auditoria</t>
  </si>
  <si>
    <t>Para dar cumplimiento al control, la Jefe de la Oficina remite vía correo electrónico las aprobaciones a los informes de auditoria y seguimientos a planes de mejoramiento.</t>
  </si>
  <si>
    <t>El Jefe de la Oficina de Control interno realiza capacitaciones sobre el Código de Ética del Auditor y conflicto de intereses mínimo cada 6 meses, al equipo de auditores de la Oficina de Control Interno</t>
  </si>
  <si>
    <t>Realización de Capacitaciones sobre el Código de Ética del Auditor y conflicto de intereses</t>
  </si>
  <si>
    <t>31/08/2021
 31/12/2021</t>
  </si>
  <si>
    <t>El auditor previo a la ejecución de la planeación de la auditoria diligencia el formato REPORTE DE CONFLICTOS DE INTERÉS Y CONFIDENCIAL DE AUDITORIA INTERNA Código C-EM-F012 y lo adjunta a sus papeles de trabajo como evidencia de no poseer impedimentos que afecten el desarrollo de la auditoria</t>
  </si>
  <si>
    <t>Para la realización de auditorías de Gestión, el líder y equipo auditor, deben diligenciar el C-EM-F012
 FORMATO REPORTE DE CONFLICTOS DE INTERÉS Y CONFIDENCIAL DE AUDITORIA INTERNA</t>
  </si>
  <si>
    <t>Auditores OCI</t>
  </si>
  <si>
    <t>En el transcurso de la presente vigencia, se han ejecutado las siguientes auditorias: Auditoria Interna al proceso de Generacion de Datos y al Proceso de Gestión de Almacén e Inventarios
 Se adjuntan los respectivos formatos de reporte de conflicto de interés.</t>
  </si>
  <si>
    <t>Los hallazgos y recomendaciones sin la debida justificación jurídica, técnica y financiera para sustentar una toma de decisión</t>
  </si>
  <si>
    <t>Falta personal idóneo para emitir las recomendaciones correspondientes</t>
  </si>
  <si>
    <t>Posibilidad de afectación reputacional, por emitir  hallazgos y recomendaciones sin la debida justificación jurídica, técnica y  financiera para sustentar una toma de decisión, debido a falta de personal idóneo para emitir las recomendaciones correspondientes</t>
  </si>
  <si>
    <t>El Jefe de la Oficina de Control interno establece los requisitos mínimos de estudios y experiencia en los estudios previos para contratar auditores internos que realicen auditorias de gestión en cumplimiento del Plan Anual de Auditorias</t>
  </si>
  <si>
    <t>Definir en los estudios previos de contratación la exigencia como requisito la Certificación de Auditor y experiencia relacionada con el cargo a desempeñar</t>
  </si>
  <si>
    <t>Para la presente vigencia, se contrataron los servicios del Abogado, Contador, Ingenieros Ambientales (Misionales)y la Ingeniera de sistemas; en los estudios previos se determinaron los requisitos mínimos de experiencia y estudios, necesarios para ejecutar el correspondiente objeto contractual.</t>
  </si>
  <si>
    <t>El Jefe de la Oficina de Control interno aprueba los hallazgos y recomendaciones formuladas por el Auditor como mejora continua contenidas en el Informe de auditoria</t>
  </si>
  <si>
    <t>El auditor Proyecta el objetivo, alcance y cronograma del Programa de Auditoria para aprobación del Jefe de la Oficina de Control interno</t>
  </si>
  <si>
    <t>Dar aplicación al Procedimiento de Auditoria Interna C-EM-P001 Actividad 4 Aprobación Programa de Auditoria</t>
  </si>
  <si>
    <t>En el transcurso de la presente vigencia, se han ejecutado las siguientes auditorias: Auditoria Interno al Proceso de Generacion de Datos y Auditoria Interna al Proceso de Gestión de Almacén e Inventarios.
 Se adjuntan los respectivos programas de auditoria, debidamente aprobados por la Jefe de la Ofician de Control Interno</t>
  </si>
  <si>
    <t>Pérdida de información necesaria para los procesos internos de la Oficina</t>
  </si>
  <si>
    <t>Inadecuada Manipulación de información por parte de personal de la Oficina, bien sea contratistas o funcionarios.</t>
  </si>
  <si>
    <t>Posibilidad de afectación reputacional por Pérdida de información necesaria para los procesos internos de la Oficina  debido a inadecuada Manipulación de información por parte de personal de la Oficina, bien sea contratistas o funcionarios.</t>
  </si>
  <si>
    <t xml:space="preserve">El Jefe de la Oficina de Control interno socializa y capacita a los auditores, sobre la Política de  manejo de la información del repositorio de la Oficina de Control interno </t>
  </si>
  <si>
    <t>Realizar socialización al personal nuevo de la Oficina al momento del ingreso y retroalimentaciones periódicas cada 4 meses</t>
  </si>
  <si>
    <t>En la presente vigencia, se han efectuado dos (2) reuniones de inducción, el dia 27 de enero de 2021 de 8 a 10 am y el dia 7 de abril de 2021 de 8 a 9,30 am. En las citadas reuniones se abordan temas generales del Instituto, mapas de procesos, especialmente el de evaluación y mejoramiento continuo, temas de Orfeo e instrucciones sobre el manejo del repositorio de información de la Oficina (Drive), en donde los auditores deben archivar los documentos de las auditorias y seguimientos, los papeles de trabajo, las evidencias y los informes de las auditorias y seguimientos.</t>
  </si>
  <si>
    <t>Generación de Datos e Información Hidrometeorológica y Ambiental para la Toma de Decisiones 
(Hidrología)</t>
  </si>
  <si>
    <t>*Estaciones fuera de servicio. 
 *Personal técnico insuficiente para labores de campo.</t>
  </si>
  <si>
    <t>*Falla en los equipos.
 * Falta de papelería técnica e insumos.
 *Observador voluntario desmotivado.</t>
  </si>
  <si>
    <t>Probabilidad de incurrir en sanciones, pérdida de la imagen institucional por pérdida de continuidad de la información durante la toma de datos para estaciones hidrologicas convencionales y automáticas.</t>
  </si>
  <si>
    <t>i)Daños Activos Fisicos,</t>
  </si>
  <si>
    <t>*Comunicación con los observadores (Telefónica y presencial).</t>
  </si>
  <si>
    <t>Subdirector Hidrología</t>
  </si>
  <si>
    <t>Se realizó registro y actualización de los campo (celdas) impacto, causa raiz, causa inmediata, descripción del hallazgo, Evaluación del riesgo - Valoración de los controles y Evaluación del riesgo - Nivel del riesgo residual para este riesgo de acuerdo a la nueva guía de administración de riesgos del DAFP. 
 Este control se incluye como nuevo, por lo cual las evidencias se incluira en el 2 cuatrimestre</t>
  </si>
  <si>
    <t>*El Grupo de Monitoreo Hidrologico de la Subdirección de hidrologia y las áreas operativas , realizan auditorias internas de la red, a traves de las listas y verificación de los equipos e instrumentos.</t>
  </si>
  <si>
    <t>Se realizó registro y actualización de los campo (celdas) impacto, causa raiz, causa inmediata, descripción del hallazgo, Evaluación del riesgo - Valoración de los controles y Evaluación del riesgo - Nivel del riesgo residual para este riesgo de acuerdo a la nueva guía de administración de riesgos del DAFP. 
  Se realizó programación de auditorías internas verificar y validar Datos Hidrológicos del año 2020 de la Red Básica Nacional. Evidencias: Programación de Auditorias. En el mes de abril/2021, se realizó auditoría interna de verificación de información hidrológica vigencia 2020 Área Operativa No. 1 0 Ibagué y Área y Área Operativa No. 9 Cali. Evidencia: Control 1. Documentos Auditoria Interna</t>
  </si>
  <si>
    <t>Mayor a 500 SMLMV</t>
  </si>
  <si>
    <t>El Grupo de redes reporta ante las autoridades competentes el hecho (pérdida del equipo) para realizar la reclamación a los seguros y de esta manera reubicar y establecer una nueva estación o instrumentos de medición.</t>
  </si>
  <si>
    <t>Correctivo</t>
  </si>
  <si>
    <t>Se presenta un caso en Villavicencio de siniestro de la estación Rionegro - (Guayabetal).</t>
  </si>
  <si>
    <t>Generación de Datos e Información Hidrometeorológica y Ambiental para la Toma de Decisiones (Hidrología)</t>
  </si>
  <si>
    <t>*Falta de monitoreo a la operación y mantenimiento de la red.
 *Falta de personal para la captura, procesamiento y verificación de datos.
 *Fallas en la captura, tratamiento, almacenamiento y difusión de la información hidrológica
 *Falta de personal para la captura, procesamiento y verificación de datos.</t>
  </si>
  <si>
    <t>Generación de datos e información hidrológica inexacta e inoportunos, tomados por los observadores voluntarios y por posibles fallas en los instrumentos de medición.</t>
  </si>
  <si>
    <t>Posibilidad de afectación económica y reputacional sobre la misionalidad de la entidad por una generación de datos e información hidrológica inexacta e inoportunos, tomados por los observadores voluntarios y por posibles fallas en los instrumentos de medición.</t>
  </si>
  <si>
    <t>Subdirector Hidrología
 Coordinador Grupo Monitoreo Hidrologico</t>
  </si>
  <si>
    <t>Actualización a la Matriz de riesgos, incluyendo la redacción del riesgo, análisis de la frecuencia e impacto, calificación de cada uno de los controles y aplicación de plan de acción.
Se realizó programación de auditorías internas verificar y validar Datos Hidrológicos del año 2020 de la Red Básica Nacional. Evidencias: Programación de Auditorias. En el mes de abril/2021, se realizó auditoría interna de verificación de información hidrológica vigencia 2020 Área Operativa No. 1 0 Ibagué y Área y Área Operativa No. 9 Cali. Evidencia: Control 1. Documentos Auditoria Interna</t>
  </si>
  <si>
    <t>*El Grupo de Monitoreo Hidrologico Verificación y Validación de los datos a través de los sistemas de información del Instituto .</t>
  </si>
  <si>
    <t>Se realizó registro y actualización de los campo (celdas) impacto, causa raiz, causa inmediata, descripción del hallazgo, Evaluación del riesgo - Valoración de los controles y Evaluación del riesgo - Nivel del riesgo residual para este riesgo de acuerdo a la nueva guía de administración de riesgos del DAFP. 
 Actividades relacionadas a la validación de datos Hidrológicos del año 2020 de la Red Básica Nacional, a partir del inventario de la información hidrológica "primaria" registrada y medida en campo; calculada y disponible en cada Área Operativa, diagnóstico y verificación del estado de la información hidrológica registrada por los Observadores Voluntarios y registrada por los LG y estaciones automaticas, evaluación y, análisis de los datos horarios de las estaciones hidrológicas activas , de cada una de las Áreas Operativas que hayan retirado el 100% de los datos de niveles en cada una de las estaciones de su jurisdicción. Evidencia: Control 2. Verificación y Validación de datos</t>
  </si>
  <si>
    <t>* El Grupo de monitoreo hidrologico de la Subdirección de hidrologia, planeación operativa y automatización realizan actividades de entrenamiento a los observadores voluntarios sobre la lectura de información hidrológica</t>
  </si>
  <si>
    <t>Subdirector Hidrología
 Coordinadores de los Grupos: Monitoreo Hidrologico,
  Planeación Operativa y Automatización</t>
  </si>
  <si>
    <t>Gestión de Servicios Administrativos</t>
  </si>
  <si>
    <t xml:space="preserve">Fallas en la aplicación del lineamiento interno definido por el grupo </t>
  </si>
  <si>
    <t>Falta de seguimiento a la adquisición de bienes y servicios para el funcionamiento de la Entidad</t>
  </si>
  <si>
    <t xml:space="preserve">Probabilidad de fallas en la prestación del servicios que genera condiciones inadecuadas en el puesto de trabajo por falta de oportunidad en el suministro de bienes y servicios necesarios para el funcionamiento de la Entidad. </t>
  </si>
  <si>
    <t xml:space="preserve">Profesional del grupo de Servicios Administrativos verifica mensualmente la ejecución del plan de adquisiciones, en relación a los bienes y servicios necesarios para el funcionamiento del IDEAM, a través de reunions grupales, las cuales  quedan contenidas en un acta </t>
  </si>
  <si>
    <t xml:space="preserve">Se actualizan los controles definidos </t>
  </si>
  <si>
    <t>Coordinador de Servicios Adminstrativos</t>
  </si>
  <si>
    <t>Se entregan actas realizadas en fechas:
 02 de febrero de 2021
 26 de marzo de 2021</t>
  </si>
  <si>
    <t>Estratégico</t>
  </si>
  <si>
    <t>Perdida de bienes por objeciones y/o prescripciones en el trámite de siniestros ante la aseguradora.</t>
  </si>
  <si>
    <t>*Incumplimiento al procedimiento A-AR-P0004-PROCEDIMIENTO TRÁMITE DE SINIESTROS</t>
  </si>
  <si>
    <t>Probabilidad de investigaciones penales, administrativas y disciplinarias por la perdida de bienes por objeciones y/o prescripciones en el trámite de siniestros ante la aseguradora debido al incumplimento del procedimiento de tramite de siniestros.</t>
  </si>
  <si>
    <t>Contratista del grupo de Servicios Administrativos verifica mediante base de datos y fisicamente la prescripcion de cada uno de los siniestros reportados.</t>
  </si>
  <si>
    <t>Reuniones bimensuales con la coordinación del grupo, para revisar todos los tramites adelantados por cada siniestro</t>
  </si>
  <si>
    <t>fecha de ingreso</t>
  </si>
  <si>
    <t>Se adjunta base de datos actualizada a 31 de marzo del seguimiento a los mismos.
 Se adjunta actas de reunión de seguimiento mensual en fechas:
 25 de febrero de 2021
 24 de marzo de 2021</t>
  </si>
  <si>
    <t xml:space="preserve">Carencia de controles en el proceso precontractual </t>
  </si>
  <si>
    <t>Direccionamiento de Estudios Previos para favorecer a terceros</t>
  </si>
  <si>
    <t>Revisar los  estudios previos para la contratación del suministro de materiales, equipos, elementos o servicios que requiera la Entidad, direccionado en beneficio de un tercero  en particular.</t>
  </si>
  <si>
    <t xml:space="preserve">Este riesgo de corrupción se cierra con el último seguimiento a diciembre de 2020 , en el 2021 no se va a realizar seguimiento al riesgo por que este va a ser realizado por la Oficina Asesora Juridica.
</t>
  </si>
  <si>
    <t>Manejo indebido de caja menor del IDEAM</t>
  </si>
  <si>
    <t>Inconsistencias en los documentos soportes (facturas y recibos) para legalizar pagos por caja menor</t>
  </si>
  <si>
    <t>Manejo de la caja menor del IDEAM por parte del cuentadante haciendo uso indebido de la misma en busca de un beneficio personal</t>
  </si>
  <si>
    <t>Realizar arqueo de caja menor de manera trimestral por parte del coordinador del Grupo, quedando la evidencia radicada en el sistema de Gestion Documental.</t>
  </si>
  <si>
    <t>El retiro del dinero se realiza unicamente mediante cheque, el cual debe estar firmado por dos de las personas autorizadas en los bancos.</t>
  </si>
  <si>
    <t>La caja menor del Instituto No. 121, de fecha 10 de febrero de 2021, se le ha realizo arqueo en fecha 24 de marzo de 2021.</t>
  </si>
  <si>
    <t>Gestión a la Atención al Ciudadano</t>
  </si>
  <si>
    <t xml:space="preserve">
Debilidades en los seguimientos por parte de las dependencias a las cuales se les asignan las PQRS
</t>
  </si>
  <si>
    <t xml:space="preserve">Falta de alertas efectivas que permitan informar al proceso el tiempo restante de respuesta. </t>
  </si>
  <si>
    <t xml:space="preserve">Afectación a la entidad y funcionarios responsables por tutelas o demandas administrativas  impuestas por los ciudadanos al no recibir respuesta de las PQRS en los tiempos establecidos por la norma. </t>
  </si>
  <si>
    <t>*Seguimiento mensual a las PQRS por medio de formato M-AC-F012, verificando el cargue en el sistema de gestión documental ORFEO de la evidencia de respuesta a las PQRS</t>
  </si>
  <si>
    <t>N.A</t>
  </si>
  <si>
    <t>Coordinador Servicio al Ciudadano</t>
  </si>
  <si>
    <t>Actualización de la redacción del riesgo de acuerdo a los lineamientos de la guía de administración del riesgo del IDEAM. Actualizaión de la valoración de los controles. 
 En el primer cuatrimestre El grupo de Servicio al Ciudadano realiza seguimiento permanente por medio de formato M-AC F012, controlando los tiempos de respuesta, en este formato se tienen todos los datos para verificar como y cuando se responde al ciudadano, por medio de esto el funcionario Samuel Campos verifica las solicitudes que no se les ha dado respuesta 
 Evidencia: tres (3) correos electrónicos con el formato M-AC F012 para el seguimiento.</t>
  </si>
  <si>
    <t>*Envio de comunicación escrita cuando se encuentre cerca la fecha de vencimiento de la PQRS y aún el funcionarios responsables no haya generado respuesta a la misma.</t>
  </si>
  <si>
    <t>se remiten correos electrónicos alertando a la persona para que realice la respuesta correspondiente en el tiempo de ley.
 Se aporta como evidencia, correos electrónicos de aviso recordatorio emitidos por el grupo de Servicio al Ciudadano a diferentes dependencias, se remite 12 correos, 1)Correo de 14 de abril de 2021, remitido a la subdirección de Meteorología e Hidrología. 2) Correo de 12 de abril de 2021, remitido a la Subdirección de Estudios Ambientales.3) Correo de 7 de abril de 2021 remitido a la Oficina Asesora Jurídica. 4) Correo de 23 de marzo de 2021 remitido a la Subdirección de Estudios Ambientales. 5) Correo de 8 de marzo de 2021 remitido al Grupo de Talento Humano 6) Correo de 8 de marzo de 2021 remitido a la Oficina de Pronósticos y Alertas 7) Correo de 25 de febrero de 2021 remitido al Grupo de Talento Humano 8) Correo de 18 de febrero de 2021 remitido a la Subdirección de Ecosistemas 9) Correo de 15 de febrero de 2021 remitido a la Subdirección de Ecosistemas 10) Correo 14 de enero de 2021 de 2021 remitido a la Subdirección de Hidrología. 11) Correo de 6 de enero de 2021 remitido a la Subdirección de Ecosistemas 12) Correo de 5 de enero de 2021 remitido a la Subdirección de Ecosistemas</t>
  </si>
  <si>
    <t>* Realizar requerimientos de manera trimestral con las dependencias en las que se haya materializado el riesgo, para requerir justificación por la cual el proceso no responde en los tiempos indicados por la norma la PQRS asignada.</t>
  </si>
  <si>
    <t>Se requirieron por medio de memorando a las dependencias en las que se materializado el riesgo (respuestas por fuera del termino de ley), se aporta como evidencia los memorandos a las siguientes dependencias: 1) Oficina Asesora Jurídica, 2) Subdirección De Ecosistemas E Información Ambiental, 3) Subdirección De Estudios Ambientales, 4) Subdirección De Meteorología</t>
  </si>
  <si>
    <t>*Realizar talleres o capacitaciones y evaluación de estos ejercicios, sobre temas de normatividad asociada a PQRS</t>
  </si>
  <si>
    <t>En el I cuatrimestre de 2021, se realizó una capacitación y se dictaran dos más en el mes de abril, sobre los temas de normatividad de PQRS, se aporta como evidencia, 1) lista de asistencia de capacitación a funcionarios del Grupo de Servicio al Ciudadano 2) dos correos electrónicos convocando a las capacitaciones.</t>
  </si>
  <si>
    <t>Atención inadecuada o que no siga los protocolos de atención al ciudadano</t>
  </si>
  <si>
    <t>Personal no capacitado en protocolos de atención al ciudadano</t>
  </si>
  <si>
    <t xml:space="preserve">Posibilidad de quejas, reclamos, investigaciones disciplinarias y/o afectación a la credibilidad a la Entidad por atención inadecuada hacia el ciudadano por parte del funcionario o contratista del grupo de atención al ciudadano </t>
  </si>
  <si>
    <t>Realizar talleres o capacitaciones y evaluación de estos ejercicios, sobre temas de Procedimiento de Atención al Ciudadano, Guía Atención al Ciudadano, protocolos de atención y asertividad.</t>
  </si>
  <si>
    <t>Coordinador Servicio al ciudadano</t>
  </si>
  <si>
    <t>*Funcionarios predispuestos a la materialización de conductas de corrupción.</t>
  </si>
  <si>
    <t>Deficiencia en la aplicación de criterios para la selección de contratistas que hacen parte de servicio al ciudadano</t>
  </si>
  <si>
    <t>Posibilidad que un funcionario o contratista de servicio al ciudadano tenga un trato preferencial con un ciudadano al recibir o solicitar cualquier dádiva a nombre propio o de terceros</t>
  </si>
  <si>
    <t>* Asistir a los talleres o capacitaciones sobre corrupción, codigo de integridad, organizadas por otras dependencias</t>
  </si>
  <si>
    <t>En el I cuatrimestre de 2021 los funcionarios y contratistas del Grupo de Servicio al Ciudadano, no han asistido a capacitaciones sobre corrupción, código de integridad, organizadas por otras dependencias ya que en este periodo no se han dictado este tipo de charlas a los Grupos.</t>
  </si>
  <si>
    <t>El funcionario o contratista tiene falta de previsión, con respecto a los back up que debe realizar</t>
  </si>
  <si>
    <t>Ausencia de back up de la información que ingresa a servicio al ciudadano</t>
  </si>
  <si>
    <t>Probabilidad de procesos disciplinarios, demandas administrativas, tutelas y/o pérdida de la credibilidad hacia la Entidad por pérdida de la información que se registra en el formato consolidado seguimiento y control PQRS, al no guardar back up de este formato.</t>
  </si>
  <si>
    <t>Realizar copia de seguridad mensual de la información que reposa en el formulario de PQRS</t>
  </si>
  <si>
    <t>Gestión del Control Disciplinario Interno</t>
  </si>
  <si>
    <t>Interes indebido en el expediente disciplinario de quien suscribe.</t>
  </si>
  <si>
    <t>Comportamiento contrario a los deberes que le son propios.</t>
  </si>
  <si>
    <t>Suscribir desde la Secretaria General como primera instancia disciplinaria, decisiones contrarias a los documentos que constituyen el acervo probatorio recaudado de cada expediente disciplinario a cambio de beneficios para favorecer a terceros.</t>
  </si>
  <si>
    <t>Formato A-CID-F005 Control y Seguimiento de expedientes: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deberá quedar relacionada la siguiente información: El profesional que tiene a cargo el proyecto de la decisión, quién la revisa y la aprueba, así mismo se deberán consignar diferentes modificaciones que hayan surgido luego de las revisiones anteriores.</t>
  </si>
  <si>
    <t>Control Interno Disciplinario</t>
  </si>
  <si>
    <t xml:space="preserve">Permanente </t>
  </si>
  <si>
    <t>Se aplicaron los controles frente a este riesgo verificando la información contenida en el formato: A-CID-F005 Control y Seguimiento de expedientes, obteniendo como resultado la no materialización del riesgo en el periodo comprendido entre el 1 de enero y el 8 de abril del 2021. Toda la información contenida en el formato A-CID-F005 no puede ser puesta a disposición de terceros ajenos al proceso, únicamente se hará con la casilla correspondiente a los soportes documentales inherentes a cada riesgo teniendo en cuenta la reserva disciplinaria prevista en el Artículo 95 del CDU.</t>
  </si>
  <si>
    <t>Formato A-CID-F006 Seguimiento y Control a Oficios y/o Memorandos: En este formato se encuentra a disposición de los funcionarios del grupo y en él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asignación de la decisión proyectada para ser revisado por la primera instancia disciplinaria.</t>
  </si>
  <si>
    <t>Se aplicaron los controles frente a este riesgo verificando la información contenida en el formato: A-CID-F006 Seguimiento y Control a Oficios y/o Memorando, Obteniendo como resultado la no materialización del riesgo en el periodo comprendido entre el 1 de enero y el 8 de abril del 2021. Toda la información contenida en el formato A-CID-F006 Seguimiento y Control a Oficios y/o Memorandos, no puede ser puesta a disposición de terceros ajenos al proceso, únicamente se hará con la casilla correspondiente a los soportes documentales inherentes a cada riesgo teniendo en cuenta la reserva disciplinaria prevista en el Artículo 95 del CDU.</t>
  </si>
  <si>
    <t>Formato A-CID-F007 seguimiento a Autos Interlocutorios y/o de Sustanciación: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se evidencia la aprobación de la decisión por parte de la primera instancia Disciplinaria.</t>
  </si>
  <si>
    <t>Se aplicaron los controles frente a este riesgo verificando la información contenida en el formato: A-CID-F007 seguimiento a Autos Interlocutorios y/o de Sustanciación,. Obteniendo como resultado la no materialización del riesgo en el periodo comprendido entre el 1 de enero y el 8 de abril del 2021. Toda la información contenida en el formato A-CID-F007 seguimiento a Autos Interlocutorios y/o de Sustanciación no puede ser puesta a disposición de terceros ajenos al proceso, únicamente se hará con la casilla correspondiente a los soportes documentales inherentes a cada riesgo teniendo en cuenta la reserva disciplinaria prevista en el Artículo 95 del CDU.</t>
  </si>
  <si>
    <t>Interes indebido en el expediente disciplinario de quien suscribe y/o quien instruye.</t>
  </si>
  <si>
    <t xml:space="preserve">No declararsen impedidos el Secretario General como primera Instancia Disciplinario y la Coordinadora del GCDI,  cuando exista el deber jurídico de hacerlo, con el ánimo de favorecer o perjudicar a los sujetos procesales. </t>
  </si>
  <si>
    <t>*Formato A-CID-F005 Control y Seguimiento de expedientes: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deberá quedar relacionada la solicitud de impedimento radicada con el respectivo número de memorando.</t>
  </si>
  <si>
    <t>*Formato A-CID-F006 Seguimiento y Control a Oficios y/o Memorandos: En este formato se encuentra a disposición de los funcionarios del grupo y en él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en el que se solicitó aprobar el impedimento al jefe inmediato y deberá quedar registrada la respuesta con numero de Resolucion si es el caso.</t>
  </si>
  <si>
    <t>*Formato A-CID-F007 seguimiento a Autos Interlocutorios y/o de Sustanciación: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y en el caso de declararse el impedimento quedarán registrados los autos que firme y genere el funcionario que sea comisionado ad-hoc en la instancia respectiva en ese proceso.</t>
  </si>
  <si>
    <t>*Reporte inoportuno de la noticia disciplinaria
 *Inadecuado seguimiento de los tiempos procesales y/o falta de conocimiento de la ley disciplinaria.
 *Sobrecarga laboral.
 *Falta de personal</t>
  </si>
  <si>
    <t>Seguimiento inadecuado a las etapas del proceso disciplinario.</t>
  </si>
  <si>
    <t>Probabilidad de ineficiencia en el desarrollo del proceso e impunidad por Nulidades,Caducidad o Prescripción de la acción disciplinaria.</t>
  </si>
  <si>
    <t>*Formato A-CID-F005 Control y Seguimiento de expedientes: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 nulidad se deben registrar los datos del auto proyectado y sus efectos procesales. En segundo lugar este instrumento nos muestra las fechas en las cuales los diferentes procesos cumplen el tiempo de prescripción o caducidad permitiendo generar las alertas necesarias para la prevención del riesgo; no obstante,de materializarse se deberá registrar el auto por medio del cual se toma la decisión de terminación del proceso ya sea por caducidad o prescripción.</t>
  </si>
  <si>
    <t>*Formato A-CID-F006 Seguimiento y Control a Oficios y/o Memorandos: En este formato se encuentra a disposición de los funcionarios del grupo y en el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en el que solicitó aprobar la decisión de nulidad o la decisión de terminación del proceso por caducidad o prescripción.</t>
  </si>
  <si>
    <t>*Formato A-CID-F007 seguimiento a Autos Interlocutorios y/o de Sustanciación: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quedarán registrados los la autos aprobados bien sea, de nulidad o de terminación del proceso por caducidad o prescripción.</t>
  </si>
  <si>
    <t xml:space="preserve">Al recibir los soportes de solicitud de CDP, este tenga un valor incorrecto o diferente al aprobado </t>
  </si>
  <si>
    <t xml:space="preserve">Debilidad en la apropiación del conocimiento en los procesos de la gestión presupuestal, frente a la alineación de requerimientos como concordancia en rubro, objeto, valor, renglón etc., establecidos en la Plantilla de seguimiento contractual dispuesta para tal fin. </t>
  </si>
  <si>
    <t>Probabilidad que se generen sanciones disciplinarias, fiscales y penales al expedir el Certificado Disponibilidad Presupuestal y/o Registros Presupuestales  por un valor o Rubro diferente al aprobado por debilidad en la apropiación del conocimiento de la gestión presupuestal.</t>
  </si>
  <si>
    <t xml:space="preserve">Un funcionario y/o contratista del grupo de presupuesto diferente al que expide el certificado o registro, revisa el valor de los rubros afectados, mediante la plantilla de seguimiento contractual. </t>
  </si>
  <si>
    <t>Coordinador de Presupuesto</t>
  </si>
  <si>
    <t>Retardo en la entrega de soportes para la elaboración de los registros presupuestales (RP)</t>
  </si>
  <si>
    <t xml:space="preserve">Retardo de entrega de los soportes para realizar los registros presupuestales </t>
  </si>
  <si>
    <t>Posibilidad que se generen sanciones disciplinarias, fiscales o penales al no realizar a tiempo y de acuerdo al procedimiento el registro de un compromiso presupuestal, debido al retardo en la entrega de soportes de las áreas correspondientes para realizar el registro.</t>
  </si>
  <si>
    <t>El grupo de presupuesto mantiene comunicación directa y permanente con las dependencias y en especial con la Oficina Asesora Jurídica, sobre los tiempos adecuados de la recepción para expedir certificaciones</t>
  </si>
  <si>
    <t>Actualización de la redacción del riesgo  y del control conforme a lo establecido en la guia de Administración de riesgos del DAFP 
Para la expedición de los RP tanto de servicios públicos, contratos de prestación de servicios y comisiones en su totalidad se registran dentro de las 24 horas de recibida cada solictud, en el entendido de que la entiad debe ejecutar de manera eficiente cada uno de los recursos asignados.
EVIDENCIA:
COMISIONES: 20217130000403 y 20217080000492
SERVICIOS PÚBLICOS: 20217070000693 y 20217060000143
CONTRATOS: 20211040000483 y 20211020000633</t>
  </si>
  <si>
    <t xml:space="preserve">Presiones indebidas y  carencia de controles en el proceso presupuestal </t>
  </si>
  <si>
    <t xml:space="preserve">Comportamientos no éticos de los funcionarios y/o contratistas orientado a recibir un beneficio personal o a nombre de terceros </t>
  </si>
  <si>
    <t>Inclusión de gastos no autorizados por la dependencia ejecutora del gasto para beneficio personal o de un tercero</t>
  </si>
  <si>
    <t>Muy Baja</t>
  </si>
  <si>
    <t>Catastrófico</t>
  </si>
  <si>
    <t>Verificar la coherencia entre la solicitud y la herramienta de seguimiento contractual para la expedición del CDP</t>
  </si>
  <si>
    <t xml:space="preserve">En caso de materialización del riesgo se dara comunicación a los entes regulatorios de acuerdo al lineamiento anticorrupción socializado en la Entidad </t>
  </si>
  <si>
    <t>Teniendo en cuenta el análisis de la probabilidad de materialización del riesgo y en cuanto los controles establecidos en la entidad para la Aprobación de gastos, se define que este riesgo puede ser eliminado de nuestro mapa debido a que se debe llevar a revisión y aprobación por parte de los jefes de las dependencias, para que se el grupo de presupuesto genere la gestión. A partir del II cuatrimestre este riesgo no será mantenido por el grupo de presupuesto.</t>
  </si>
  <si>
    <t>Gestión de las Comunicaciones</t>
  </si>
  <si>
    <t>Falta de planeación estratégica  
Falta de mecanismos de control efectivos  para el manejo de la información
Omitir divulgar datos que son del interés general de la ciudadanía en los procesos de rendición de cuentas y demás escenarios de participación ciudadana.</t>
  </si>
  <si>
    <t>Falta de actualización de la información en tiempo real por parte de las dependencias para realizar publicación en página web</t>
  </si>
  <si>
    <t xml:space="preserve">Probabilidad de afectación a la imagen, confianza y credibilidad Institucional y/o posibles acciones legales contra la entidad  por ocultar información fundamental para el conocimiento y la toma de decisiones frente a la ciudadanía, con especial énfasis en los procesos de rendición de cuentas, debido a la falta de actualización de la información en la página web.  </t>
  </si>
  <si>
    <t>La oficina Asesora de Planeación realiza con las dependencias mesas de trabajo previo a la socialización de información relevante para el interés general</t>
  </si>
  <si>
    <t>Realizar mesas de trabajo de manera bimensual con las dependencias que no hayan actualizado información en link de ley de transparencia de acuerdo a sus reponsabilidades</t>
  </si>
  <si>
    <t>Jefe de Planeación</t>
  </si>
  <si>
    <t xml:space="preserve">Mesas de trabajo de planeación las cuales se programan para Mayo y de manera bimensual </t>
  </si>
  <si>
    <t>La oficina de comunicaciones realiza seguimiento a los link de ley de transparencia y remitir un documento (correo electrónico) informando la actualización de dicha información.</t>
  </si>
  <si>
    <t>Coordinador Grupo de Comunicaciones y Prensa</t>
  </si>
  <si>
    <t>Se realizó seguimiento en el mes de febrero a los Link Ley de Transparencia con el fin de verificar los contenidos, enviando a través de correo electronico al la OAP las respectivas novedades 
 Evidencia: https://drive.google.com/drive/folders/1U49BLcEQ-57dLadTkk0NQi5MVVWg4kKS</t>
  </si>
  <si>
    <t>"*Desconocimiento de roles y responsabilidades frente a divulgación de la información noticiosa por parte de los funcionarios del Grupo de Comunicaciones de IDEAM
*Pronunciamientos confusos para usuarios y partes interesadas sobre el IDEAM
*Entrega incompleta y/o extemporánea de la información, por parte de los diferentes procesos"</t>
  </si>
  <si>
    <t>Actos de corrupción para beneficio personal</t>
  </si>
  <si>
    <t>Publicación de información en página web de la Entidad, por parte de la dependencia designada, manipulando información de carácter institucional (científica, técnica, misional, presupuestal, administrativa y financiera), a favor de un tercero o al recibir dadidas</t>
  </si>
  <si>
    <t>*Realizar mesas de trabajo previas a la socialización de información relevante para el interés general</t>
  </si>
  <si>
    <t>Mesas de trabajo de planeación, la cuales se programarán de manera bimensual  a partir del mes de Mayo 2021</t>
  </si>
  <si>
    <t>* Implementación de la Politica Editorial publicada en pagina web, gestión de las comunicaciones, revisión de textos que publica la entidad</t>
  </si>
  <si>
    <t xml:space="preserve">Se actualiza el riesgo  los controles de tal manera que os controles establecidos son nuevos por lo cual la evidencia a este riesgo se presenta en la siguiente monitoreo . 
Se publico la politica Editorial en el 2020, este año se iniciará con la implementación, en el 2 semestre del año. </t>
  </si>
  <si>
    <t>*Llevar a cabo una planeación estratégica de los insumos y contenidos que serán materia de divulgación, máxime cuando se trate de rendiciones de cuentas a la ciudadanía.</t>
  </si>
  <si>
    <t>Se requiere contratar una persona que se encargue de realizar dicha actividad, por lo cual se gestionará en el 2021</t>
  </si>
  <si>
    <t xml:space="preserve">Las áreas o dependencias que son responsables de subir y administrar sus propios contenidos (documentos, informes, boletines, reportes, estudios, entre otros), no lo hacen de manera periódica y con la sistematicidad que se requiere.  </t>
  </si>
  <si>
    <t xml:space="preserve">Permanencia de información desactualizada en el sitio web del IDEAM. </t>
  </si>
  <si>
    <t>*Monitorear, verificar y alertar acerca de la información desactualizada, de tal manera que se le notifique a la dependencia que corresponda para que actualice la información</t>
  </si>
  <si>
    <t>El riesgo 49 se fusiona con el 47, ya que las acciones, causa raiz se orienta al mismo riesgo de Ley de transparencia, por lo cual este riesgo se finaliza y la gestión se dará con sus evidencias en el riesgo número 47</t>
  </si>
  <si>
    <t>Generación de Conocimiento e Investigación</t>
  </si>
  <si>
    <t>Imprecisión e inexactitud de la información presentada en los informes y documentos emitidos por el Instituto</t>
  </si>
  <si>
    <t>*No acceso al desarrollo tecnológico que facilite las investigaciones.
*Disponibilidad, oportunidad y calidad de los datos, una vez que depende de fuentes internas y externas.
*Falta de controles y supervisión en la generación y difusión de productos finales.
*Uso de información que no ha sido verificada y oficializada en cuanto a su calidad.
*Desconocimiento de las normas técnicas nacionales e internacionales aplicables en la emisión de informes y productos.
*Falta de capacidad técnica, humana competente y financiera para la elaboración de informes y documentos en las áreas misionales de la institución</t>
  </si>
  <si>
    <t>Probabilidad de afectación en la imagen y credibilidad de la Entidad, sanciones disciplinarias y/o toma de decisiones desacertadas, debido a la imprecisión e inexactitud de la información presentada en los informes y documentos emitidos por el Instituto.</t>
  </si>
  <si>
    <t>Auditorias internas por parte de la OCI / OAP (Informe de auditoría / Plan de mejora).</t>
  </si>
  <si>
    <t>Subdirector (a)</t>
  </si>
  <si>
    <t>Actualizacion de los riesgos de acuerdo a la guia de administraion de riesgos del DAFP. Actualizacion en la redacción del riesgo, calificacion individual, análisis de la frecuencia e impacto, calificación de cada uno de los controles y aplicación de plan de acción.
En el presentre Cuatrimestre no se han realizado auditorías a la Subdirección de Ecosistemas.</t>
  </si>
  <si>
    <t>Revisión previa del producto (informe o documento) a publicar. (Correos electrónicos, acta de reunión u otro medio de trazabilidad en revisión).</t>
  </si>
  <si>
    <t>Subdirector (a) / Coordinador de grupo y/o Líder temático</t>
  </si>
  <si>
    <t>Para el caso del Inventario Forestal Nacional -IFN, se presenta como evidencia correos electrónicos que soportan la revisión de los formatos de campo generados por los operadores logísticos del IFN: IIAP- Región pacífico, IAvH (Región orinoquía y región Caribe), y las No conformidades detectadas, revisión de correcciones, acciones correctivas y planes de acción establecidos para la mejora del dato.
Link: Carpeta - Evidencias Control 2. IFN_Revisión previa información a publicar (https://drive.google.com/drive/u/0/folders/1q01XKfuVRwmWwkpm5BQJ2qnXXKyXVheJ)</t>
  </si>
  <si>
    <t>Validación de datos e información a través de procesamiento estadístico. (Medio de validación).</t>
  </si>
  <si>
    <t>Profesional del área</t>
  </si>
  <si>
    <t>En el marco del proyecto de actualización del mapa nacional de coberturas de la tierra periodo 2018, se determinó realizar una evaluación de la exactitud del mapa (EET) proceso de carácter estadístico por muestreo estratificado aleatorio que permite obtener un calor de la exactitud del mapa. Este proceso no se ha terminado por lo tanto, se presentarán evidencias en el siguiente reporte.</t>
  </si>
  <si>
    <t>*Capacitaciones y gestión con los involucrados con la generación del dato.
*Capacitaciones dentro del equipo para divulgar en forma correcta la información. 
*Programas de capacitación y entrenamiento a los técnicos y profesionales con mayor frecuencia.
(Listas de asistencia, actas de reunión, material de capacitación y/o agendas de capacitación).</t>
  </si>
  <si>
    <t>Pérdida de continuidad en la generación de información</t>
  </si>
  <si>
    <t>* Fallas en la planificación de contratación de personal, adquisición y/o mantenimiento de equipos.
* Personal profesional y/o técnico insuficiente / Recortes presupuestales.
* Condiciones externas desfavorables para toma de datos en campo.
* Falla en los equipos.
* Rotación de personal</t>
  </si>
  <si>
    <t>Probabilidad de afectación en la imagen, confianza en la entidad y limitación en el acceso de la información institucional, por pérdida de continuidad de la información, debido a factores de planeación, disponibilidad presupuestal y/o condiciones que imposibiliten la generación de información y conocimiento.</t>
  </si>
  <si>
    <t>Se realizó actualizacion del riesgo de acuerdo a la guia de administraion de riesgos del DAFP. Actualizacion en la redacción del riesgo y controles. 
Las evidencias se generarán en el siguiente cuatrimestre.</t>
  </si>
  <si>
    <t>Transferencia de conocimientos cuando se presente rotación de personal. (Acta de reunión)</t>
  </si>
  <si>
    <t>*Fallas en la planificación de adquisición, suministro y mantenimiento de los instrumentos de medición. 
 *Incumplimiento de las normas técnicas.
 *Falta de monitoreo a la operación y mantenimiento de la red.
 *Fallas en la captura, tratamiento, almacenamiento y difusión de datos hidrometeorológicos y ambientales
 *Observador voluntario desmotivado.
 *Falta de personal para la captura, procesamiento y verificación de datos.</t>
  </si>
  <si>
    <t>Datos hidrometereológicos y ambientales inexactos e inoportunos</t>
  </si>
  <si>
    <t xml:space="preserve">Posibilidad de generar de datos hidrometereológicos y ambientales inexactos e inoportunos 
 </t>
  </si>
  <si>
    <t xml:space="preserve">Al analizar el riesgo con el 32, se identifican que las causas y el riesgo en sí tratan de los mismo, por lo cual se toma la decision de fusionar el riesgo y monitorear el avance del riesgo 32, por lo cual este riesgo no continuará siendo monitoreado </t>
  </si>
  <si>
    <t>*Falta de controles y supervisión en la generación y difusión de productos finales.
 *Uso de información no oficial.
 *Falta de controles y regulación en los accesos y autorizaciones de ingresos en la administración de información 
 * Empleados en acceso al sistema de información del Instituto insatisfechos o desmotivados</t>
  </si>
  <si>
    <t>Probabilidad de Manipulación de la información Hidrometeorológica y Ambiental para beneficio particular.</t>
  </si>
  <si>
    <t>Solicitud de configuración de usuarios y roles (capturador, consulta, revisor, validador y administrador). Se asignan permisos especificos por rol. En el sistema DHIME de datos se identifica el ingreso, modificación a datos inclusión de información y acciones que realiza cada rol</t>
  </si>
  <si>
    <t>Se realizó registro y actualización de los campo (celdas) impacto, causa raiz, causa inmediata, descripción del hallazgo, Evaluación del riesgo - Valoración de los controles y Evaluación del riesgo - Nivel del riesgo residual para este riesgo de acuerdo a la nueva guía de administración de riesgos del DAFP. 
 Cada usuario tiene asignado un rol especifico, solicitudes a informatica de usuario y contraseña Kronos, el jefe de la Subdirección envía a mesa de servicio haciendo la solicitud.
Al ser un control nuevo de Hidrología las evidencias se presentarán en el siguiente cuatrimestre</t>
  </si>
  <si>
    <t>SGI
SGC 17011</t>
  </si>
  <si>
    <t>*Ausencia de sistemas de información efectivos que permitan medir los tiempos de proceso.
*Reprocesos en las diferentes etapas.
*Toma de decisiones de todo el proceso centralizado en una sola persona</t>
  </si>
  <si>
    <t>Necesidad de financiación externa para la implementación de tecnologías adecuadas a la atención de los trámites</t>
  </si>
  <si>
    <t>Probabilidad de detrimento de la imagen institucional por demoras en las respuestas o conceptos hacia el usuario, de los trámites de acreditación y autorización, debido a la falta de herramientas tecnológicas eficaces y eficientes</t>
  </si>
  <si>
    <t xml:space="preserve">.Implementación de un sistema de información. </t>
  </si>
  <si>
    <t>Subdirección de Estudios Ambientales</t>
  </si>
  <si>
    <t>Solicitud de asignación presupuestal por $500.000.000 para la primera etapa de la implementación del Sistema de información.</t>
  </si>
  <si>
    <t>*Deficiencias en la revisión preliminar del trámite.
*Asignación de tareas jurídicas al equipo técnico.
*Ausencia de políticas sobre las que se tomen decisiones sobre el trámite</t>
  </si>
  <si>
    <t>Dificultad en la generación de espacios para unificar los criterios tanto internos como externos del grupo de acreditación</t>
  </si>
  <si>
    <t>Probabilidad de generar detrimento de la imagen por respuestas en contravención con la normatividad vigente, o con el proceso o con los conceptos científicos, debido a la variabilidad de conceptos técnicos de la normatividad ambiental colombiana y a los diferentes conceptos que esto puede generar en el grupo evaluador</t>
  </si>
  <si>
    <t xml:space="preserve">Ampliar el Documento de criterios de ACREDITACIÓN/AUTORIZACIÓN de acuerdo con la NTC 17011, a puntos críticos del trámite como por ejemplo la solicitud de acreditación. </t>
  </si>
  <si>
    <t>Coordinador Grupo Acreditación</t>
  </si>
  <si>
    <t>*Retrasos en transporte hacia el laboratorio evaluado.
*Incapacidad del evaluador.
*Retrasos en pagos de viáticos al evaluador.</t>
  </si>
  <si>
    <t>Demora en el pago a los contratistas del grupo, que son los evaluadores</t>
  </si>
  <si>
    <t>Probabilidad de la no realización de visita de evaluación por parte del evaluador, por no contar con el los medios para llegar al lugar asignado</t>
  </si>
  <si>
    <t>Seguir aplicando los controles de programación.</t>
  </si>
  <si>
    <t xml:space="preserve">*Falta de estímulos profesionales y meritorios al interior del grupo de trabajo.
*Problemas económicos financieros de los miembros del grupo de acreditación.
*Deseo de éxito sobrepasando los límites profesionales y éticos. </t>
  </si>
  <si>
    <t>No se han identificado o no se han manifestado los conflictos de interés previsibles</t>
  </si>
  <si>
    <t>Probabilidad de generar acciones jurídicas contra el IDEAM por decisiones ajustadas a intereses particulares debido a posibles comportamientos no éticos</t>
  </si>
  <si>
    <t>Mantener registro de los auditores y asesores de los laboratorios, durante los 5 años previos a la solicitud de trámite.</t>
  </si>
  <si>
    <t>Gestión del SGI</t>
  </si>
  <si>
    <t>*Falta de seguimiento y control.
*Falta de personal idóneo o capacitado.
*Falta de compromiso de los Lideres de los procesos.
*Falta de compromiso de los colaboradores con la sostenibilidad del SGI
*Desconocimiento  en los cambios de la normatividad respectiva.
*Desconocimiento de los retos y exigencias externas de la Entidad.
*Desconocimiento del SGI por parte de los usuarios del sistema</t>
  </si>
  <si>
    <t xml:space="preserve">Falta de seguimiento y control a la actualización de la información documentada de la Entidad </t>
  </si>
  <si>
    <t xml:space="preserve">Probabilidad de deterioro de imagen institucional por el  incumplimiento de los objetivos debido al inadecuado manejo y conservación de la información documentada en la Entidad </t>
  </si>
  <si>
    <t xml:space="preserve">Actualizar de manera permanente de acuerdo a la solicitud de los procesos, el listado maestro de documentos y realizar control a los documentos publicados </t>
  </si>
  <si>
    <t xml:space="preserve">Jefe Oficina Asesora de Planeación </t>
  </si>
  <si>
    <t xml:space="preserve">Se realizaron las actualizaciones pertinentes a las solicitudes allegadas por las dependencias de la entidad. Así mismo fueron actualizados y publicados en la página web. Las evidencias reposan en la carpeta destinada para tal fin. </t>
  </si>
  <si>
    <t>Jornadas de socialización y sensibilización que fortalezcan la cultura institucional, en lo referente al manejo de la infromación documentada del SGI</t>
  </si>
  <si>
    <t>Teniendo en cuenta que la contratación de la persona responsable del SGC se realizó en Marzo, las evidencias al control establecido se presentará en el monitoreo II</t>
  </si>
  <si>
    <t>*Desconocimiento del SGI por parte de los usuarios del sistema
*Desaparición de la información.</t>
  </si>
  <si>
    <t>Manejo y conservación inadecuada de la información en la Entidad.</t>
  </si>
  <si>
    <t>Control de los documentos del SGI</t>
  </si>
  <si>
    <t xml:space="preserve">Se verifican los riesgos del SGI encontrando que el riesgo 58 y 59 tienen una relación estrecha en el sentido que su objeto es el mismo y los controles definidos para su mitigacion son los mismos, por lo cual se articulan dejando únicamente al riesgo 58, el riesgo 59 se incluye y se finaliza su seguimiento </t>
  </si>
  <si>
    <t>Identificación y valoración incorrecta de los riesgos de los procesos.</t>
  </si>
  <si>
    <t>Materialización de los riesgos asociados a los procesos</t>
  </si>
  <si>
    <t>Verificación y seguimiento a los riesgos asociados a los procesos</t>
  </si>
  <si>
    <t xml:space="preserve">Se establece que este riesgo no es propio de incluir  ya que no es posible que un riesgo sea la materializacion de un riesgo, es redundante por lo cual no se llevará monitoreo al mismo </t>
  </si>
  <si>
    <t>Gestión de la Planeación</t>
  </si>
  <si>
    <t>*Desconocimiento de las políticas gubernamentales y del sector
*Inadecuado planteamiento de las actividades propuestas para los planes
*Desconocimiento de las herramientas de planeación
* Disminución de los recursos por políticas gubernamentales</t>
  </si>
  <si>
    <t xml:space="preserve">Desconocimimiento por parte de los líderes de proceso en los componentes relacionados con los compromisos Nacionales e Internacionales que suscribe el Instituto.  
Desconocimiento por parte de las dependencias de los compromisos y normativa aplicable a la entidad definidos en los planes de Gobierno y sectoriales  
</t>
  </si>
  <si>
    <t xml:space="preserve">Probabilidad  de incumplimiento total o parcial de las metas y objetivos,  al no identificar por parte de las dependencias responsables el contexto estrategico y/o no estar alineados en términos de recursos y objetivos con la alta dirección durante la formulación de los planes institucionales a ejecutar. </t>
  </si>
  <si>
    <t xml:space="preserve">*Realizar mesas de trabajo y talleres orientados a formular indicadores, metas, objetivos y plan de acción trabajo con los líderes de proceso, por parte de la oficina Asesora de Planeación    </t>
  </si>
  <si>
    <t xml:space="preserve">Se proyectan 3 talleres en el año para la formulación  de planes, indicadores, metas, objettivos y plan de acción  </t>
  </si>
  <si>
    <t xml:space="preserve">Se actualiza  el control de acuerdo a la guía de gestión de riesgos la redacción de del riesgo y sus controles, se identifican necesidades adicionales de control incluyendo el definido en la columna S. La realización de estos talleres se dará en el segundo cuatrimestre del año.  </t>
  </si>
  <si>
    <t xml:space="preserve">* Realizar seguimiento estricto a la ejecución de los planes de acción, planes de MIPG, plan anticorrupción de acuerdo a la periodicidad de cada uno </t>
  </si>
  <si>
    <t>* Revisión, actualización y socialización del procedimiento de Plan de acción</t>
  </si>
  <si>
    <t xml:space="preserve">Se actualiza  el control de acuerdo a la guía de gestión de riesgos la redacción de del riesgo y sus controles, se identifican necesidades adicionales de control incluyendo el definido en la columna S. La actualización y socialización del procedimiento se realizará en el segundo cuatrimestre </t>
  </si>
  <si>
    <t>*Falta de revisión de las actividades propuestas
*Falta de conocimiento de la estrategia</t>
  </si>
  <si>
    <t>Planes operativos o de acción poco coherentes con los objetivos estratégicos del IDEAM</t>
  </si>
  <si>
    <t>*Revisión a las actividades propuestas por las áreas en  la fase de formulación</t>
  </si>
  <si>
    <t xml:space="preserve">Se verifican los riesgos de la Oficina Asesora de planeación econtrando que el riesgo 61 y 62 tienen una relación estrecha en el sentido que su objeto es el mismo y los controles definidos para su mitigacion son los mismos, por lo cual se articulan dejando únicamente al riesgo 58, el riesgo 59 se incluye y se finaliza su seguimiento </t>
  </si>
  <si>
    <t>*Realizar Talleres metodológicos para explicar la estrategia</t>
  </si>
  <si>
    <t>Tráfico de influencias</t>
  </si>
  <si>
    <t>Clientelismo
Falta de conocimiento y aplicación de los procedimientos de apropiación presupuestal y formulación del plan de acción del año  y procedimiento de formulación y seguimiento de programas, planes y proyectos 
Permitir contratación en casos de conflictos de interes, inhabilidades o incompatibilidad</t>
  </si>
  <si>
    <t xml:space="preserve">Influir en la  toma de decisiones de la dirección en la asignación de recursos a determinados proyectos con el fin de recibir algún beneficio personal o beneficiar a terceros </t>
  </si>
  <si>
    <t xml:space="preserve">Actualización de los procedimientos:  Apropiación presupuestal y formulación del plan de acción del año  y Procedimiento de formulación y seguimiento de programas, planes y proyectos, incluyendo especificamente la revisión de las solicitudes CDP con las actividades de plan de acción. </t>
  </si>
  <si>
    <t>Implementar los controles nuevos definidos para el riesgo de corrupción en el siguiente cuatrimestre, evidenciando avances de los mismos</t>
  </si>
  <si>
    <t xml:space="preserve">Se actualiza  el control de acuerdo a la guía de gestión de riesgos la redacción de del riesgo y sus controles, se identifican necesidades adicionales de control incluyendo el definido en la columna S. La actualización y socialización del  se realizará en el segundo cuatrimestre </t>
  </si>
  <si>
    <t xml:space="preserve">Monitoreo del plan anticorrupción en su componente iniciativas adicionales orientadas a los avances en la implementación del código de integridad y la estrategia de conflictos de interés </t>
  </si>
  <si>
    <t>Plan Anticorrupción componente Iniciativas adicionales</t>
  </si>
  <si>
    <t>Servicios</t>
  </si>
  <si>
    <t>Tiempo de rezago de información en la verificación y validación de los datos generados para la toma de decisiones.</t>
  </si>
  <si>
    <t xml:space="preserve">El personal de planta no cuenta con las competencias técnicas para la validación y verificación de los datos generados, la realiza personal de contratato de prestación de servicios. </t>
  </si>
  <si>
    <t>Probabilidad que los resultados generados por el laboratorio no sean verificados y validados opotunamente.</t>
  </si>
  <si>
    <t>El líder fisicoquímico y el líder técnico validan, verifican la información y firman los registros de datos primarios.</t>
  </si>
  <si>
    <t xml:space="preserve">Coordinador de Laboratorio </t>
  </si>
  <si>
    <t xml:space="preserve">Registros de Laboratorio </t>
  </si>
  <si>
    <t>Deficiencias en la información suministrada a las partes interesadas</t>
  </si>
  <si>
    <t>El personal desconoce de los canales autorizados para suministrar información a las partes interesadas.</t>
  </si>
  <si>
    <t>Suministro de información de calidad de agua de las muestras provenientes de la Red Básica de Monitoreo del instituto  para beneficio particular.</t>
  </si>
  <si>
    <t>El funcionario autorizado revisa las solicitudes de las partes intresadas, verifica que se  realicen por medio de los canales aurorizados y da respuesta a las mismas.</t>
  </si>
  <si>
    <t>Registros de Orfeo y canales de atención al ciudadano</t>
  </si>
  <si>
    <t>Administrativo</t>
  </si>
  <si>
    <t>Gestión de Tecnología de Información y Comunicaciones</t>
  </si>
  <si>
    <t xml:space="preserve">Desalineación entre las estrategias del negocio de la entidad con las de TI
incumplimientos de las metas, estrategias, objetivos institucionales </t>
  </si>
  <si>
    <t xml:space="preserve">Planificación estrategica que no se cumple de acuerdo a los objetivos institucionales </t>
  </si>
  <si>
    <t>Afectación a la Imagen Institucional por  Incumplimiento de las estrategias y objetivos institucionales relacionados con tecnologías de la información  incumplimientos de las metas, estrategias y desalineación entre las estrategias del negocio de la entidad con las de TI</t>
  </si>
  <si>
    <t>Realización de Ejercicios de Arquitectura Empresarial en todos los dominios de la política de Gobierno Digital</t>
  </si>
  <si>
    <t xml:space="preserve">Medición de control, seguimiento periódico </t>
  </si>
  <si>
    <t>Grupo Arquitectura empresarial y seguridad de la información GAESI</t>
  </si>
  <si>
    <t>1. Realización de Ejercicios de Arquitectura Empresarial en todos los dominios de la política de Gobierno Digital
 A la fecha se adelantan estudios de mercado y alternativas para concretar la contratación de consultorías para la realización de ejercicos de arquitectura. Además se ha gestionado el apoyo con la tercerización de RENATA para tratar de realizar ejercicios de arquitectura en el contexto que se acuerde con dicho contratista. Sin embargo es importante resaltar que se debe contratar los servicos especializados en Arquitectura Empresarial, a través de una consultoría para ello, dado que el IDEAM debe madurar sus capacidades para Arquitectura Empresarial y lograr su transformación digital y organizacional para el cumplimiento de sus estrategias, objetivos, misión y alcence de su visión institucional.
 Evidencias:
 1.1. Reuniones para estudio de mercado y socialización en comite directivo.</t>
  </si>
  <si>
    <t>Aplicación e implementación de buenas practicas basadas en estándares internacionales - EJ. ITIL</t>
  </si>
  <si>
    <t>Jefe Oficina Informática</t>
  </si>
  <si>
    <t>2. Aplicación e implementación de buenas practicas basadas en estándares internacionales - EJ. ITIL
 Mediante la tercerización IMPRETICS se han programado sesiones de capacitación de conceptosa básicos de ITIL a los funcionarios de la Oficina de Informática, para el conocimiento y aplicación de esta buena práctica de ingeniería en los proceo de gestión de esta dependencia. Sin embargo es de alta necesidad que la alta directiva del IDEAM disponga del pressupuesto para madurar la implementación de ITIL en los procesos de la Oficina de Informática para optimizar sus servicios TI y las capacidades y habilidades de los funcionarios de dicha dependencia para ser mas edicientes y eficases en la gestión de TI del IDEAM.
 Evidencias:
 2.1. Cronograma de capacitación en conceptosa básicos de ITIL para la oficna de Informática y correos relacionados</t>
  </si>
  <si>
    <t>Establecer de forma adecuada el Plan Estratégico de Tecnología de Información - PETI, que contemple las necesidades de la Entidad, apalancando las estrategias de la Entidad</t>
  </si>
  <si>
    <t>3. Establecer de forma adecuada el Plan Estratégico de Tecnología de Información - PETI
 Evidencias:
 3.1. Ver imagen de documento PETI publicado en la web institucional del IDEAM. Se relacionba URL de acceso al documento en la evidencia.</t>
  </si>
  <si>
    <t>Inadecuada implementación de la estrategia de TI con la estrategia institucional
 Falta de estandarización de procesos y Procedimientos 
 Carencia de capacidades y recursos para la gestión de TI</t>
  </si>
  <si>
    <t>Fallas en la planeacion estrategica de TI</t>
  </si>
  <si>
    <t xml:space="preserve">Inadecuada gestión en el cumplimiento de los niveles de servicio, acordados con el negocio para la correcta operación de los procesos críticos institucionales </t>
  </si>
  <si>
    <t>Lograr un nivel de madurez en la implementación de buenas practicas internacionales de TI - ITIL</t>
  </si>
  <si>
    <t>sesiones de capacitación de conceptosa básicos de ITIL a los funcionarios de la Oficina de Informática, para el conocimiento y aplicación de esta buena práctica de ingeniería en los proceo de gestión de esta dependencia</t>
  </si>
  <si>
    <t>Desarrollo de Ejercicios de Arquitectura Empresarial</t>
  </si>
  <si>
    <t>estudios de mercado y alternativas para concretar la contratación de consultorías para la realización de ejercicos de arquitectura</t>
  </si>
  <si>
    <t>Grupo Arquitectura empresarial y seguridad de la información GAESI / Jefe Oficina Informática</t>
  </si>
  <si>
    <t>Seguridad de la Información</t>
  </si>
  <si>
    <t>Obsolescencia Tecnológica
 Carencia de Recursos Económicos
 Carencia de Mantenimientos preventivos y correctivos
 Errores en la actualización de componentes</t>
  </si>
  <si>
    <t>Vencimiento de soporte de garantía para el mantenimiento de equipos por no contar con presupuesto para ampliar las mismas</t>
  </si>
  <si>
    <t>Posibles fallas en la plataforma de TI por degradación y afectación en los  servicios esenciales de la entidad soportados en la operación de TI.</t>
  </si>
  <si>
    <t>Crear e Implementar el Plan de Mantenimiento de Servicios Tecnológicos, y su cronograma relacionado</t>
  </si>
  <si>
    <t>1. Actualización de plan de mantenimiento de servicios tecnológicos. 
 2. Remisión al comité de dirección el cuadro de proceso desfinanciados de la oficina de informática
 3. Construcción del plan de renovación (4 meses) 
 4. Inventario de equipos a los cuales no se extiende soporte de garantía, gestión con la fábrica para realizar la renovación de infraestructura tecnológica.</t>
  </si>
  <si>
    <t>1. Crear e Implementar el Plan de Mantenimiento de Servicios Tecnológicos, y su cronograma relacionado 
 Evidencias:
 1.1. Plan de Mantenimiento de Servicios Tecnológicos vigencia 2021.</t>
  </si>
  <si>
    <t>Implementar y Ejecutar un Plan de Recuperación de Desastres, acorde a contexto real de la infraestructura tecnológica del IDEAM</t>
  </si>
  <si>
    <t>2. Implementar y Ejecutar un Plan de Recuperación de Desastres, acorde a contexto real de la infraestructura tecnológica del IDEAM: Actualmente el IDEAM tiene contratado en tercerización el servicio de DRP con IMPRETICS. Dicho servicio soporta la réplica de 22 servidores identificados como críticos del Data center principal del IDEAM. Como actividad de actualización la OI adelanta el análisis de impacto de negocio - BIA para la vigencia 2021.
 Evidencias:
 2.1. Informe de la gestión mensual del DRP.
 2.2. Informe de pruebas del DRP.
 2.3. Reuniones para la construcción del BIA con los responsables de entregar los insumos que exige el mismo.</t>
  </si>
  <si>
    <t>3. Desarrollo de Ejercicios de Arquitectura Empresarial: A la fecha se adelantan estudios de mercado y alternativas para concretar la contratación de consultorías para la realización de ejercicos de arquitectura. Además se ha gestionado el apoyo con la tercerización de RENATA para tratar de realizar ejercicios de arquitectura en el contexto que se acuerde con dicho contratista.
 Evidencias:
 3.1. Reuniones para estudio de mercado y socialización en comite directivo.</t>
  </si>
  <si>
    <t>Exposición de vulnerabilidades
 Acciones Hostiles
 Ataques cibernéticos
 Carencia de recursos económicos para gestionar controles de seguridad</t>
  </si>
  <si>
    <t>Debilidades en los controles de seguridad y continuidad de sevicios en los portales web</t>
  </si>
  <si>
    <t>Afectación en la reputación de la entidad por falta de disponibilidad de los servicios web  de la entidad.</t>
  </si>
  <si>
    <t>Estudio de necesidades sobre herramientas robustas para la detección y mitigación de vulnerabilidad en sistemas información, software e Infraestructura de TI</t>
  </si>
  <si>
    <t>Realizar estudio de mercado y pruebas de concepto de herramientas que permitan realizar analisis de vulnerabilidades y remediacion de las mismas</t>
  </si>
  <si>
    <t>1. Estudio de necesidades sobre herramientas robustas para la detección y mitigación de vulnerabilidad en sistemas información, software e Infraestructura de TI:
 Evidencias:
 1.1. Reuniones con consultores para estudio de mercado para adquirir herramientas de detección y mitigación de vulnerabilidad.</t>
  </si>
  <si>
    <t>Adquisición de certificados de seguridad para los portales web TLS</t>
  </si>
  <si>
    <t>Adquirir certificados digitales para el 100% de los sitios web del IDEAM</t>
  </si>
  <si>
    <t>Jefe Oficina Informatica / Coordinador Infraestructura y Comunicaciones</t>
  </si>
  <si>
    <t>2. Adquisición de certificados de seguridad para los portales web TLS 
 Evidencias:
 2.1. Contrato de adquisición de certificados TLS para diferentes portales del Ideam.</t>
  </si>
  <si>
    <t>Crear e implementar la base de conocimientos</t>
  </si>
  <si>
    <t>Crear y alimentar la base de conocimientos por parte de los especialistas y mesa de servicios</t>
  </si>
  <si>
    <t>Jefe Oficina Informatica</t>
  </si>
  <si>
    <t>3.Crear e implementar la base de conocimientos
 Evidencias:
 3.1. Archivo en excel de base de conocimiento de proactivanet.</t>
  </si>
  <si>
    <t>Fortalecer alianzas estratégicas con organismos nacionales de seguridad informática y ciberseguridad</t>
  </si>
  <si>
    <t>Realizar alianzas estrategicas con el sector, CSIRT Nacionales y Regionales, Policia y entes que permitan la colaboracion en areas de ciberseguridad</t>
  </si>
  <si>
    <t>4. Fortalecer alianzas estratégicas con organismos nacionales de seguridad informática y ciberseguridad
 Evidencias:
 4.1. asisatencia al EVENTO LXVII Reunión de infraestructura crítica para implementar MISP.Organizado por CSIRT Colombia.</t>
  </si>
  <si>
    <t>Falta de espacios para la gestión de archivo.
 Inadecuada custodia y preservación de la información Física
 debilidad en los controles de acceso a la información 
 Falta en la claridad de lineamientos para el control del proceso
 Descuido por parte los colaboradores
 accesos no autorizados</t>
  </si>
  <si>
    <t>Inadecuada custodia y preservación de la información Física</t>
  </si>
  <si>
    <t>Daño y/o pérdida de información física de la entidad</t>
  </si>
  <si>
    <t>Controles de acceso físico - nuevos alcances a las políticas de seguridad</t>
  </si>
  <si>
    <t>Implementacion de controles de acceso fisicos, mantenimiento seguridad fisica e implementacion de bitacoras digitales</t>
  </si>
  <si>
    <t>Grupo Tecnologia y Comunicaciones / Jefe Ofician Informatica</t>
  </si>
  <si>
    <t>1. Controles de acceso físico - nuevos alcances a las políticas de seguridad:
 Evidencias:
 1.1. Imágen de la realización comité de gestión y desempeño institucional donde se aprueba la nueva política de seguridad digital del IDEAM.</t>
  </si>
  <si>
    <t>Clasificación de la información - Creación de procedimientos</t>
  </si>
  <si>
    <t>Creacion e implementacion de procedimientos respectoa custodia de informacion y activos fisicos</t>
  </si>
  <si>
    <t>Grupo Tecnologia y Comunicaciones / Jefe Oficina Informatica</t>
  </si>
  <si>
    <t>2. Clasificación de la información - Creación de procedimientos
 La creación de este procedimiento debe ser crado por el grupo de gestión documental del IDEAM bajo los lineamientos de la nueva política de seguridad digital del IDEAM, en lo previsto en la Página 8 título POLITICA DE GESTIÓN DE ACTIVOS.
 Evidencias
 2.1. Ver documento de política digital aprobada, en la Página 8 título POLITICA DE GESTIÓN DE ACTIVOS.</t>
  </si>
  <si>
    <t>Entrenamiento y sensibilización SGSI orientados a los servidores públicos</t>
  </si>
  <si>
    <t>Plan de entrenamiento a funcionarios y contratistas, campañas de informacion sobre el SGSI</t>
  </si>
  <si>
    <t>3. Entrenamiento y sensibilización SGSI orientados a los servidores públicos:
 Definición del plan de capacitación para la vigencia 2021 sobre el SGSI para los funcionarios del IDEAM. En cual se implementará y ejecutará en los posteriores cuatrimestres.
 Evidencias
 3.1. Ver documento PLANTILLAS_USO_APROPIACIÓN_SGSI.</t>
  </si>
  <si>
    <t>Plan de Conservación y Preservación</t>
  </si>
  <si>
    <t>Creacion e implementacion Plan de Conservación y Preservación</t>
  </si>
  <si>
    <t>4. Plan de Conservación y Preservación:
 En los posteriores cuatrimestres se retomará reuniones con el Coordinador del Grupo de Gestión Documental y Centro de Documentación, Correspondencia y Archivo del IDEAM para validar la construcción de dichos planes.
 Evidencias:
 Ninguna - N/A</t>
  </si>
  <si>
    <t>Proliferación de malware
 Fallas en la plataforma de TI
 Ataques de ransomware 
 Ataques de Phising
 Descuido por parte de los colaboradores 
 Personal mal intencionado
 Sabotajes internos y externos</t>
  </si>
  <si>
    <t>Inadecuada custodia y preservación de la información Digital</t>
  </si>
  <si>
    <t>Daño, Fuga y/o pérdida de información digital</t>
  </si>
  <si>
    <t>Políticas para el control del uso de medios de almacenamiento externos</t>
  </si>
  <si>
    <t>Aplicar la politica de SGSI y el manual de politicas y generar politica sobre medios de almacenamiento externo</t>
  </si>
  <si>
    <t>Grupo de Tecnologia y Comunicaciones / Grupo Arquitectura empresarial y seguridad de la información GAESI / Jefe Oficina Informática</t>
  </si>
  <si>
    <t>1. Políticas para el control del uso de medios de almacenamiento externos:
 Evidencias:
 1.1. Ver documento de política digital aprobada, en la Página 8 título POLITICA DE GESTIÓN DE ACTIVOS y Página 12 ALMACENAMIENTO Y RESPALDO.</t>
  </si>
  <si>
    <t>Control de transferencia de información digital institucional</t>
  </si>
  <si>
    <t>Aplicar controles sobre el transito de informacion en la nube e informacion en las instalaciones del IDEAM, realizar auditorias al area Comunicaciones</t>
  </si>
  <si>
    <t>2. Control de transferencia de información digital institucional 
 Evidencias:
 2.1. Ver documento Manual de políticas Página 36 CRIPTOGRAFÍA y Páginas 57 y 58 TRANSFERENCIA DE LA INFORMACIÓN .</t>
  </si>
  <si>
    <t>Activar e implementar las funcionalidades de auditoria de los motores de bases de datos para el control transaccionalidad de la información almacenada en estos</t>
  </si>
  <si>
    <t>Activar e implementar las funcionalidades de auditoria de los motores de bases de datos para el control transaccionalidad de la información</t>
  </si>
  <si>
    <t>3. Activar e implementar las funcionalidades de auditoria de los motores de bases de datos para el control transaccionalidad de la información almacenada en estos:
 Realización de reunión de auditoría el 78 de junio de 2021 a partir de las 8:00 am a 10.00 am para ejecutar auditoría al administrador de la base de datos del IDEAM parac determinar la existencia o no de funcionalidades de auditoria de los motores de bases de datos para el control de su transaccionalidad. 
 Evidencias:
 3.1. ver evidencia de la reunión programada.</t>
  </si>
  <si>
    <t>Implementación de herramientas DLP - Data Los Prevención</t>
  </si>
  <si>
    <t>Analisis de mercado pruebas de concepto eimplementacion de la herramienta de DLP</t>
  </si>
  <si>
    <t>4. Implementación de herramientas DLP - Data Los Prevención
 En los posteriores cuatrimestres de la vigencia 2021 se realizará estudios de mercado para la factibilidad de adquirir esta herrameinta por parte del IDEAM.
 Evidencias:
 Ninguna - N/A</t>
  </si>
  <si>
    <t>Proceso de generación y restauración de Backups</t>
  </si>
  <si>
    <t>Actualizacion proceso de resplado y resturacion copias de seguridad, pruebas de restauracion y auditorias al proceso</t>
  </si>
  <si>
    <t>5. Proceso de generación y restauración de Backups
 Generación del plan de mejoramiento para backups y levantamiento del riesgo paraherramientas y procesos de backup.
 Evidencias:
 5.1. Ver documento denominado C-EM-F005 FORMULACION PLAN DE MEJORAMIENTO COPIAS DE SEGUIRDAD</t>
  </si>
  <si>
    <t>Indisponibilidad de las instalaciones 
 Colisión aérea
 Incendio
 Asonadas
 Vandalismo
 Ataques cibernéticos
 daños en la infraestructura de TI</t>
  </si>
  <si>
    <t>Afectacion sobre la Infraestructura Tecnologica del IDEAM</t>
  </si>
  <si>
    <t>Falla total o parcial en la operación de los servicios institucionales críticos.</t>
  </si>
  <si>
    <t>Actualización de las estrategias de continuidad de negocio establecidas en el Plan de Recuperación de Desastres</t>
  </si>
  <si>
    <t>1. Actualización de las estrategias de continuidad de negocio establecidas en el Plan de Recuperación de Desastres:
 Ver sección de acftividades ejecutadas y novedadaes en cada informe mensual del DRP, en las cuales se describe las estrategías y novedades tomadas respecto a la gestión de replicación, capacidad y disponibilidad del DRP.
 Evidencias:
 1.1. Informes de DRP de los meses de Enero, Febbrero y Marzo de 2021.</t>
  </si>
  <si>
    <t>Ejecución de pruebas con escenarios de falla reales</t>
  </si>
  <si>
    <t>Grupo Arquitectura empresarial y seguridad de la información GAESI / Jefe Oficina Informática / Proveedor DRP</t>
  </si>
  <si>
    <t>2. Ejecución de pruebas con escenarios de falla reales:
 Ver informes de pruebas del DHIME y del servicio Orfeo.
 Evidencias: 
 2.1. Iformes de pruebas del DHIME y y del servicio Orfeo.</t>
  </si>
  <si>
    <t>Actualización del BIA - Análisis de Impacto de Negocio</t>
  </si>
  <si>
    <t>3. Actualización del BIA - Análisis de Impacto de Negocio:
  Actualmente la Oficina de Informática a través del GAESI adelanta el análisis de impacto de negocio - BIA para la vigencia 2021.
 Evidencias:
 3.1. Reuniones para la construcción del BIA con los responsables de entregar los insumos que exige el mismo.</t>
  </si>
  <si>
    <t>Gestión de Cooperación y Asuntos Internacionales</t>
  </si>
  <si>
    <t xml:space="preserve">*Desconocimiento de los documentos base asociados a las actividades y mecanismos acordados.
*Cambio de personal encargado del seguimiento y la gestión de las actividades y mecanismos acordados.
*Personal insuficiente de acuerdo con las cargas laborales para atender las acuerdos con los diferentes actores internacionales.
</t>
  </si>
  <si>
    <t>Inadeacuada actualización de la información relacionada con las actividades a cargo del personal en un servidor compartido para el seguimiento de la información.</t>
  </si>
  <si>
    <t>Posible incumplimiento de acuerdos suscritos por medio de instrumentos de cooperación internacional debido a la falta de seguimiento que evidencie las gestiones adelantadas para promover la misión del Instituto con alcance internacional.</t>
  </si>
  <si>
    <t xml:space="preserve">*El asesor de Cooperación y Asuntos Internacionales participa en comités directivos y/o técnicos, y reuniones de alto nivel, dejando evidencia en actas de reunión. </t>
  </si>
  <si>
    <t>Asesor de cooperación y asuntos internacionales</t>
  </si>
  <si>
    <t>Semestral</t>
  </si>
  <si>
    <t>*El asesor de Cooperación y Asuntos Internacionales realiza seguimiento a la base de información de proyectos por medio del formato de "seguimiento de proyectos de cooperación y asuntos internacionales".</t>
  </si>
  <si>
    <t xml:space="preserve">Realiza de manera semestral, la actualización de información de la matriz formato de seguimiento de proyectos de cooperación y asuntos internacionales.  </t>
  </si>
  <si>
    <t>*Mala imagen del Instituto.
*Pérdida de la memoria Institucional.
*Influencia de terceras personas para la vinculación del personal.
*Intereses personales para favorecer un tercero.
*Reprocesos de actividades y desgaste administrativo.</t>
  </si>
  <si>
    <t>Influencia de servidores públicos para favorecer a terceros con recursos de cooperación internacional ofrecidos al Ideam.</t>
  </si>
  <si>
    <t>Probabilidad de que en el ofrecimiento de nuevas propuestas a convocatorias de financiación internacional se manipule el interés de cooperación de un actor internacional para beneficiar a un tercero.</t>
  </si>
  <si>
    <t>*El asesor de Cooperación y Asuntos Internacionales realiza seguimiento a la base de información de instrumentos de cooperación internacional por medio del formato de "Instrumentos de cooperación internacional"</t>
  </si>
  <si>
    <t>Realiza de manera semestral, la actualización de información del formato de instrumentos de cooperación internacional.</t>
  </si>
  <si>
    <t xml:space="preserve">Semestral </t>
  </si>
  <si>
    <t>* Insuficentes herramientras digitales en caso de daño en los servidores de acceso compartido del Ideam.
*Desconocimiento de uso y herramientas de google y/u Orfeo. 
*Manipuación de documentos sin autorización previa del asesor de cooperación y asuntos internacionales.
*Falta de desactivación de cuentas asociadas a personal desvinculado de la entidad.</t>
  </si>
  <si>
    <t xml:space="preserve">Inadecuado registro de la información y documentación asociada a los intrumentos de cooperación suscritos por la entidad. </t>
  </si>
  <si>
    <t>Posible pérdida de información y/o documentos que evidencien las gestiones adelantadas para la suscripción de instrumentos de cooperación con el fin de impulsar la misión del Ideam a nivel internacional.</t>
  </si>
  <si>
    <t>El asesor de Cooperación y Asuntos Internacionales realiza la actualización de los activos de información y los remite a la Oficina de Informática.</t>
  </si>
  <si>
    <t>Realizar la actualización de los activos de información de manera anual y remitirlos a la oficina de informática.</t>
  </si>
  <si>
    <t>Anual</t>
  </si>
  <si>
    <t>Incumplimiento frente a los tiempos de respuesta de las PQRS</t>
  </si>
  <si>
    <t>* Debilidad en los controles y seguimiento de PQRs, por parte de las subdirecciones.
* Asignación de trámite de atención a PRQs en tiempos próximos a su vencimiento.</t>
  </si>
  <si>
    <t>Probabilidad de pérdida de credibilidad del instituto, inicio de acciones disciplinarias por parte de los entes de control y posibles tutelas, además de hallazgos por parte de control interno debido al incumplimiento de los tiempos de respuesta de las PQRs, en las Subdirecciones del IDEAM.</t>
  </si>
  <si>
    <t>Seguimiento quincenal a las PQRS por medio de formato predeterminado, verificando evidencia de respuesta a las PQRs en cada subdirección, llamado matriz semáforo  e informe mensual sobre el estado del seguimiento . 
Evidencia: Matriz Semáforo de seguimiento a PQRS. En esta, y una vez atención al ciudadano remite el recordatorio sobre respuesta y cercanía al vencimiento, se procede a realizar el seguimiento para que la respuesta o prórroga se emita dentro de los términos establecidos. 
https://drive.google.com/file/d/1fmf4tyWKxNgIs2jKe4aaC3Fda9snDABW/view?usp=sharing</t>
  </si>
  <si>
    <t>Realizar el seguimiento correspondiente a la Matriz Semáforo PQRS de la Subdirección y capacitar al personal en el manejo de Orfeo para dar respuesta y gestión  a las mismas.</t>
  </si>
  <si>
    <t xml:space="preserve">Profesional del área
Subdirección de Estudios Ambientales </t>
  </si>
  <si>
    <t xml:space="preserve">1/1/2021
Semanal
</t>
  </si>
  <si>
    <t>Se reporta seguimiento quincenal de las PQRS (matriz excel) e informes remitidos a la Subdirectora (correo electrónico).
Link: Carpeta Riesgo 76 / Subdirección ECOSISTEMAS / Seguimiento quincenal PQRS (https://drive.google.com/drive/u/0/folders/1PJM5jo54nihYWq1GY6X2Rve03Kf64Zwt)
Se realiza el seguimiento a las PQRS de la Subdirección por medio de la Matriz Semáforo. Última actualización 14-04-2021</t>
  </si>
  <si>
    <t>Realizar un (1) taller o capacitación a responsables de los trámites de PQRs en el proceso de GCI. Evidencia: La capacitación se encuentra en proceso de preparación, teniendo en cuenta que la totalidad del personal contratado en la Subdirección, inicio labores contractuales a inicio del mes de abril.</t>
  </si>
  <si>
    <t>La evidencia se presentará en el siguiente Cuatrimestre.</t>
  </si>
  <si>
    <t>Gestionar recursos para la contratación de  personal de apoyo para la atención de PQRs</t>
  </si>
  <si>
    <t>Generación de Datos e Información Hidrometeorológica y Ambiental para la Toma de Decisiones</t>
  </si>
  <si>
    <t xml:space="preserve">
* Fallas en el seguimiento a los tiempos oportunos para dar respuesta a las PQRS
* Asignación de la PQRS a la Subdirección encargada en tiempos próximos a su vencimiento</t>
  </si>
  <si>
    <t>*Varias respuestas de PQR dependen de la solución de problemas de las plataformas por parte de la Oficina de Informática del Ideam, lo que genera alta demanda en soporte.</t>
  </si>
  <si>
    <t>Incumplimiento en los tiempos establecidos para dar respuesta a las PQRS en las Subdirecciones del IDEAM</t>
  </si>
  <si>
    <t xml:space="preserve">Realizar el seguimiento correspondiente a la Matriz Semáforo PQRS de la Subdirección y capacitar al personal en el manejo de Orfeo para dar respuesta y gestión  a las mismas.
</t>
  </si>
  <si>
    <t>Subdirección de Estudios Ambientales - Transversal</t>
  </si>
  <si>
    <t>30/1/2021 - Monitoreo Matriz Semáfoto PQRS</t>
  </si>
  <si>
    <t>Semanal</t>
  </si>
  <si>
    <t>* Falta de conocimiento de las normas en materia ambiental</t>
  </si>
  <si>
    <t>* Falta de revisión y seguimiento periódico de la matriz legal, falta de aplicacion y seguimiento al plan anual de trabajo</t>
  </si>
  <si>
    <t xml:space="preserve">Incumplimiento de requisitos legales en el Sistema de Gestión de Calidad y el Sistema de Gestión Ambiental aplicables a la Entidad </t>
  </si>
  <si>
    <t>* Definir Manual para contratistas del IDEAM el cual establezca los requisitos a cumplir en temas de gestión ambiental para los servicios y productos entregados por terceros</t>
  </si>
  <si>
    <t xml:space="preserve">Definir los parámetros a tener en cuenta para el levantamiento del manual para contratistas del Ideam </t>
  </si>
  <si>
    <t>Jefe de la OAP</t>
  </si>
  <si>
    <t>Se realizan reuniones en el 2020 para conocer los aspectos e impactos que tienen las áreas operativas y se establece borrador del manual de contratistas del SIG, el documento se encuentra actualmente en borrador para revisión por parte de Gestión administrativa y de la oficina Asesora Jurídica</t>
  </si>
  <si>
    <t>* Actualización, seguimiento y evaluación a la matriz de requisitos legales</t>
  </si>
  <si>
    <t>Actualización de la matriz de requisitos legales</t>
  </si>
  <si>
    <t xml:space="preserve">Se actualiza la matriz de requisitos legales, la cual se publica en el mapa de procesos SGI sistema de gestión ambiental, la cual  establece los principales requisitos legales aplicables a la entidad en materia ambiental en el marco del diseño del SGA del Ideam. </t>
  </si>
  <si>
    <t>* Inspecciones y auditorías internas para verificar el grado de cumplimiento ambiental</t>
  </si>
  <si>
    <t>Presentar auditorias  verificando el grado de cumplimiento del SGA</t>
  </si>
  <si>
    <t>Se defne en el cronograma de auditorias del SGI que se realizará auditoria al SGA en el mes de Junio 2021</t>
  </si>
  <si>
    <t>Sanciones para la entidad por parte de entes de control por no cumplir con las fechas establecidas para cierres Contables</t>
  </si>
  <si>
    <t>Incumplimiento en entrega de información a Grupo de Contabilidad para Cierres Contables por falla en el aplicativo MAI</t>
  </si>
  <si>
    <t xml:space="preserve">Probabilidad de generación de sanciones a la Entidad al no hacer cierres contables en fechas establecidas, por caída del sistema que soporta el software de almacén. </t>
  </si>
  <si>
    <t>Se busca a través de la oficina de Informatica, Incluir en el Plan de Impacto de Negocios que se esta construyendo el aplicativo de Almacén dentro de los procesos criticos que entren en el Centro de Datos Alternos o si se puede buscar alguna opción en la nube.</t>
  </si>
  <si>
    <t>Oficina de Informatica y Grupo de Manejo y Control de Almacén de Inventarios.</t>
  </si>
  <si>
    <t>Se estan definiendo los controles para el riesgo cuyas evidencias se entregarán en el próximo cuatrimestre</t>
  </si>
  <si>
    <t>Fuente:  Adaptado de Curso Riesgo Operativo Universidad del Rosario por Dirección de Gestión y Desempeño Institucional de Función Pública,  2020.</t>
  </si>
  <si>
    <t>HISTORIAL DE CAMBIOS</t>
  </si>
  <si>
    <t>VERSIÓN</t>
  </si>
  <si>
    <t>FECHA</t>
  </si>
  <si>
    <t>DESCRIPCIÓN</t>
  </si>
  <si>
    <t>01</t>
  </si>
  <si>
    <t>15/03/2012</t>
  </si>
  <si>
    <t>Creación del documento</t>
  </si>
  <si>
    <t>02</t>
  </si>
  <si>
    <t>15/12/2014</t>
  </si>
  <si>
    <t>Actualización del documento</t>
  </si>
  <si>
    <t>03</t>
  </si>
  <si>
    <t>22/09/2015</t>
  </si>
  <si>
    <t>04</t>
  </si>
  <si>
    <t>01/11/2016</t>
  </si>
  <si>
    <t>05</t>
  </si>
  <si>
    <t>02/05/2017</t>
  </si>
  <si>
    <t>Actualización del documento por creación del Proceso Gestión del SGI</t>
  </si>
  <si>
    <t>06</t>
  </si>
  <si>
    <t>01/08/2020</t>
  </si>
  <si>
    <t>Actualización del documento por creación del Proceso Gestión de Cooperación y Asuntos Internacionales e inclusión del mapa de calor  y Estratégias para el tratamiento del riesgo</t>
  </si>
  <si>
    <t>07</t>
  </si>
  <si>
    <t>24/03/2021</t>
  </si>
  <si>
    <t>Actualizallización de la matriz de acuerdo a la metodología de administración de riesgos del DAFP Diciembre 2020</t>
  </si>
  <si>
    <t>ELABORÓ:
Ana Milena Alvarez 
Contratista OAP Sistema de Gestión Integrado</t>
  </si>
  <si>
    <t>REVISÓ:     
Telly de Jesús Month
Jefe Oficina Asesora de Planeación.</t>
  </si>
  <si>
    <t>APROBÓ:
Telly de Jesús Month
Jefe Oficina Asesora de Planeación</t>
  </si>
  <si>
    <t>Monitoreo y observaciones Oficina de Control Interno 30/04/2021</t>
  </si>
  <si>
    <t>Las evidencias aportadas por el área responsable, corresponden a las conciliaciones contables de la vigencia 2020, teniendo en cuenta el monitoreo 1 "...I - Cuatrimestre de 2021 se reporta: Por el cronograma de cierre del aplicativo contable SIIF nación según información suministrada por la contraloría, se está ejecutando del primer trimestre de 2021 en abril, no es posible presentar en este cuatrimestre la evidencia de esos meses; por lo cual presentaremos evidencia cuatrimestre vencido"; por lo anterior, la Oficina de Control Interno para el seguimiento al primer cuatrimestre 2021, no cuenta con soportes para determinar el nivel de cumplimiento y efectividad del control establecido.</t>
  </si>
  <si>
    <t>Para el seguimiento al primer cuatrimestre de la Matriz de Riesgos, la OSPA no aportó evidencia alguna, por lo tanto, la Oficina de Control Interno no cuenta con evidencias para determinar si el control propuesto es efectivo para minimizar la materialización del riesgo.</t>
  </si>
  <si>
    <t>Las evidencias aportadas, son:
1. M-GCI-E-F010 Formato plan de capacitación - Grupo de Bosques, con las respectivas listas de asistencias (25/03/2021 - 14 participantes), (24/03/2021 - 14 participantes), (23/03/2021 - 15 participantes), (19/03/2021 - 13 participantes), (18/03/2021 - 14 participantes), (09/04/2021 - 8 participantes), (08/04/2021 - 7 participantes), (30/03/2021 - 4 participantes).
2. Lista de asistencia - Mesa de trabajo POF Guaviare, realizada el día 19/02/2021, 12 participantes.
3. Lista de asistencia - Taller entrenamiento IFN- Caribe Convenio específico 018-2020- Primera Jornada, realizadas los día 24/02/2021 - 11 participantes, 25/02/2021 - 12 participantes y 26/02/2021 - 12 participantes. 
4. Lista de asistencia - Primero jornada de capacitación IFN-SINCHI-SUBACUERDO VA001- Amazonía, realizada el día 23/03/2021 - 35 participantes.
5. Lista de asistencia - Segunda jornada de capacitación IFN-SINCHI-SUBACUERDO VA001- Amazonía, realizada el día 24/03/2021 - 35 participantes.
5. Actas de reuniones "Proyecto CLC 2018: Capacitación evaluación exactitud temática" realizadas los días 08, 15 y 26/03/2021 (no adjuntan lista de asistencia).
6. Actas de reuniones "Reunión control de calidad y Empalmes. CLC 2018" realizadas los días 26/01/2021, 03 y 17/02/2021 y 03 y 17/03/2021 (no adjuntan lista de asistencia).
7. Lista de asistencia - Capacitación instrumento Ficha de especificaciones técnicas (FET), Detalles de la nomenclatura para los instrumentos Se ha habilitado la compatibilidad con lectores de pantalla, realizada el día 22/02/2021 - 4 participantes.
8. Lista de asistencia - Acompañamiento capa coberturas (resolver dudas sobre formato de entrega), realizada el día 17/03/2021 - 5 participantes.
9. Lista de asistencia - Generalidades de la Gestión de la información geográfica en función de la oficialización de la información geográfica ambiental, realizada el día 16/02/2021 - 9 participantes.
La Oficina de Control Interno, observa que se ha cumplido con el control establecido, para el primer cuatrimestre de la vigencia 2021.</t>
  </si>
  <si>
    <t>Dentro de la descripción del control no se tuvo en cuenta el diligenciamiento y firma del formato "E-SGI-AC-F015 CÓDIGO DE ÉTICA PARA AUDITORES DEL GRUPO DE ACREDITACIÓN DEL IDEAM", ya que el riesgo habla de comportamientos no éticos. Adicionalmente, no se observan evidencias del "Registro activo de conflicto de intereses" y de la "Confirmación de impedimentos previo a la visita in situ".
 Teniendo en cuenta las evidencias aportadas "compromisos de confidencialidad 2021" y "Matriz de impedimentos auditores 2021", se observa:
1. Pendiente una firma de la contratista Nydia Esperanza Torres Reyes, en el formato E-SGI-AC-F006.
2.  Diferencias entre el formato E-SGI-AC-F006 y la Matriz de impedimentos (Lady Andrea Fuertes, Jeison Duvan Peñaloza, Elizabeth González, Carolina Sanabria Gómez).
3.  Formato E-SGI-AC-F006 diligenciado y firmado y no relacionado en la matriz de impedimentos - relacionado en la matriz de impedimentos pero no se evidencia el formato E-SGI-AC-F006 diligenciado y firmado.
Las evidencias aportadas, no permiten verificar la minimización del riesgo establecido en la matriz de riesgos 2021.</t>
  </si>
  <si>
    <t>Teniendo en cuenta la evidencia aportada, la Oficina de Control Interno no cuenta con bases suficientes para verificar la minimización del riesgo establecido en la matriz de riesgos 2021.</t>
  </si>
  <si>
    <t xml:space="preserve">Actualización de la redacción del riesgo  y del control conforme a lo establecido en la guia de Administración de riesgos del DAFP
Para la expedición de CDP se tienen filtros como: 
Las dependencias solicitantes, envían las inclusiones de nuevos renglones o modificaciones en la plantilla de seguimientos, un funcionario o contratista  valida la información suministrada en el plan de seguimiento contractual (rubro, fuente, saldos de recursos etc.) y emite aprobación o rechazo sobre el mismo. Otro funcionario o contratista genera el certificado basado en el informe de aprobación previo y contrastando la solicitud de  CDP y lo aprobado en la plantilla de seguimiento contractual, verificado por la Oficina de Planeación y aprobada por el Grupo de Presupuesto. 
EVIDENCIA:
https://drive.google.com/drive/folders/1dKx_tiu2JO3qfZp4fBBXkrETBittntTL
</t>
  </si>
  <si>
    <t>El Grupo de Control Interno Disciplinario, no aportó evidencias que le permitan a la OCI observar el cumplimiento y la efectividad de los controles establecidos; teniendo en cuenta que la información contenida en los formatos A-CID-F005, A-CID-F006 y A-CID-F007 que se relacionan en los controles, no pueden ser puestas a disposición de terceros ajenos al proceso, ya que es de carácter privada y reserva de la actuación disciplinaria (Ley 734 - 2002 - Código Disciplinario Unico, artículo 95).</t>
  </si>
  <si>
    <t xml:space="preserve">Se incluye el presente como un nuevo riesgo, en el cual se actualiza el control, y su plan de acción, y se comparten las evidencias en la carpeta compartida dispuesta para el equipo de Cooperación y Asuntos Internacionales en la cual se evidencia la participación en 4 comités de alto nivel:  https://drive.google.com/drive/folders/14bmdWGcjLlhR0FssTqK1szndt93FCx9r?usp=sharing </t>
  </si>
  <si>
    <t xml:space="preserve">Se incluye el presente como un nuevo riesgo, en cual se realiza una mejora al control del seguimiento de proyectos de cooperación y asuntos internacionales, actualizando la información que se consolida, y el seguimiento requerido por parte del equipo de Cooperación y Asuntos Internacionales. Esta actualización va en línea con los esfuerzos del Ministerio de Ambiente y Desarrollo Sostenible con el fin de generar uniformidad en los reportes y consolidados de información en materia de cooperación de los actores del SINA.
La nueva versión que se implementará y diligenciará para el segundo cuatrimestre y cuyo reporte de cambio se realiza a planeación se puede encontrar en: 
https://drive.google.com/drive/folders/1_iMtCrNK-YOFrGsCR7jQIXFe85556dmN?usp=sharing </t>
  </si>
  <si>
    <t>Con el fin de mitigar el presente riesgo de "Inadecuado registro de la información y documentación asociada a los intrumentos de cooperación suscritos por la entidad", se ha diseñado un nuevo formato que permite hacer seguimiento a los instrumentos de cooperación suscritos. 
Este formato surge como una mejora de acuerdo con los procesos de calidad, y está en proceso de revisión por parte de la Oficina Asesora de Planeación para su implementación.
El formato propuesto puede ser encontrado en el siguiente vínculo:
https://drive.google.com/drive/folders/1My5cUV2PqjT1sUyCBzc1UmwalM7PCW0y?usp=sharing</t>
  </si>
  <si>
    <t>Se incluye el presente riesgo, en cual se realiza una mejora al control, actualizando la información que se consolida, y el seguimiento requerido por parte del equipo de Cooperación y Asuntos Internacionales. Esta actualización va en línea con los esfuerzos del Ministerio de Ambiente y Desarrollo Sostenible con el fin de generar uniformidad en los reportes y consolidados de información en materia de cooperación de los actores del SINA.
La nueva versión que se implementará y diligenciará para el segundo cuatrimestre y cuyo reporte de cambio se realiza a planeación se puede encontrar en: 
https://drive.google.com/drive/folders/1fF7tjTNwWjEKE3SXEbLjOrnH6X7YXNlY?usp=sharing</t>
  </si>
  <si>
    <t xml:space="preserve">Con el fin de mitigar el presente riesgo de "Inadecuado registro de la información y documentación asociada a los intrumentos de cooperación suscritos por la entidad", se ha diseñado un nuevo formato que permite hacer seguimiento a los instrumentos de cooperación suscritos. 
Este formato surge como una mejora de acuerdo con los procesos de calidad, y está en proceso de revisión por parte de la Oficina Asesora de Planeación para su implementación.
El formato propuesto puede ser encontrado en el siguiente vínculo:
https://drive.google.com/drive/folders/1ozlmWiRHagKAJR-DDaN0FcZYqzSBVQZ5?usp=sharing </t>
  </si>
  <si>
    <t xml:space="preserve">El 24 de marzo de 2021 se remitió por medio de correo electrónico al profesional especializado de la Oficina de Informática, Eduardo Emilio Ramírez, la actualización de los activos de información de acuerdo con la solicitud realizada.
Las evidencias de la matriz actualizada y del correo de remisión pueden ser encontradas en el siguiente vínculo: 
https://drive.google.com/drive/folders/1DzUM7atnKC_NeIbAmOR8G_jym5N5TMmN?usp=sharing </t>
  </si>
  <si>
    <t>El GADTH aporta las siguientes evidencias:
1. A-GH-F001 Formato control préstamo expedientes, teniendo en cuenta el tema de salud pública COVID 19, no se han realizado prestamos de los expedientes físicos. 
2. Pantallazos de la organización en drive de las historias laborales.
Teniendo en cuenta, que la información correspondiente a las historias laborales de los funcionarios y exfuncionarios es de carácter confidencial, se debe solicitar acceso a la dependencia para poder ingresar al expediente virtual; la OCI tuvo acceso a los expedientes virtuales, los cuales se encuentran organizados por (historias laborales retirados y activos) estas a su vez contienen carpetas identificadas por el número del documento de identidad. Por lo anterior, se observó el cumplimiento y efectividad de los controles establecidos.</t>
  </si>
  <si>
    <t>Las evidencias aportadas por el responsable, corresponden a:
1. Envió chip 4 trimestre - vigencia 2019 - fecha de presentación según pantallazo 15/02/2021.
2. Chip 4 trimestre - periodo 2019-10-12, fecha de recepción contaduría 2020-02-14 y fecha envió entidad 2020-02-14; teniendo en cuenta el periodo, fecha de recepción y envió, el pantallazo corresponde a la presentación del CHIP del 4 trimestre de 2019.  
La Oficina de Control Interno, no observa "...cronograma de los reportes a entregar a los entes de control y se indicara la fecha de validación del reporte ante el ente de control...", por lo tanto, no se cuenta con soportes suficientes para determinar el nivel de cumplimiento y efectividad del control establecido.</t>
  </si>
  <si>
    <t>El Grupo de Servicios Administrativos, aportó las siguientes evidencias:
1. Resolución 0107 del 10/02/2021, por la cual se constituye la caja menor del IDEAM.
2. Planilla de arqueo de caja menor marzo - 20212060002833, realizado el día 24/03/2021, no se observan faltantes ni sobrantes.
3. Planilla de arqueo de caja menor abril - 20212060003683, realizado el día 22/04/2021, no se observan faltantes ni sobrantes.
Teniendo en cuenta los soportes antes relacionados, la OCI observa el cumplimiento y efectividad del control establecido "realizar arqueo de caja menor de manera trimestral por parte del coordinador del Grupo, quedando la evidencia radicada en el sistema de Gestión Documental".</t>
  </si>
  <si>
    <t>El responsable, aportó las siguientes evidencias:
1. Acta comité directivo 18 marzo de 2021, su respectiva presentación y lista de asistencia con 26 participantes - proyecto binacional - Creación de capacidad de adaptación al cambio climático a través de acciones de seguridad alimentaria y nutrición en comunidades Afro e indígenas vulnerables en la zona fronteriza entre Colombia y Ecuador. 
2. Acta de reunión "Comité Páramos y Bosque USAID", de fecha 05/02/2021, presentación y lista de asistencia con 15 participantes.
3. Acta de reunión "Discusión presupuesto Páramos y Bosque USAID", de fecha 23/02/2021, Tabla Resumen FASEII MoU-Grupo-Afolu-EMA 23022021 y lista de asistencia con 11 participantes.
4. Acta de reunión "Discusión conjunta presupuesto Páramos y Bosque Chemonics USAID", de fecha 26/02/2021 y lista de asistencia con 5 participantes.
La Oficina de Control Interno, observa que se ha cumplido con el control establecido, para el primer cuatrimestre de la vigencia 2021.</t>
  </si>
  <si>
    <t>El responsable, aportó como evidencias la "Propuesta seguimiento proyectos" (base de datos en Excel), la cual no contiene información.
La evidencia aportada, para el presente seguimiento (enero - abril 2021) no le permiten a la OCI, verificar el nivel de cumplimiento y efectividad del riesgo establecido.</t>
  </si>
  <si>
    <t>El responsable, aportó la misma evidencias del riesgo 73 "Propuesta seguimiento proyectos" (base de datos en Excel), la cual no contiene información.
La evidencia aportada, para el presente seguimiento (enero - abril 2021) no le permiten a la OCI, verificar el nivel de cumplimiento y efectividad del riesgo establecido.</t>
  </si>
  <si>
    <t>El responsable, aportó como evidencias el "Instrumentos de cooperación internacional" (base de datos en Excel), la cual no contiene información.
La evidencia aportada, para el presente seguimiento (enero - abril 2021) no le permiten a la OCI, verificar el nivel de cumplimiento y efectividad del riesgo establecido.</t>
  </si>
  <si>
    <t>El responsable, aportó la misma evidencias del riesgo 74 "Instrumentos de cooperación internacional" (base de datos en Excel), la cual no contiene información.
La evidencia aportada, para el presente seguimiento (enero - abril 2021) no le permiten a la OCI, verificar el nivel de cumplimiento y efectividad del riesgo establecido.</t>
  </si>
  <si>
    <t>Se realiza copia de seguridad en drive de la información que reposa en el formulario de PQRS, para seguimiento de las solicitudes que llegan al Grupo de Servicio al Ciudadano. 
 Evidencia: enlace drive, https://drive.google.com/drive/u/1/folders/1T-rIVwFjuBQ-cgseJEf130A5XJ6_15ye</t>
  </si>
  <si>
    <t>El responsable, aportó el link: https://cutt.ly/gbD4E0o, donde se observa el PETI 2021 - 2022 IDEAM, publicado en la página de Ley de Transparencia el día 31/01/2021. Soporte que visualiza el cumplimiento y efectividad del control establecido.</t>
  </si>
  <si>
    <t>Para el presente seguimiento (enero - abril 2021), la dependencia responsable no aporta evidencias, por lo tanto, la Oficina de Control Interno no cuenta con soportes para verificar el cumplimiento y efectividad del control establecido.</t>
  </si>
  <si>
    <t>Seguimiento trimestral del plan de acción, monitoreo cuatrimestral al plan anticorrupción y monitoreo trimestral a los demás planes de MIPG. 
Evidencia: 
Memorandos solicitando el avance de plan de acción a las diferentes dependencias 
https://drive.google.com/drive/u/3/folders/1wWwdWEJDHGUT6DlJ2nX9bPXdRJphCQT3
Informe seguimiento trimestral a plan de acción 
Memorando solicitud de avance a plan anticorrupción 
Informe de monitoreo plan anticorrupción</t>
  </si>
  <si>
    <t>El responsable, aportó las siguientes evidencias:
1. Acta No. 04 "Comité Institucional de Coordinación de Control Interno del Instituto de Hidrología, Meteorología y Estudios Ambientales – IDEAM", realizado el día 14/12/2021.
2. Plan Anual Auditorías - 2021 V.1.
3. Universo de Auditorías basado en riesgos 2021. 
Teniendo en cuenta los soportes allegados, se observa la aprobación del Plan Anual de Auditorías 2021 V1; lo cual, da cuenta del cumplimiento y efectividad de los controles establecidos para el presente seguimiento (enero - abril 2021).</t>
  </si>
  <si>
    <t>Se observaron las siguientes evidencias:
1. C-EM-F012 Reporte de Conflictos de Interés y Confidencialidad de Auditoría Interna, firmado por los auditores: Susana Valderrama, Martha Patricia Pinilla, Cesar Andrés Cardona,  Wilmar Fonseca y Eida Ruth Maldonado. 
Teniendo en cuenta los soportes allegados, se verifica el cumplimiento y efectividad del control establecido para el presente seguimiento.</t>
  </si>
  <si>
    <t>El jefe de la Oficina de Control Interno, remite las siguientes evidencias:
1. Programa Auditoría-VD. firmada - Gestión de Almacén e Inventarios.
2. Programa Auditoria-VD. firmada - Generación de datos e información Hidrometeorológica y Ambiental para la toma de decisiones. Mediante los cuales, los auditores desarrollan el programa de auditoría (objetivo, alcance, criterios, actividades, etc) y son remitidos al jefe de la dependencia para su revisión, aprobación y firma, dando de este modo cumplimiento al Procedimiento de Auditoría Interna C-EM-P001 - Actividad 4 "Aprobación Programa de Auditoria".
Teniendo en cuenta los soportes allegados, se verifica el cumplimiento y efectividad del control establecido para el presente seguimiento.</t>
  </si>
  <si>
    <t>La Oficina de Informática, aporto las siguientes evidencias:
1. Consecutivo de correo electrónicos de los meses de febrero y marzo de 2021, entre los integrantes de la Oficina de Informática y la señora Norma Carolina Martínez López, con la finalidad de establecer el cronograma de capacitación ITIL.
2. Soporte de la citación realizada el 18/03/2021, al primer curso de acercamiento a ITIL, programado para el día 19/04/2021.
3. Soporte de la citación realizada el 18/03/2021, al segundo curso de acercamiento a ITIL, programado para el día 20/04/2021.
4. Soporte de la citación realizada el 18/03/2021, al tercer curso de acercamiento a ITIL, programado para el día 21/04/2021.
5. Soporte de la citación realizada el 18/03/2021, al cuarto curso de acercamiento a ITIL, programado para el día 23/04/2021.
6. Capacitación ITIL 2021.
7. Capacitación ITIL 2021_1.
Teniendo en cuenta la evidencia aportada, la Oficina de Control Interno, no cuenta con bases suficientes para verificar la minimización del riesgo y la efectividad del control "Aplicación e implementación de buenas prácticas basadas en estándares internacionales - EJ. ITIL".</t>
  </si>
  <si>
    <t>Las siguientes evidencias fueron cargadas en la carpeta del riesgo No. 20.
1. Formato programación de turnos, de los meses: enero, febrero, marzo y abril 2021, del Grupo de incendios y deslizamientos.
2. Programación de turnos - tipo del proceso: misional, de los meses: enero, febrero, marzo y abril 2021, del Grupo de Meteorología.
3. Formato programación de turnos, de los meses: enero, febrero, marzo y abril 2021, del Grupo Recepción de Datos Hidrometeorológicos.
Teniendo en cuenta los soportes allegados, se verifica el cumplimiento y efectividad del control establecido para el presente seguimiento (enero - abril 2021).</t>
  </si>
  <si>
    <t>* Hacer seguimiento periódico a la atención oportuna a las PQRS a través del formato denominado matriz semáforo Evidencia: Matriz Semáforo de seguimiento a PQRS. En esta, y una vez atención al ciudadano remite el recordatorio sobre respuesta y cercanía al vencimiento, se procede a realizar el seguimiento para que la respuesta o prórroga se emita dentro de los términos establecidos. https://drive.google.com/file/d/1fmf4tyWKxNgIs2jKe4aaC3Fda9snDABW/view?usp=sharing</t>
  </si>
  <si>
    <t>Para el seguimiento al primer cuatrimestre de la Matriz de Riesgos, la Subdirección de Estudios Ambientales no aportó evidencia alguna, por lo tanto, la Oficina de Control Interno no cuenta con evidencias para determinar si el control propuesto es efectivo para minimizar la materialización del riesgo.</t>
  </si>
  <si>
    <t>La Oficina de Informática, aportó la siguiente evidencia:
1. ESTUDIO MERCADO HERRAM SEG INFORM,  solo se observan pantallazos de las invitaciones a las reuniones programadas entre el 18 de enero al 05 de abril de 2021, con los siguientes proveedores: COINSALT, TCM, KMHCORP Asesor del CSIRT COLOMBIA y GRUPO COOPERACIÓN INTERNACIONAL DEL IDEAM KMHCORP Asesor del CSIRT COLOMBIA; adicionalmente, la programación de la reunión de SOCIALIZACIÓN DE SEGURIDAD Y PRIVACIDAD DE LA INFORMACIÓN A LA ALTA DIRECTIVA DEL IDEAM. No se pudo evidenciar la ejecución de las reuniones programadas, ya que no adjuntaron acta de las mismas ni lista de asistencia.
Teniendo en cuenta los soportes allegados, la Oficina de Control Interno, observa un cumplimiento parcial del control para el primer cuatrimestre de la vigencia 2021.</t>
  </si>
  <si>
    <t>El responsable, aporto como evidencia pantallazos de la invitación a la reunión denominada "LXXXVII Reunión de infraestructura critica, riesgo operacional y ciberdefensa" realizadas el día 26/02/2021; no se observa acta de la reunión ni lista de asistencia.
Teniendo en cuenta la evidencia aportada, la Oficina de Control Interno, no cuenta con soportes suficientes para verificar el nivel de cumplimiento y efectividad del control.</t>
  </si>
  <si>
    <t xml:space="preserve">El responsable adjunto como evidencia la "Política SPI"; el documento adjunto es un borrador de la política, ya que no cuenta con número de resolución, firmas y presenta un fragmento resaltado en color amarillo, de igual manera, a la fecha del presente seguimiento no se evidencia en la página web del IDEAM, en la sección Ley de Transparencia/políticas.
Teniendo en cuenta la evidencia aportada, la Oficina de Control Interno, no cuenta con soportes suficientes para verificar el nivel de cumplimiento y efectividad del control.
</t>
  </si>
  <si>
    <t>La Oficina de Informática aportó el archivo denominado "PLANTILLAS_USO_APROPIACIÓN_SGSI", el cual, en el "Paso 3: Plan de entrenamiento" menciona el documento "cronograma apropiación" e indican que se encuentra adjunto al documento, pero no fue aportado dicho cronograma para su revisión.
Teniendo en cuenta la evidencia aportada, la Oficina de Control Interno, no cuenta con soportes suficientes para verificar el nivel de cumplimiento y efectividad del control.</t>
  </si>
  <si>
    <t xml:space="preserve">Para el presente seguimiento (enero - abril 2021), la dependencia responsable no aporta evidencias, por lo tanto, la Oficina de Control Interno no cuenta con soportes para verificar el cumplimiento y efectividad del control establecido. </t>
  </si>
  <si>
    <t>El responsable adjunto como evidencia la "Política SPI"; el documento adjunto es un borrador de la política, ya que no cuenta con número de resolución, firmas y presenta un fragmento resaltado en color amarillo, de igual manera, a la fecha del presente seguimiento no se evidencia en la página web del IDEAM, en la sección Ley de Transparencia/políticas.
Teniendo en cuenta la evidencia aportada, la Oficina de Control Interno, no cuenta con soportes suficientes para verificar el nivel de cumplimiento y efectividad del control.</t>
  </si>
  <si>
    <t>El responsable, aporto como evidencia pantallazo de la invitación a la reunión denominada "Auditoria Administración de base de datos del IDEAM" que se realizara el día 08/06/2021.
Teniendo en cuenta la evidencia aportada no se observa avance alguno.</t>
  </si>
  <si>
    <t>Para el presente seguimiento (enero - abril 2021), la dependencia responsable no aporta evidencias, por lo tanto, la Oficina de Control Interno no cuenta con soportes para verificar el cumplimiento y efectividad del control establecido. 
Aclaración: DLP: Es la sigla de Data Loss Prevention, cuya traducción en español significa prevención de la pérdida de datos.</t>
  </si>
  <si>
    <t>La Oficina de Informática, aporta como evidencia la convocatoria al Comité Institucional de Gestión y Desempeño, realizado el día 26/03/2021, en el ítem 5 del orden del día se observa: "Aprobación de Política - Informática a cargo de Jefe de la oficina de Informática (10 minutos)"; no fue allegada el acta debidamente firma del CIGD donde se observa si se llevó a cabo la aprobación de dicha política. De igual manera la OCI realizo la verificación en la página de Ley de Transparencia - Políticas link: https://cutt.ly/5bF0Tc8, y a la fecha del presente seguimiento no se evidencia la oficialización de la Política de Seguridad Digital.</t>
  </si>
  <si>
    <t>La evidencia aportada documento "E-GI-M002 MANUALDE POLÍTICAS DE SEGURIDAD DE LA INFORMACIÓN v1", numeral 15.2 - TRANSFERENCIA DE INFORMACIÓN hace alusión a los siguientes controles: 1) "...controles criptográficos y/o cifrado de datos para proteger la Integridad y confidencialidad de la información transmitida...", 2) "...controles para proteger la información transmitida a través del servicio de correo electrónico del IDEAM", 3) "...controles de cifrado para la transferencia, esto con el fin de evitar la interceptación, copiado, alteración, modificación, sabotaje de la misma" y el numeral 9 - CRIPTOGRAFÍA relaciona los siguientes controles: 1) "...definir los lineamientos y disponer de los medios para realizar el cifrado de información que es transportada y/o almacenada en dispositivos móviles y medios removibles", 2) "...métodos de cifrado de información...", 3) "Mantener y actualizar un inventario de los sistemas de información...", 4) "...las credenciales de acceso deben ser almacenados en archivos o tablas de bases de datos con cifrado de información" y 5) "...desarrollar e implementar una política sobre el uso, protección y tiempo de vida de claves criptográficas, durante todo su ciclo de vida".
Sin embargo la Oficina de Informática, no suministro documentación que permita evidenciar la implementación de dichos controles; por lo tanto, la Oficina de Control Interno, no cuenta con soportes suficientes para verificar el nivel de cumplimiento y efectividad del control.</t>
  </si>
  <si>
    <t>Aportaron el C-EM-F005 - Formato Formulación Plan de Mejoramiento del informe de gestión "Copias de Respaldo", el cual contiene 8 hallazgos pero solo se encuentran diligenciadas las primera cinco columnas (TIPO AUDITORIA, NOMBRE AUDITORIA, CÓDIGO H/NC/OBS, CONTROL O CLAUSULA AFECTADA, DESCRIPCIÓN DE LAS H/NC/OBS). Es decir, que este formado es un documento preliminar.
Teniendo en cuenta la evidencia aportada, la Oficina de Control Interno, no cuenta con soportes suficientes para verificar el nivel de cumplimiento y efectividad del control.</t>
  </si>
  <si>
    <t>La Oficina de Informática, aportó las siguientes evidencias:
1. Informe de gestión DRP IDEAM enero, febrero y marzo de 2021, es un informe firmado y entregado mensualmente por el proveedor IMPRETICS. E.I.C.E. con respecto a la ejecución del contrato No. 443-2020 VF, cuyo objeto contractual es: "AMPARAR VF 2021 PRESTAR LOS SERVICIOS DE CENTRO DE DATOS ALTERNO PARA EL PLAN DE RECUPERACIÓN DE DESASTRES DEL IDEAM"; adicionalmente, la información contenida en los informes dan cuenta de las actividades desarrolladas y novedades presentadas durante el mes, atendidas por el proveedor. 
Nota: No fue allegado para su revisión el plan de recuperación de desastres, lo cual, no permite verificar la actualización de las estrategias, tal como lo indica el plan de acción.
Teniendo en cuenta la evidencia aportada, la Oficina de Control Interno, no cuenta con soportes suficientes para verificar el nivel de cumplimiento y efectividad del control.</t>
  </si>
  <si>
    <t>El responsable, aporto como evidencia pantallazos de las invitaciones a las siguientes reuniones:
1. BIA: Identificación servicios críticos misionales, programada para el día 09/03/2021.
2. BIA: Diagramas arquitectura tecnológica de los SI - catálogos..., programada para el día 11/03/2021.
3. Catálogo de elementos de infraestructura tecnológica, programada para el día 23/03/2021.
4. Catálogo de elementos de infraestructura tecnológica, programada para el día 24/03/2021.
5. Estado actual de las redes informáticas del IDEAM, programada para el día 17/03/2021.
6. BIA: Verificación y validación catálogo de sistemas de..., programada para el día 09/04/2021.
Nota: no allegaron soportes de las actas de las reuniones y listas de asistencia.
Teniendo en cuenta que las evidencia antes relacionada, se observa un avance parcial del cumplimiento y efectividad del control "Actualización del BIA - Análisis de Impacto de Negocio".</t>
  </si>
  <si>
    <t>La evidencia aportada corresponde a la "Relación Orfeos dic 2020 - marzo 2021"; teniendo en cuenta la descripción del control y el plan de acción, las evidencias aportadas no dan cuenta del cumplimiento del control establecido, ya que no se observa el check list, ni indicadores de devolución de cuentas de cobro.
Por lo anterior, la Oficina de Control Interno no cuenta con soportes suficientes para determinar el nivel de cumplimiento y efectividad del control establecido.</t>
  </si>
  <si>
    <t>El responsable adjunta como evidencia base de datos en Excel denominada "Reporte pagos ENE-MAR 2021", en la cual, se observa la siguiente información: fecha recibido Orfeo - radicado - beneficiario - obligación u orden de pago no presupuestal - base bruta - impuestos - valor neto a pagar - fecha de pago - observaciones.
La Oficina de Control Interno, verifica el nivel de cumplimiento y efectividad del control establecido, para el seguimiento al primer cuatrimestre 2021.</t>
  </si>
  <si>
    <t>El Grupo de Tesorería aporta las siguientes evidencias:
1. Cronograma seguimiento impuestos, vigencia 2021; en el cual, se relaciona la sede principal, coordinador, periodicidad, la fecha de presentación y el recaudador.
2. Base de datos control de pagos (Excel), correspondiente a enero, febrero y marzo de 2021, en la cual, se observa el registro y control de las cuentas de: proveedores, contratistas, impuestos, nomina, comisiones y servicios públicos, adicionalmente, se revisa la liquidación de impuestos, se realiza seguimiento a los radicados devueltos y se relacionan las observación (si las hay) de cada uno de los radicado tramitado en la dependencia. 
3. CEN de Órdenes de Pago Dic - Mar 2021; en el cual, se observa que las obligaciones contraídas por el Instituto se encuentran en estado pagadas.
La Oficina de Control Interno, verifica el nivel de cumplimiento y efectividad del control establecido, para el seguimiento al primer cuatrimestre 2021.</t>
  </si>
  <si>
    <t xml:space="preserve">La Oficina de Control Interno, recomienda revisar la coherencia entre: descripción del riesgo y la descripción del control y establecer el plan de acción; con la finalidad de mitigar la materialización del riesgo; por lo anterior, no se cuenta con evidencias para determinar si el control propuesto es efectivo.  Adicionalmente, se recomienda tener en cuenta que el control debe depender y ejecutarse por los líderes de proceso y sus equipos de trabajo; es decir, por la primera y segunda línea de defensa; no por otras instancias. Lo anterior, con el fin de acotar en lo referente a las auditorías de OCI, que si bien son una excelente herramienta para la mejora, también se debe tener en cuenta que estas pueden realizarse en diferentes tiempos y alcances; situación que a todas luces, dejaría al proceso sin este control en caso realizarse solo en periodos largos de tiempo y abarcando otros temas del proceso. </t>
  </si>
  <si>
    <t>El estado del riesgo es finalizado; se encuentra relacionado en la matriz de riesgo para llevar la trazabilidad de los mismos, esta información la administrar la Oficina Asesora de Planeación.</t>
  </si>
  <si>
    <t>La Oficina de Control Interno, recomienda revisar la coherencia entre: descripción del riesgo - descripción del control - plan de acción, ya que los controles establecidos, no apunta a minimizar el riesgo "Probabilidad de detrimento de la imagen institucional por demoras en las respuestas o conceptos hacia el usuario, de los trámites de acreditación y autorización, debido a la falta de herramientas tecnológicas eficaces y eficientes".   
Las acciones establecidas en el plan de acción y monitoreo deberían estar en el componente de Trámites del Plan Anticorrupción y de Atención al Ciudadano 
Para el presente seguimiento las evidencias aportadas y los controles establecidos, no dan cuenta de mitigar el riesgo, ni apuntan al plan de acción "Implementación de un sistema de información"; adicionalmente,  la evidencia "Indicador Eficacia solicitudes acreditación" corresponde a la vigencia 2020.</t>
  </si>
  <si>
    <t>Dentro de las evidencias aportadas, se observó:
1. Correo electrónico "Matriz de criterios de interpretación NTC-ISO 17025, de fecha 11/08/2020.
2. Matriz criterios visita IN SITU verificación acciones correctivas (base de datos en Excel, con una hoja donde se constituyen los grupos de trabajo y el nombre de la matriz asignada y 8 hojas en blanco).
3. Matriz interpretación de requisitos NTC-ISO 17025-2017 V1 (base de datos en Excel, con una hoja donde se constituyen los grupos de trabajo y el nombre de la matriz asignada y 14 hojas que corresponden al borrador del formato de la matriz sin código asignado por la OAP).
Teniendo en cuenta que las bases de datos se encuentran sin información relacionada (en blanco) y no han sido publicadas en el SGI; la OCI no cuenta con soportes que permiten verificar la minimización del riesgo establecido en la matriz.</t>
  </si>
  <si>
    <t>Dentro de las evidencias aportadas, se observó:
1. Correo de IDEAM - Programación Auditorias Abril V.1 2021-03-15, dirigido a funcionarios y contratistas de la Subdirección.
2. Programación Auditorias 2021 febrero-agosto, se observan 18 visitas programadas para la vigencia 2021, de las cuales, 3 se desarrollaron en el primer cuatrimestre.
3. Revisión de cotización por un líder, radicado 20216010005571, correspondiente a: SERVICIOS GEOLÓGICOS INTEGRADOS S.A.S. - S.G.I. S.A.S. El señor Héctor Oswaldo Cárdenas Ayala indica en el histórico: "...proyecto la cotización con objeto de extensión del alcance de la acreditación...solicito que esta cotización sea revisada por un evaluador líder de aire y con el trámite..." radicado archivado; la cotización se tramitó con el radicado No. 20216010007001, no se observa la revisión de un evaluador líder de aire como lo solicito el señor Héctor.
El Grupo de Acreditación, no aportó evidencias de la programación del PAC y de las comisiones como lo indica la descripción del control.</t>
  </si>
  <si>
    <t>El Grupo de Gestión Documental, aporta la siguiente evidencia:
1. Informe de capacitación protocolo, de fecha 28/01/2021, 72 participantes.
2. Lista de asistencia "Capacitación Orfeo 2", de fecha 01/03/2021, 8 participantes.
3. Lista de asistencia "Capacitación Orfeo 2 - parametrización TRD H en Orfeo - Migración historias laborales a Orfeo 2", de fecha 01/03/2021, 13 participantes.
4. Lista de asistencia "Aplicación TRD - Parametrización sistema Orfeo", de fecha 25/02/2021, 23 participantes.
5. Presentación en power point - Aplicación TRD 2021IDEAM.
6. Presentación en power point - Parametrización TRD en el sistema Orfeo.
Las evidencias aportadas dan cuenta del cumplimiento y efectividad del control establecido.</t>
  </si>
  <si>
    <t>El GADTH no aportó evidencias correspondientes al control establecidos, por lo tanto, la OCI no cuenta con soportes para validar el nivel de cumplimiento y efectividad del control.</t>
  </si>
  <si>
    <t xml:space="preserve">El GADTH, aportó como evidencia los correos electrónicos de fecha: 15/03/2021 - 10/03/2021 - 04/03/2021, mediante los cuales se remite el procedimiento de nómina ajustado, para la respectiva validación por parte de la Coordinadora de la dependencia y el asesor de Secretaria General. 
La OCI, no cuenta con soportes para validar el nivel de cumplimiento y efectividad del control; toda vez, que el procedimiento de nómina no se encuentra actualizado y publicado en el SGI, ni se observan soportes del control establecido "revisión de información generada luego del cargue de la información en el sistema de nómina, mediante la generación de prenóminas...". </t>
  </si>
  <si>
    <t>El GADTH no aportó evidencias correspondientes al control establecido, por lo tanto, la OCI no cuenta con soportes para validar el nivel de cumplimiento y efectividad del control.</t>
  </si>
  <si>
    <t>El GADTH aporta como evidencia el "registro de Indicadores 2021 - principal" base de datos en Excel, en la cual se relacionan los planes institucionales a cargo de la dependencia, sus respectivos indicadores y el porcentaje de avance; teniendo en cuenta el control establecido: "Seguimiento mensual al avance de los indicadores inmersos en cada uno de los Planes de Talento Humano" y revisada la evidencia aportada a la fecha del presente seguimiento (enero - abril 2021) no se observa porcentaje en ninguno de los indicadores descritos. 
Por lo tanto, la OCI no cuenta con soportes para validar el nivel de cumplimiento y efectividad del control.</t>
  </si>
  <si>
    <t>El GADTH, aportó documento en pdf denominado: "evidencia afiliaciones Seguridad Social y Riesgos Laborales - abril de 2021", el cual, contiene pantallazos de la organización de la información en drive. 
Teniendo en cuenta, que la información correspondiente afiliaciones al Sistema General de Seguridad Social y Riesgos Laborales de los funcionarios es de carácter confidencial, las carpetas se encuentran con acceso restringido y la OCI no tuvo acceso a ellas, ni se entregaron otras evidencias que dieran cuenta del control; no se observó el nivel de cumplimiento y efectividad de los controles establecidos.</t>
  </si>
  <si>
    <t>La evidencia aportada "Evidencia Drive 1er cuatrimestre" corresponde a pantallazos de la organización de la información en drive de la dependencia.
La Oficina de Control Interno recomienda revisar la organización de las carpetas en drive con el Grupo de Gestión Documental, con la finalidad de tener coherencia con la tabla de retención documental de la dependencia; adicionalmente, no se observan evidencias acordes al plan de acción, el cual indica: "Realizar reunión para determinar los lineamientos de la información que se sube por parte de contabilidad al DRIVE".
Por lo anterior, no se puede determinar el nivel de cumplimiento y efectividad del control.</t>
  </si>
  <si>
    <t>La dependencia responsable, aporta como evidencia 10 formatos de solicitud de modificación cuenta de usuario SIIF Nación II; en los cuales, se observa el perfil que requiere el usuario y las respectivas firmas del jefe inmediato y el usuario, dichos soportes corresponden a funcionarios y contratistas del Grupo de Contabilidad.
Por lo anterior, la Oficina de Control Interno observa el cumplimiento y efectividad del control para el presente seguimiento.</t>
  </si>
  <si>
    <t>El Grupo de Servicios Administrativos, aportó las siguientes evidencias:
1. Acta "Reunión seguimiento y control de funciones del Grupo de Servicios Administrativos" de fecha 02/02/2021.
2. Acta "Reunión seguimiento y control de obligaciones del Grupo de Servicios Administrativos" de fecha 26/03/2021.
Teniendo en cuenta los soportes antes relacionados, la OCI observa el cumplimiento y efectividad del control establecido: "...verifica mensualmente la ejecución del plan de adquisiciones, en relación a los bienes y servicios necesarios para el funcionamiento del IDEAM...", realizado por el Coordinador de la dependencia.</t>
  </si>
  <si>
    <t>El Grupo de Servicio al Ciudadano, aportó las siguientes evidencias:
1. Correos electrónicos de fechas: 05, 06, 14/01/2021 - 15, 18, 25 /02/2021 - 08, 08, 23/03/2021 y 12, 07, 14/04/2021, por medio de los cuales, la dependencia genera alertas sobre el vencimiento de los términos para dar respuesta a la (s) PQRS e indica que: "De no ser posible brindar respuesta dentro del término legal, favor acudir al parágrafo del artículo 14 de la Ley 1755/2015. SOLICITUD DE PRÓRROGA".
Teniendo en cuenta los soportes antes relacionados, la OCI observa el cumplimiento y efectividad del control para el presente seguimiento (enero - abril 2021).</t>
  </si>
  <si>
    <t>Teniendo en cuenta la importancia de mitigar los riesgos de corrupción y su impacto negativo en el Instituto; la OCI, recomienda iniciar las actividades de control a la mayor brevedad posible y establecer el plan de acción; ya que para el presente seguimiento (enero - abril 2021), no se cuenta con evidencia aportada por el responsable, para verificar el nivel de cumplimiento y efectividad de los controles establecidos.</t>
  </si>
  <si>
    <t>Para el seguimiento al primer cuatrimestre de la Matriz de Riesgos 2021, la OSPA no aportó evidencia alguna; por lo tanto, la Oficina de Control Interno no cuenta con evidencias para verificar el nivel de cumplimiento y efectividad del control establecido.</t>
  </si>
  <si>
    <t>Se realizo capacitacion de inducción a la ingeniera de sistema - contratistas, dentro de la cual, se le capacito sobre el reporte de Conflictos de intereses y Confidencial, las demás actividad de capacitación estan programada para ejecutarse en curso del primer semestre 2021.</t>
  </si>
  <si>
    <t>El responsable aportó las siguientes evidencias:
1. ESTUDIOS PREVIOS WILMAR 20211030000023
2. ESTUDIOS PREVIOS EIDA 20211030000663
3. ESTUDIOS PREVIOS CESAR 20201030004063
4. ESTUDIOS PREVIO SUSANA 20201030003943
5. ESTUDIOS PREVIOS CARLOS 20201030003933
Teniendo en cuenta los soportes allegados, se verifica el cumplimiento y efectividad del control establecido para el presente seguimiento.</t>
  </si>
  <si>
    <t>El responsable, aporta las siguientes evidencias:
1. Acta de reunión "Jornada de Inducción Contratistas y funcionarios Oficina de Control Interno", realizada el día 27/01/2021.
2. Citaciones reuniones inducción.
3. Acta No. 04 OCI "Jornada de Inducción Contratista Ingeniera Sistemas Eida Maldonado", realizada el día 07/04/2021 y la lista de asistencia en la cual participaron 4 personas.
Teniendo en cuenta los soportes allegados, se verifica el cumplimiento y efectividad del control establecido para el presente seguimiento.</t>
  </si>
  <si>
    <t xml:space="preserve">Según lo indicado por el responsable, durante el primer cuatrimestre no se han realizado capacitaciones sobre el código de integridad dictado por otras dependencias, por lo tanto, no aporta evidencias que permitan verificar el cumplimiento y efectividad del control establecido. Se recomienda establecer el plan de acción.
Adicionalmente, la OCI verificó según las evidencias aportadas al seguimiento del primer cuatrimestre del P.A.A.C. 2021, (componentes - Iniciativas Adicionales, Subcomponente 1.3), el GADTH desarrolló una capacitación sobre integridad al nivel directivo; se recomienda adelantar la gestión pertinente con el Grupo de Talento Humano, para efectos de solicitar dicha capacitación a los demás funcionarios y contratistas del Instituto. Igualmente, el Departamento Administrativo de la Función Pública, tiene como oferta este tipo de capacitaciones, las cuales pueden ser consultadas en la Agenda Función Pública que se encuentra dispuesta en la página web de dicha entidad y así, poder participar de las mismas. </t>
  </si>
  <si>
    <t xml:space="preserve">Para el seguimiento al primer cuatrimestre de la Matriz de Riesgos 2021, el responsable no aportó evidencia alguna, por lo tanto, la Oficina de Control Interno no cuenta con registros que permitan verificar el nivel de cumplimiento y efectividad del control establecido.  Lo registrado en el monitoreo 1, no da cuenta de la aplicación del control. </t>
  </si>
  <si>
    <t>La Oficina Asesora de Planeación, aportó como evidencia el "Plan Anticorrupción y Atención al Ciudadano 2021", con la respectiva descripción del avance y sus evidencias correspondientes al componente iniciativas adicionales - subcomponente 2.2 (avance del 30% con las evidencias aportadas) y subcomponente 2.4 (no presento avance, ya que no aportaron evidencias). Por lo tanto, el nivel de cumplimiento y verificación del control es parcial.</t>
  </si>
  <si>
    <t>El responsable, aportó las mismas evidencias del riesgo 66, control 2.
La OCI, verificó que los soportes allegados dieran cuenta del nivel cumplimiento y efectividad del control establecido para el presente seguimiento (enero - abril 2021).</t>
  </si>
  <si>
    <t>La Oficina Asesora de Planeación aportó como evidencia "Matriz de requisitos legales", se observa que fue publicada en el SGI el día 18/12/2020 en el link: https://cutt.ly/YbFdNEi, el documento aportado indica fecha última actualización 03/12/2020 y las columnas dispuestas para la evaluación no se encuentran diligenciadas en su totalidad; así mismo, las columnas correspondientes al seguimiento se encuentran en blanco.
Por lo anterior, las evidencias aportadas no dan cuenta del cumplimiento y efectividad del control establecido.</t>
  </si>
  <si>
    <t>El responsable aportó como evidencia el "Plan Anual de Auditorías Internas 2021 propuesta", en el cual se observa que tienen programada auditoria en el mes de junio al proceso de Generación de Datos e Información Hidrometeorológica y Ambiental para la toma de decisiones desde el punto de vista de la gestión ambiental. 
Por lo anterior, la OCI no cuenta con soportes que permitan verificar el nivel de cumplimiento y efectividad del control establecido, ya que al presente seguimiento (enero - abril 2021) no se ha desarrollado la auditoría y no se cuenta con el respectivo informe.</t>
  </si>
  <si>
    <r>
      <t xml:space="preserve">Capacitaciones y gestión con los involucrados con la generación del dato:
Se presenta evidencias de las capacitaciones impartidas a los operadores logísticos IAvH-Caribe y SINCHI- Amazonas. Estas capacitaciones dirigidas al personal de las brigadas de campo, contemplan los procedimientos y metodologías para la implementación del Inventario Forestal Nacional a fin de mejorar la calidad de la información recolectada durante el operativo de campo. Se anexan listas de asistencia y Agendas de capacitación.
</t>
    </r>
    <r>
      <rPr>
        <i/>
        <sz val="11"/>
        <color rgb="FF000000"/>
        <rFont val="Calibri"/>
        <family val="2"/>
        <scheme val="minor"/>
      </rPr>
      <t xml:space="preserve">Link: Carpeta - Evidencias Control 4. Capacitaciones / Capacitaciones y gestión con los involucrados con la generación del dato (https://drive.google.com/drive/u/0/folders/1nkjGACfvh3QTBNlgmaM_E2YXQD3WxDRO) </t>
    </r>
    <r>
      <rPr>
        <sz val="11"/>
        <color rgb="FF000000"/>
        <rFont val="Calibri"/>
        <family val="2"/>
        <scheme val="minor"/>
      </rPr>
      <t xml:space="preserve">
Se presenta revisión de metodologías y procesos realizados para la generación de los datos y del productos final, se anexa una muestra de las reuniones realizadas desde enero hasta marzo de 2021 (Grupo Suelos y Tierras).
En el marco del proyecto de actualización del mapa nacional de coberturas de la tierra periodo 2018, se han realizado varias capacitaciones al grupo de profesionales que van a realizar la calificación de los puntos de muestreo. Se anexan tres actas de las reuniones de capacitación y resumen del proceso de capacitación realizado en el mes de marzo (Grupo Suelos y Tierras).
</t>
    </r>
    <r>
      <rPr>
        <i/>
        <sz val="11"/>
        <color rgb="FF000000"/>
        <rFont val="Calibri"/>
        <family val="2"/>
        <scheme val="minor"/>
      </rPr>
      <t>Link: Carpeta - Evidencias Control 4. Capacitaciones. (https://drive.google.com/drive/u/0/folders/1AcDzMHSAdZvKd9VRh151_evyrxDF7VLe)</t>
    </r>
    <r>
      <rPr>
        <sz val="11"/>
        <color rgb="FF000000"/>
        <rFont val="Calibri"/>
        <family val="2"/>
        <scheme val="minor"/>
      </rPr>
      <t xml:space="preserve">
Capacitaciones dentro del equipo para divulgar en forma correcta la información:
Se realizaron 7 capacitaciones sobre manejo de la Plataforma SNIF dirigida a los contratistas del Grupo de Bosques encargados de apoyar los procesos de capacitación con las Autoridades Ambientales en el marco del reporte de información del SNIF.
Se inlcuye como evidencias Listas de asistencia.
</t>
    </r>
    <r>
      <rPr>
        <i/>
        <sz val="11"/>
        <color rgb="FF000000"/>
        <rFont val="Calibri"/>
        <family val="2"/>
        <scheme val="minor"/>
      </rPr>
      <t xml:space="preserve">Link: Carpeta - Evidencias Control 4. Capacitaciones / Capacitaciones dentro del equipo para divulgar en forma correcta la información (https://drive.google.com/drive/u/0/folders/1hdNDpe3EYYqMJxMtjDKTHfmUbhXZZ1Rl) 
</t>
    </r>
    <r>
      <rPr>
        <sz val="11"/>
        <color rgb="FF000000"/>
        <rFont val="Calibri"/>
        <family val="2"/>
        <scheme val="minor"/>
      </rPr>
      <t xml:space="preserve">Se anexan las listas de asistencia a las capacitaciones (3 archivos Excel) en las cuales participaron el grupo de coberturas para el proceso de oficialización de la información del mapa nacional de coberturas de la tierra 2018, con el fin de su divulgación cumpliendo los estándares establecidos por el grupo SIA. (Frupo Suelos y Tierras).
</t>
    </r>
    <r>
      <rPr>
        <i/>
        <sz val="11"/>
        <color rgb="FF000000"/>
        <rFont val="Calibri"/>
        <family val="2"/>
        <scheme val="minor"/>
      </rPr>
      <t>Link: Carpeta - Evidencias Control 4. Capacitaciones. (https://drive.google.com/drive/u/0/folders/1AcDzMHSAdZvKd9VRh151_evyrxDF7VLe)</t>
    </r>
  </si>
  <si>
    <r>
      <t xml:space="preserve">*Seguimiento (Excel con alimentación manual) de las solicitudes que tienen fijados tiempos de respuesta y un indicador de eficacia
</t>
    </r>
    <r>
      <rPr>
        <b/>
        <sz val="11"/>
        <color rgb="FF000000"/>
        <rFont val="Calibri"/>
        <family val="2"/>
        <scheme val="minor"/>
      </rPr>
      <t>Evidencia:</t>
    </r>
    <r>
      <rPr>
        <sz val="11"/>
        <color rgb="FF000000"/>
        <rFont val="Calibri"/>
        <family val="2"/>
        <scheme val="minor"/>
      </rPr>
      <t xml:space="preserve"> 4. CUADRO PROCESO ACREDITACIÓN (MACROS) 02_04_2021.xls, Indicador Eficacia solicitudes acreditación.xls</t>
    </r>
  </si>
  <si>
    <r>
      <t xml:space="preserve">*Asignar la responsabilidad en el profesional universitario del grupo para realizar este seguimiento y fijar como objetivo de desempeño laboral
</t>
    </r>
    <r>
      <rPr>
        <b/>
        <sz val="11"/>
        <color rgb="FF000000"/>
        <rFont val="Calibri"/>
        <family val="2"/>
        <scheme val="minor"/>
      </rPr>
      <t>Evidencia:</t>
    </r>
    <r>
      <rPr>
        <sz val="11"/>
        <color rgb="FF000000"/>
        <rFont val="Calibri"/>
        <family val="2"/>
        <scheme val="minor"/>
      </rPr>
      <t xml:space="preserve"> Correo de IDEAM - Back Up cuadro proceso acreditación.pdf</t>
    </r>
  </si>
  <si>
    <r>
      <t xml:space="preserve">
* Asignación de grupos de trabajo en temas específicos de cada etapa del trámite, con seguimiento periódico y socialización de resultados. </t>
    </r>
    <r>
      <rPr>
        <b/>
        <sz val="11"/>
        <color theme="1"/>
        <rFont val="Calibri"/>
        <family val="2"/>
        <scheme val="minor"/>
      </rPr>
      <t>Evidencia:</t>
    </r>
    <r>
      <rPr>
        <sz val="11"/>
        <color theme="1"/>
        <rFont val="Calibri"/>
        <family val="2"/>
        <scheme val="minor"/>
      </rPr>
      <t xml:space="preserve"> Correo - Matriz de criterios de interpretación.pdf</t>
    </r>
  </si>
  <si>
    <r>
      <t xml:space="preserve">Se consolidadan los documentos de criterios del grupo en estos archivos. </t>
    </r>
    <r>
      <rPr>
        <b/>
        <sz val="11"/>
        <color rgb="FF000000"/>
        <rFont val="Calibri"/>
        <family val="2"/>
        <scheme val="minor"/>
      </rPr>
      <t>Evidencia:</t>
    </r>
    <r>
      <rPr>
        <sz val="11"/>
        <color rgb="FF000000"/>
        <rFont val="Calibri"/>
        <family val="2"/>
        <scheme val="minor"/>
      </rPr>
      <t xml:space="preserve"> MATRIZ CRITERIOS VISITA IN SITU VERIFICACIÓN ACCIONES CORRECTIVAS.xls; MATRIZ INTERPRETACION DE REQUISITOS NTC-ISO 17025-2017 V1.xls</t>
    </r>
  </si>
  <si>
    <r>
      <t xml:space="preserve">*Cotizaciones revisadas por parte de un evaluador líder para confirmar tiempos según los muestreos, o el desplazamiento. </t>
    </r>
    <r>
      <rPr>
        <b/>
        <sz val="11"/>
        <color rgb="FF000000"/>
        <rFont val="Calibri"/>
        <family val="2"/>
        <scheme val="minor"/>
      </rPr>
      <t xml:space="preserve">Evidencia: </t>
    </r>
    <r>
      <rPr>
        <sz val="11"/>
        <color rgb="FF000000"/>
        <rFont val="Calibri"/>
        <family val="2"/>
        <scheme val="minor"/>
      </rPr>
      <t>Revisión de cotización por un líder.jpg</t>
    </r>
  </si>
  <si>
    <r>
      <t xml:space="preserve">La necesidad de cumplir con las programación mensual de PAC, lleva al grupo a programar con meses de anterioridad. Desde la declaratoria de la emergencia sanitaria en el año 2020 se implementó la evaluación remota para los trámites de acreditación y autorización. </t>
    </r>
    <r>
      <rPr>
        <b/>
        <sz val="11"/>
        <color rgb="FF000000"/>
        <rFont val="Calibri"/>
        <family val="2"/>
        <scheme val="minor"/>
      </rPr>
      <t>Evidencia:</t>
    </r>
    <r>
      <rPr>
        <sz val="11"/>
        <color rgb="FF000000"/>
        <rFont val="Calibri"/>
        <family val="2"/>
        <scheme val="minor"/>
      </rPr>
      <t xml:space="preserve"> PROGRAMACION AUDITORIAS 2021 Febrero-agosto.xls</t>
    </r>
  </si>
  <si>
    <r>
      <t>*Programación con dos meses de anticipación, programación a tiempo del PAC y de las comisiones.</t>
    </r>
    <r>
      <rPr>
        <b/>
        <sz val="11"/>
        <color rgb="FF000000"/>
        <rFont val="Calibri"/>
        <family val="2"/>
        <scheme val="minor"/>
      </rPr>
      <t xml:space="preserve"> Evidencia:</t>
    </r>
    <r>
      <rPr>
        <sz val="11"/>
        <color rgb="FF000000"/>
        <rFont val="Calibri"/>
        <family val="2"/>
        <scheme val="minor"/>
      </rPr>
      <t xml:space="preserve"> Correo de IDEAM - PROGRAMACIÓN AUDITORÍAS ABRIL V.1 2021-03-15.pdf</t>
    </r>
  </si>
  <si>
    <r>
      <t xml:space="preserve">*Registro activo de conflicto de intereses, más el registro de compromiso de confidencialidad, imparcialidad e independencia de todo el grupo. 
*Confirmación de impedimentos previo a la visita in situ.
</t>
    </r>
    <r>
      <rPr>
        <b/>
        <sz val="11"/>
        <color rgb="FF000000"/>
        <rFont val="Calibri"/>
        <family val="2"/>
        <scheme val="minor"/>
      </rPr>
      <t xml:space="preserve">Evidencia: </t>
    </r>
    <r>
      <rPr>
        <sz val="11"/>
        <color rgb="FF000000"/>
        <rFont val="Calibri"/>
        <family val="2"/>
        <scheme val="minor"/>
      </rPr>
      <t>MATRIZ DE Impedimentos Auditores 2021.xls; Compromisos de confidencialidad 2021.zip</t>
    </r>
  </si>
  <si>
    <r>
      <t xml:space="preserve">La información presentada por los laboratorios en las solicitudes de acreditación, puede ser otra fuente externa de las relaciones profesionales de los evaluadores con los laboratorios. la información se encuentra dispersa en el ORFEO, por lo que se requiere establecer el registro de segumineto. </t>
    </r>
    <r>
      <rPr>
        <b/>
        <sz val="11"/>
        <color rgb="FF000000"/>
        <rFont val="Calibri"/>
        <family val="2"/>
        <scheme val="minor"/>
      </rPr>
      <t>Evidencia:</t>
    </r>
    <r>
      <rPr>
        <sz val="11"/>
        <color rgb="FF000000"/>
        <rFont val="Calibri"/>
        <family val="2"/>
        <scheme val="minor"/>
      </rPr>
      <t xml:space="preserve"> Por establecer a partir del mes de mayo de 2021 a partir de las solicitudes ingresadas año 2020</t>
    </r>
  </si>
  <si>
    <r>
      <t xml:space="preserve">*Disminución en los potenciales conflictos de interés que se presenten luego de la toma de decisión de la acreditación o luego de la emisión del acto administrativo. </t>
    </r>
    <r>
      <rPr>
        <b/>
        <sz val="11"/>
        <color rgb="FF000000"/>
        <rFont val="Calibri"/>
        <family val="2"/>
        <scheme val="minor"/>
      </rPr>
      <t>Evidencia:</t>
    </r>
    <r>
      <rPr>
        <sz val="11"/>
        <color rgb="FF000000"/>
        <rFont val="Calibri"/>
        <family val="2"/>
        <scheme val="minor"/>
      </rPr>
      <t xml:space="preserve"> Asignación a otro lider.jpg</t>
    </r>
  </si>
  <si>
    <t>Realiza de manera semestral, las reuniones que se establecen en el control.</t>
  </si>
  <si>
    <r>
      <t xml:space="preserve">*El asesor de Cooperación y Asuntos Internacionales realiza seguimiento a la base de información de instrumentos de cooperación internacional por medio del formato de  </t>
    </r>
    <r>
      <rPr>
        <i/>
        <sz val="11"/>
        <color rgb="FF000000"/>
        <rFont val="Calibri"/>
        <family val="2"/>
        <scheme val="minor"/>
      </rPr>
      <t xml:space="preserve">"Instrumentos de cooperación internacional"  </t>
    </r>
  </si>
  <si>
    <r>
      <t xml:space="preserve">* Capacitar al personal encargado de dar respuesta y seguimiento a los requerimientos en aspectos relacionados con los tiempos de respuesta a las PQRS. </t>
    </r>
    <r>
      <rPr>
        <b/>
        <sz val="11"/>
        <color rgb="FF000000"/>
        <rFont val="Calibri"/>
        <family val="2"/>
        <scheme val="minor"/>
      </rPr>
      <t>Evidencia:</t>
    </r>
    <r>
      <rPr>
        <sz val="11"/>
        <color rgb="FF000000"/>
        <rFont val="Calibri"/>
        <family val="2"/>
        <scheme val="minor"/>
      </rPr>
      <t xml:space="preserve"> La capacitación se encuentra en proceso de preparación, teniendo en cuenta que la totalidad del personal contratado en la Subdirección, inicio labores contractuales a inicio del mes de abril.</t>
    </r>
  </si>
  <si>
    <r>
      <t xml:space="preserve">* Capacitar al personal encargado de dar respuesta y seguimiento a los requerimientos en aspectos relacionados con los tiempos de respuesta a las PQRS. 
</t>
    </r>
    <r>
      <rPr>
        <b/>
        <sz val="11"/>
        <color rgb="FF000000"/>
        <rFont val="Calibri"/>
        <family val="2"/>
        <scheme val="minor"/>
      </rPr>
      <t>Evidencia:</t>
    </r>
    <r>
      <rPr>
        <sz val="11"/>
        <color rgb="FF000000"/>
        <rFont val="Calibri"/>
        <family val="2"/>
        <scheme val="minor"/>
      </rPr>
      <t xml:space="preserve"> La capacitación se encuentra en proceso de preparación, teniendo en cuenta que la totalidad del personal contratado en la Subdirección, inicio labores contractuales a inicio del mes de abril.</t>
    </r>
  </si>
  <si>
    <r>
      <t xml:space="preserve">El responsable, aportó las siguientes evidencias:
1. Acta de inspección Ibagué 05042021 con soportes.
2. Inventario Daniel Useche MAI, de fecha 16/04/2021.
</t>
    </r>
    <r>
      <rPr>
        <b/>
        <sz val="10"/>
        <color theme="1"/>
        <rFont val="Calibri"/>
        <family val="2"/>
        <scheme val="minor"/>
      </rPr>
      <t>La Oficina de Control Interno, recomienda revisar y ajustar de ser pertinente, la coherencia entre: la descripción del riesgo "posibilidad de detrimento patrimonial al perder bienes que no se encuentren asegurados por falta de reportes ante la aseguradora", la descripción del control "Un funcionario del grupo de Almacén, reporta quincenalmente los elementos nuevos  ingresados a almacén en el periodo, esta actividad la realiza digitalmente en el aplicativo MAI y se pasa reporte al grupo de servicios administrativos" y el plan de acción "Reporte quincenal al Grupo de Servicios Administrativos con los Ingresos de los bienes llegados por reposición", ya que en cada uno hace referencia a distintos estados (asegurados - nuevos - por reposición) de los elementos.</t>
    </r>
    <r>
      <rPr>
        <sz val="10"/>
        <color theme="1"/>
        <rFont val="Calibri"/>
        <family val="2"/>
        <scheme val="minor"/>
      </rPr>
      <t xml:space="preserve"> Adicionalmente, las evidencias allegadas no dan cuenta del cumplimiento y efectividad del control establecido.</t>
    </r>
  </si>
  <si>
    <r>
      <t>El estado del riesgo es</t>
    </r>
    <r>
      <rPr>
        <b/>
        <sz val="10"/>
        <color theme="1"/>
        <rFont val="Calibri"/>
        <family val="2"/>
        <scheme val="minor"/>
      </rPr>
      <t xml:space="preserve"> finalizado</t>
    </r>
    <r>
      <rPr>
        <sz val="10"/>
        <color theme="1"/>
        <rFont val="Calibri"/>
        <family val="2"/>
        <scheme val="minor"/>
      </rPr>
      <t>; se encuentra relacionado en la matriz de riesgo para llevar la trazabilidad de los mismos, esta información la administrar la Oficina Asesora de Planeación.</t>
    </r>
  </si>
  <si>
    <r>
      <t xml:space="preserve">Dentro de las evidencias aportadas por la dependencia responsable, la OCI no observa soportes que validen el cumplimiento y efectividad del control "Revisión al estado de la documentación por parte de los funcionarios de archivo en términos de deterioro y de ubicación", </t>
    </r>
    <r>
      <rPr>
        <b/>
        <sz val="10"/>
        <color theme="1"/>
        <rFont val="Calibri"/>
        <family val="2"/>
        <scheme val="minor"/>
      </rPr>
      <t>Se recomienda adjuntar los soportes de todas las actividades desarrolladas, con la finalidad de evidenciar la mitigación del riesgo.</t>
    </r>
  </si>
  <si>
    <r>
      <t xml:space="preserve">La evidencia aportada, corresponde a la misma del riesgo 12, ya que la descripción del control y el plan de acción son iguales en los dos riesgos; por lo tanto, la evidencia aportada no dan cuenta del cumplimiento del control establecido, ya que no se observa el check list, ni indicadores de devolución de cuentas de cobro.
</t>
    </r>
    <r>
      <rPr>
        <b/>
        <sz val="10"/>
        <color theme="1"/>
        <rFont val="Calibri"/>
        <family val="2"/>
        <scheme val="minor"/>
      </rPr>
      <t>Por lo anterior, la Oficina de Control Interno recomienda revisar y ajustar, de ser necesario (descripción del control y el plan de acción), teniendo en cuenta la duplicidad de los mismos y no se puede establecer el nivel de cumplimiento y efectividad del control.</t>
    </r>
  </si>
  <si>
    <r>
      <t xml:space="preserve">El Grupo de Tesorería aporta las siguientes evidencias:
1. Correo electrónico "Matriz de Riesgo - Riesgo Compartido" de fecha 07/04/2021, dirigido a la Coordinadora del GADTH, informando el riesgo 19 que debe ser gestionado por las dos dependencias.
2. Manual de funciones Resolución 0340 del 05 de abril de 2019, página 43, donde se observan las funciones del profesional especializado, código 2028, grado 17 del área de Secretaria General - Tesorería.
3. Correo electrónico "Solicitud Talento Humano - funciones profesional especializado 17" de fecha 08/02/2021, solicitando colaboración frente a la solicitud realizada por el funcionario Jorge Polo, sobre el cambio de funciones, lo anterior, para suscribir compromisos.
4. Copia carta dirigida al Doctor Gilberto Galvis, en la cual, el funcionario Jorge Polo el día 10/02/2021 solicita: "...en forma voluntaria se tramite mi traslado al cargo del cual soy titular, debido a que mi formación y experiencia no aplican en forma directa sobre el manual de funciones del cargo: PROFESIONAL ESPECIALIZADO 2028 GRADO 17 el cual demanda un conocimiento específico en tributación e impuestos y las condiciones actuales no me habilitan para responder en forma profesional y responsable con las necesidades institucionales...".
5. Correo electrónico "Solicitud de traslado de dependencia" de fecha 10/02/2021, mediante el cual, se envía la carta antes relacionada al Secretario General, con copia a la Directora General, Coordinadora GADTH y Coordinadora Grupo de Tesorería.
6. Memorando No. 20212050001173 "Solicitud información cargo profesional especializado 17 - Grupo de Tesorería, de fecha 08/02/2021.
7. Funciones Profesional Especializado 17 - Versión 2006.
La Oficina de Control Interno, verifica el nivel de cumplimiento y efectividad del control establecido por parte del Grupo de Tesorería. El GADTH no aporta evidencias del control realizado por esta dependencia, lo anterior, teniendo en cuenta que es un riesgo compartido.  </t>
    </r>
    <r>
      <rPr>
        <b/>
        <sz val="10"/>
        <color theme="1"/>
        <rFont val="Calibri"/>
        <family val="2"/>
        <scheme val="minor"/>
      </rPr>
      <t>La Oficina de Control Interno recomienda fortalecer el control y el plan de acción, además, evidenciar los mecanismos utilizados para minimizar el impacto del riesgo "Probabilidad de sanciones disciplinarias, fiscales y penales por incumplimiento y/o inexactitudes o errores en pagos, presentación de impuestos y gestión de PAC</t>
    </r>
    <r>
      <rPr>
        <sz val="10"/>
        <color theme="1"/>
        <rFont val="Calibri"/>
        <family val="2"/>
        <scheme val="minor"/>
      </rPr>
      <t>"</t>
    </r>
  </si>
  <si>
    <r>
      <t xml:space="preserve">Mediante radicado No. 20211050001203 de fecha 19/03/2021, la OSPA notificó a la Oficina de Informática las dificultades y necesidades que se requieren frente al hardware y software del Centro Regional de Pronósticos y Alertas CRPA de Antioquía que actualmente se encuentran desarrollando las actividades desde el A.O. 01 - Medellín.
Mediante correo electrónico de fecha 31/03/2021, la Directora solicitó a los Subdirectores y Jefes de Informática y OSPA, la justificación técnica y los valores queridos para atender las necesidades misionales, con la finalidad de gestionar los recursos económicos, a los cual, Vivian Farley Garzón mediante correo electrónico informó al Jefe de la OSPA de los hardware y software y su valor requerido.
</t>
    </r>
    <r>
      <rPr>
        <b/>
        <sz val="10"/>
        <color theme="1"/>
        <rFont val="Calibri"/>
        <family val="2"/>
        <scheme val="minor"/>
      </rPr>
      <t>La Oficina de Control Interno, recomienda revisar la coherencia entre la descripción del control y el plan de acción, por lo tanto las evidencias aportadas "programación de turnos y listado de contratistas", no apuntan a minimizar la materialización del riesgo y no son coherentes con la descripción del control establecida en la matriz de riesgos 2021.</t>
    </r>
  </si>
  <si>
    <r>
      <t>Para el seguimiento al primer cuatrimestre de la Matriz de Riesgos 2021, la OSPA no aportó evidencias que den cuenta de "</t>
    </r>
    <r>
      <rPr>
        <b/>
        <sz val="10"/>
        <color theme="1"/>
        <rFont val="Calibri"/>
        <family val="2"/>
        <scheme val="minor"/>
      </rPr>
      <t>Realizar respaldos de información de manera periódica en caso de falla de equipo, software o red en un servicio CLOUD o físico no atado a la red de la oficina</t>
    </r>
    <r>
      <rPr>
        <sz val="10"/>
        <color theme="1"/>
        <rFont val="Calibri"/>
        <family val="2"/>
        <scheme val="minor"/>
      </rPr>
      <t>"; por lo tanto, la Oficina de Control Interno no tiene elementos de juicio que permitan verificar el nivel de cumplimiento y efectividad del control establecido.</t>
    </r>
  </si>
  <si>
    <r>
      <t xml:space="preserve">Para el seguimiento al primer cuatrimestre de la Matriz de Riesgos 2021, la OSPA no aportó evidencia alguna; por lo tanto, la Oficina de Control Interno no cuenta con evidencias para verificar el nivel de cumplimiento y efectividad del control establecido.
</t>
    </r>
    <r>
      <rPr>
        <b/>
        <sz val="10"/>
        <color theme="1"/>
        <rFont val="Calibri"/>
        <family val="2"/>
        <scheme val="minor"/>
      </rPr>
      <t>La OCI, recomienda diligenciar toda la información que contiene la Matriz de Riesgos 2021, teniendo en cuenta que se observan columnas sin diligenciar. Adicionalmente, la descripción del riesgo, no presenta relación con el control descrito en el presente documento.</t>
    </r>
  </si>
  <si>
    <r>
      <t xml:space="preserve">La Oficina Asesora Jurídica, aportó como evidencia la lista de asistencia "Socialización de Procedimiento interno de Contratación" realizada el día 30/12/2020 y contó con la participación de 8 contratistas de la OAJ. No se observan evidencias correspondientes al primer cuatrimestre de la vigencia 2021 para validar el cumplimiento y la efectividad del control establecido.
</t>
    </r>
    <r>
      <rPr>
        <b/>
        <sz val="10"/>
        <color theme="1"/>
        <rFont val="Calibri"/>
        <family val="2"/>
        <scheme val="minor"/>
      </rPr>
      <t>La Oficina de Control Interno, recomienda establecer el plan de acción.</t>
    </r>
  </si>
  <si>
    <r>
      <t xml:space="preserve">La Oficina Asesora Jurídica, aportó como evidencia el contrato No. 014 - 2021. Cuyo objeto contractual es "Prestar los servicios profesionales en la oficina asesora jurídica para adelantar actuaciones administrativas, judiciales y extrajudiciales que se requieran".
</t>
    </r>
    <r>
      <rPr>
        <b/>
        <sz val="10"/>
        <color theme="1"/>
        <rFont val="Calibri"/>
        <family val="2"/>
        <scheme val="minor"/>
      </rPr>
      <t>La Oficina de Control Interno, recomienda establecer controles concordantes con el riesgo y establecer el plan de acción.</t>
    </r>
    <r>
      <rPr>
        <sz val="10"/>
        <color theme="1"/>
        <rFont val="Calibri"/>
        <family val="2"/>
        <scheme val="minor"/>
      </rPr>
      <t xml:space="preserve"> Por lo anterior no se puede determinar el nivel de cumplimiento del control frente a la minimización del riesgo.</t>
    </r>
  </si>
  <si>
    <r>
      <t xml:space="preserve">La Oficina Asesora Jurídica, aportó como evidencia las actas de los Comités de Contratación, así:
</t>
    </r>
    <r>
      <rPr>
        <b/>
        <sz val="10"/>
        <color theme="1"/>
        <rFont val="Calibri"/>
        <family val="2"/>
        <scheme val="minor"/>
      </rPr>
      <t>Acta No</t>
    </r>
    <r>
      <rPr>
        <sz val="10"/>
        <color theme="1"/>
        <rFont val="Calibri"/>
        <family val="2"/>
        <scheme val="minor"/>
      </rPr>
      <t>. (</t>
    </r>
    <r>
      <rPr>
        <b/>
        <sz val="10"/>
        <color theme="1"/>
        <rFont val="Calibri"/>
        <family val="2"/>
        <scheme val="minor"/>
      </rPr>
      <t>01</t>
    </r>
    <r>
      <rPr>
        <sz val="10"/>
        <color theme="1"/>
        <rFont val="Calibri"/>
        <family val="2"/>
        <scheme val="minor"/>
      </rPr>
      <t>-08/01/2021), (</t>
    </r>
    <r>
      <rPr>
        <b/>
        <sz val="10"/>
        <color theme="1"/>
        <rFont val="Calibri"/>
        <family val="2"/>
        <scheme val="minor"/>
      </rPr>
      <t>02</t>
    </r>
    <r>
      <rPr>
        <sz val="10"/>
        <color theme="1"/>
        <rFont val="Calibri"/>
        <family val="2"/>
        <scheme val="minor"/>
      </rPr>
      <t>-14/01/2021), (</t>
    </r>
    <r>
      <rPr>
        <b/>
        <sz val="10"/>
        <color theme="1"/>
        <rFont val="Calibri"/>
        <family val="2"/>
        <scheme val="minor"/>
      </rPr>
      <t>03</t>
    </r>
    <r>
      <rPr>
        <sz val="10"/>
        <color theme="1"/>
        <rFont val="Calibri"/>
        <family val="2"/>
        <scheme val="minor"/>
      </rPr>
      <t>-15/01/2021), (</t>
    </r>
    <r>
      <rPr>
        <b/>
        <sz val="10"/>
        <color theme="1"/>
        <rFont val="Calibri"/>
        <family val="2"/>
        <scheme val="minor"/>
      </rPr>
      <t>04</t>
    </r>
    <r>
      <rPr>
        <sz val="10"/>
        <color theme="1"/>
        <rFont val="Calibri"/>
        <family val="2"/>
        <scheme val="minor"/>
      </rPr>
      <t>-18/01/2021), (</t>
    </r>
    <r>
      <rPr>
        <b/>
        <sz val="10"/>
        <color theme="1"/>
        <rFont val="Calibri"/>
        <family val="2"/>
        <scheme val="minor"/>
      </rPr>
      <t>05 y 06</t>
    </r>
    <r>
      <rPr>
        <sz val="10"/>
        <color theme="1"/>
        <rFont val="Calibri"/>
        <family val="2"/>
        <scheme val="minor"/>
      </rPr>
      <t>-19/01/2021), (</t>
    </r>
    <r>
      <rPr>
        <b/>
        <sz val="10"/>
        <color theme="1"/>
        <rFont val="Calibri"/>
        <family val="2"/>
        <scheme val="minor"/>
      </rPr>
      <t>07</t>
    </r>
    <r>
      <rPr>
        <sz val="10"/>
        <color theme="1"/>
        <rFont val="Calibri"/>
        <family val="2"/>
        <scheme val="minor"/>
      </rPr>
      <t>-21/01/2021), (</t>
    </r>
    <r>
      <rPr>
        <b/>
        <sz val="10"/>
        <color theme="1"/>
        <rFont val="Calibri"/>
        <family val="2"/>
        <scheme val="minor"/>
      </rPr>
      <t>08</t>
    </r>
    <r>
      <rPr>
        <sz val="10"/>
        <color theme="1"/>
        <rFont val="Calibri"/>
        <family val="2"/>
        <scheme val="minor"/>
      </rPr>
      <t>-22/01/2021), (</t>
    </r>
    <r>
      <rPr>
        <b/>
        <sz val="10"/>
        <color theme="1"/>
        <rFont val="Calibri"/>
        <family val="2"/>
        <scheme val="minor"/>
      </rPr>
      <t>09</t>
    </r>
    <r>
      <rPr>
        <sz val="10"/>
        <color theme="1"/>
        <rFont val="Calibri"/>
        <family val="2"/>
        <scheme val="minor"/>
      </rPr>
      <t>-25/01/2021), (</t>
    </r>
    <r>
      <rPr>
        <b/>
        <sz val="10"/>
        <color theme="1"/>
        <rFont val="Calibri"/>
        <family val="2"/>
        <scheme val="minor"/>
      </rPr>
      <t>10</t>
    </r>
    <r>
      <rPr>
        <sz val="10"/>
        <color theme="1"/>
        <rFont val="Calibri"/>
        <family val="2"/>
        <scheme val="minor"/>
      </rPr>
      <t>-27/01/2021), (</t>
    </r>
    <r>
      <rPr>
        <b/>
        <sz val="10"/>
        <color theme="1"/>
        <rFont val="Calibri"/>
        <family val="2"/>
        <scheme val="minor"/>
      </rPr>
      <t>11</t>
    </r>
    <r>
      <rPr>
        <sz val="10"/>
        <color theme="1"/>
        <rFont val="Calibri"/>
        <family val="2"/>
        <scheme val="minor"/>
      </rPr>
      <t>-28/01/2021), (</t>
    </r>
    <r>
      <rPr>
        <b/>
        <sz val="10"/>
        <color theme="1"/>
        <rFont val="Calibri"/>
        <family val="2"/>
        <scheme val="minor"/>
      </rPr>
      <t>12</t>
    </r>
    <r>
      <rPr>
        <sz val="10"/>
        <color theme="1"/>
        <rFont val="Calibri"/>
        <family val="2"/>
        <scheme val="minor"/>
      </rPr>
      <t>-28/01/2021), (</t>
    </r>
    <r>
      <rPr>
        <b/>
        <sz val="10"/>
        <color theme="1"/>
        <rFont val="Calibri"/>
        <family val="2"/>
        <scheme val="minor"/>
      </rPr>
      <t>13</t>
    </r>
    <r>
      <rPr>
        <sz val="10"/>
        <color theme="1"/>
        <rFont val="Calibri"/>
        <family val="2"/>
        <scheme val="minor"/>
      </rPr>
      <t>-01/02/2021), (</t>
    </r>
    <r>
      <rPr>
        <b/>
        <sz val="10"/>
        <color theme="1"/>
        <rFont val="Calibri"/>
        <family val="2"/>
        <scheme val="minor"/>
      </rPr>
      <t>14</t>
    </r>
    <r>
      <rPr>
        <sz val="10"/>
        <color theme="1"/>
        <rFont val="Calibri"/>
        <family val="2"/>
        <scheme val="minor"/>
      </rPr>
      <t>-02/02/2021), (</t>
    </r>
    <r>
      <rPr>
        <b/>
        <sz val="10"/>
        <color theme="1"/>
        <rFont val="Calibri"/>
        <family val="2"/>
        <scheme val="minor"/>
      </rPr>
      <t>15</t>
    </r>
    <r>
      <rPr>
        <sz val="10"/>
        <color theme="1"/>
        <rFont val="Calibri"/>
        <family val="2"/>
        <scheme val="minor"/>
      </rPr>
      <t>-04/02/2021), (</t>
    </r>
    <r>
      <rPr>
        <b/>
        <sz val="10"/>
        <color theme="1"/>
        <rFont val="Calibri"/>
        <family val="2"/>
        <scheme val="minor"/>
      </rPr>
      <t>16</t>
    </r>
    <r>
      <rPr>
        <sz val="10"/>
        <color theme="1"/>
        <rFont val="Calibri"/>
        <family val="2"/>
        <scheme val="minor"/>
      </rPr>
      <t>-08/02/2021), (</t>
    </r>
    <r>
      <rPr>
        <b/>
        <sz val="10"/>
        <color theme="1"/>
        <rFont val="Calibri"/>
        <family val="2"/>
        <scheme val="minor"/>
      </rPr>
      <t>17</t>
    </r>
    <r>
      <rPr>
        <sz val="10"/>
        <color theme="1"/>
        <rFont val="Calibri"/>
        <family val="2"/>
        <scheme val="minor"/>
      </rPr>
      <t>-09/02/2021), (</t>
    </r>
    <r>
      <rPr>
        <b/>
        <sz val="10"/>
        <color theme="1"/>
        <rFont val="Calibri"/>
        <family val="2"/>
        <scheme val="minor"/>
      </rPr>
      <t>18</t>
    </r>
    <r>
      <rPr>
        <sz val="10"/>
        <color theme="1"/>
        <rFont val="Calibri"/>
        <family val="2"/>
        <scheme val="minor"/>
      </rPr>
      <t>-11/02/2021 y 12/02/2021), (</t>
    </r>
    <r>
      <rPr>
        <b/>
        <sz val="10"/>
        <color theme="1"/>
        <rFont val="Calibri"/>
        <family val="2"/>
        <scheme val="minor"/>
      </rPr>
      <t>19</t>
    </r>
    <r>
      <rPr>
        <sz val="10"/>
        <color theme="1"/>
        <rFont val="Calibri"/>
        <family val="2"/>
        <scheme val="minor"/>
      </rPr>
      <t>-12/02/2021), (</t>
    </r>
    <r>
      <rPr>
        <b/>
        <sz val="10"/>
        <color theme="1"/>
        <rFont val="Calibri"/>
        <family val="2"/>
        <scheme val="minor"/>
      </rPr>
      <t>20</t>
    </r>
    <r>
      <rPr>
        <sz val="10"/>
        <color theme="1"/>
        <rFont val="Calibri"/>
        <family val="2"/>
        <scheme val="minor"/>
      </rPr>
      <t>-15/02/2021), (</t>
    </r>
    <r>
      <rPr>
        <b/>
        <sz val="10"/>
        <color theme="1"/>
        <rFont val="Calibri"/>
        <family val="2"/>
        <scheme val="minor"/>
      </rPr>
      <t>21</t>
    </r>
    <r>
      <rPr>
        <sz val="10"/>
        <color theme="1"/>
        <rFont val="Calibri"/>
        <family val="2"/>
        <scheme val="minor"/>
      </rPr>
      <t>-18/02/2021), (</t>
    </r>
    <r>
      <rPr>
        <b/>
        <sz val="10"/>
        <color theme="1"/>
        <rFont val="Calibri"/>
        <family val="2"/>
        <scheme val="minor"/>
      </rPr>
      <t>22</t>
    </r>
    <r>
      <rPr>
        <sz val="10"/>
        <color theme="1"/>
        <rFont val="Calibri"/>
        <family val="2"/>
        <scheme val="minor"/>
      </rPr>
      <t>-22/02/2021), (</t>
    </r>
    <r>
      <rPr>
        <b/>
        <sz val="10"/>
        <color theme="1"/>
        <rFont val="Calibri"/>
        <family val="2"/>
        <scheme val="minor"/>
      </rPr>
      <t>23</t>
    </r>
    <r>
      <rPr>
        <sz val="10"/>
        <color theme="1"/>
        <rFont val="Calibri"/>
        <family val="2"/>
        <scheme val="minor"/>
      </rPr>
      <t>-24/02/2021), (</t>
    </r>
    <r>
      <rPr>
        <b/>
        <sz val="10"/>
        <color theme="1"/>
        <rFont val="Calibri"/>
        <family val="2"/>
        <scheme val="minor"/>
      </rPr>
      <t>24</t>
    </r>
    <r>
      <rPr>
        <sz val="10"/>
        <color theme="1"/>
        <rFont val="Calibri"/>
        <family val="2"/>
        <scheme val="minor"/>
      </rPr>
      <t>-26/02/2021), (</t>
    </r>
    <r>
      <rPr>
        <b/>
        <sz val="10"/>
        <color theme="1"/>
        <rFont val="Calibri"/>
        <family val="2"/>
        <scheme val="minor"/>
      </rPr>
      <t>25</t>
    </r>
    <r>
      <rPr>
        <sz val="10"/>
        <color theme="1"/>
        <rFont val="Calibri"/>
        <family val="2"/>
        <scheme val="minor"/>
      </rPr>
      <t>-03/03/2021), (</t>
    </r>
    <r>
      <rPr>
        <b/>
        <sz val="10"/>
        <color theme="1"/>
        <rFont val="Calibri"/>
        <family val="2"/>
        <scheme val="minor"/>
      </rPr>
      <t>26 y 27</t>
    </r>
    <r>
      <rPr>
        <sz val="10"/>
        <color theme="1"/>
        <rFont val="Calibri"/>
        <family val="2"/>
        <scheme val="minor"/>
      </rPr>
      <t>-04/03/2021), (</t>
    </r>
    <r>
      <rPr>
        <b/>
        <sz val="10"/>
        <color theme="1"/>
        <rFont val="Calibri"/>
        <family val="2"/>
        <scheme val="minor"/>
      </rPr>
      <t>28</t>
    </r>
    <r>
      <rPr>
        <sz val="10"/>
        <color theme="1"/>
        <rFont val="Calibri"/>
        <family val="2"/>
        <scheme val="minor"/>
      </rPr>
      <t>-09/03/2021), (</t>
    </r>
    <r>
      <rPr>
        <b/>
        <sz val="10"/>
        <color theme="1"/>
        <rFont val="Calibri"/>
        <family val="2"/>
        <scheme val="minor"/>
      </rPr>
      <t>29</t>
    </r>
    <r>
      <rPr>
        <sz val="10"/>
        <color theme="1"/>
        <rFont val="Calibri"/>
        <family val="2"/>
        <scheme val="minor"/>
      </rPr>
      <t>-11/03/2021), (</t>
    </r>
    <r>
      <rPr>
        <b/>
        <sz val="10"/>
        <color theme="1"/>
        <rFont val="Calibri"/>
        <family val="2"/>
        <scheme val="minor"/>
      </rPr>
      <t>30</t>
    </r>
    <r>
      <rPr>
        <sz val="10"/>
        <color theme="1"/>
        <rFont val="Calibri"/>
        <family val="2"/>
        <scheme val="minor"/>
      </rPr>
      <t>-15/03/2021), (</t>
    </r>
    <r>
      <rPr>
        <b/>
        <sz val="10"/>
        <color theme="1"/>
        <rFont val="Calibri"/>
        <family val="2"/>
        <scheme val="minor"/>
      </rPr>
      <t>31</t>
    </r>
    <r>
      <rPr>
        <sz val="10"/>
        <color theme="1"/>
        <rFont val="Calibri"/>
        <family val="2"/>
        <scheme val="minor"/>
      </rPr>
      <t>-18/03/2021), (</t>
    </r>
    <r>
      <rPr>
        <b/>
        <sz val="10"/>
        <color theme="1"/>
        <rFont val="Calibri"/>
        <family val="2"/>
        <scheme val="minor"/>
      </rPr>
      <t>32</t>
    </r>
    <r>
      <rPr>
        <sz val="10"/>
        <color theme="1"/>
        <rFont val="Calibri"/>
        <family val="2"/>
        <scheme val="minor"/>
      </rPr>
      <t>-24/03/2021), (</t>
    </r>
    <r>
      <rPr>
        <b/>
        <sz val="10"/>
        <color theme="1"/>
        <rFont val="Calibri"/>
        <family val="2"/>
        <scheme val="minor"/>
      </rPr>
      <t>33</t>
    </r>
    <r>
      <rPr>
        <sz val="10"/>
        <color theme="1"/>
        <rFont val="Calibri"/>
        <family val="2"/>
        <scheme val="minor"/>
      </rPr>
      <t>-29/03/2021), (</t>
    </r>
    <r>
      <rPr>
        <b/>
        <sz val="10"/>
        <color theme="1"/>
        <rFont val="Calibri"/>
        <family val="2"/>
        <scheme val="minor"/>
      </rPr>
      <t>34</t>
    </r>
    <r>
      <rPr>
        <sz val="10"/>
        <color theme="1"/>
        <rFont val="Calibri"/>
        <family val="2"/>
        <scheme val="minor"/>
      </rPr>
      <t>-06/04/2021), (</t>
    </r>
    <r>
      <rPr>
        <b/>
        <sz val="10"/>
        <color theme="1"/>
        <rFont val="Calibri"/>
        <family val="2"/>
        <scheme val="minor"/>
      </rPr>
      <t>35</t>
    </r>
    <r>
      <rPr>
        <sz val="10"/>
        <color theme="1"/>
        <rFont val="Calibri"/>
        <family val="2"/>
        <scheme val="minor"/>
      </rPr>
      <t>-09/04/2021), (</t>
    </r>
    <r>
      <rPr>
        <b/>
        <sz val="10"/>
        <color theme="1"/>
        <rFont val="Calibri"/>
        <family val="2"/>
        <scheme val="minor"/>
      </rPr>
      <t>36</t>
    </r>
    <r>
      <rPr>
        <sz val="10"/>
        <color theme="1"/>
        <rFont val="Calibri"/>
        <family val="2"/>
        <scheme val="minor"/>
      </rPr>
      <t>-14/04/2021) y (</t>
    </r>
    <r>
      <rPr>
        <b/>
        <sz val="10"/>
        <color theme="1"/>
        <rFont val="Calibri"/>
        <family val="2"/>
        <scheme val="minor"/>
      </rPr>
      <t>37</t>
    </r>
    <r>
      <rPr>
        <sz val="10"/>
        <color theme="1"/>
        <rFont val="Calibri"/>
        <family val="2"/>
        <scheme val="minor"/>
      </rPr>
      <t xml:space="preserve">-19/04/2021); documentos en Word y sin la firma del presidente del comité Doctor Gilberto Galvis Bautista.
La Oficina de Control Interno, recomienda aportar las evidencias debidamente firmadas por el presidente y secretario del Comité de Contratación y en pdf, además, establecer el respectivo plan de acción. </t>
    </r>
    <r>
      <rPr>
        <b/>
        <sz val="10"/>
        <color theme="1"/>
        <rFont val="Calibri"/>
        <family val="2"/>
        <scheme val="minor"/>
      </rPr>
      <t xml:space="preserve">Se recomienda analizar el control establecido, toda vez que la responsabilidad del establecimiento y verificación de los controles para la contratación, no corresponde al Comité de Contratación; estos deben ejecutarse desde la etapa de planeación. </t>
    </r>
  </si>
  <si>
    <r>
      <t xml:space="preserve">Para el seguimiento al primer cuatrimestre de la Matriz de Riesgos, la Subdirección de Hidrología no aportó evidencia alguna, por lo tanto, la Oficina de Control Interno no cuenta con evidencias para determinar si el control propuesto es efectivo para minimizar la materialización del riesgo.
Adicionalmente, </t>
    </r>
    <r>
      <rPr>
        <b/>
        <sz val="10"/>
        <color theme="1"/>
        <rFont val="Calibri"/>
        <family val="2"/>
        <scheme val="minor"/>
      </rPr>
      <t>la Oficina de Control Interno recomienda revisar la matriz de riesgo, ya que el riesgo 31 no cuenta con la descripción del plan de acción.</t>
    </r>
  </si>
  <si>
    <r>
      <t xml:space="preserve">La Subdirección de Hidrología, aportó las siguientes evidencias:
1. Cronograma de auditorías GMH (Grupo de Monitoreo Hidrológico), el cual, corresponde al cronograma de visitas a las áreas operativas de la vigencia 2020.
2. Soportes comisión realizada por el señor Luis Carlos Vanegas Granados, del 05 al 09 de abril de 2021 al A.O. No. 10 - Ibagué.
3. Soportes comisión realizada por el señor Camilo Alejandro Pedraza Pérez, del 19 al 23 de abril de 2021 al A.O. No. 09 - Cali.
4. Soportes comisión realizada por el señor Luis Carlos Vanegas Granados, del 26 al 30 de abril de 2021 al A.O. No. 01 - Medellín.
Las evidencias aportadas, no permiten verificar la minimización del riesgo establecido en la matriz de riesgos 2021. </t>
    </r>
    <r>
      <rPr>
        <b/>
        <sz val="10"/>
        <color theme="1"/>
        <rFont val="Calibri"/>
        <family val="2"/>
        <scheme val="minor"/>
      </rPr>
      <t>La Oficina de Control Interno recomienda ajustar los controles acordes a los resultados/debilidades encontradas en las auditorías internas realizadas a la red hidrológica.  Así mismo, se debe establecer el respectivo plan de acción.</t>
    </r>
  </si>
  <si>
    <r>
      <t xml:space="preserve">La Subdirección de Hidrología, aportó las siguientes evidencias:
1. Informe de gestión - estaciones automáticas vía Bogotá.
</t>
    </r>
    <r>
      <rPr>
        <b/>
        <sz val="10"/>
        <color theme="1"/>
        <rFont val="Calibri"/>
        <family val="2"/>
        <scheme val="minor"/>
      </rPr>
      <t>Las evidencias aportadas, no permiten verificar la minimización del riesgo establecido en la matriz de riesgos 2021. Así mismo, se debe establecer el respectivo plan de acción.</t>
    </r>
  </si>
  <si>
    <r>
      <t xml:space="preserve">La Subdirección de Hidrología, adjunto las mismas evidencias del riesgo 31; por lo anterior, las evidencias aportadas, no permiten verificar la minimización del riesgo establecido en la matriz de riesgos 2021. </t>
    </r>
    <r>
      <rPr>
        <b/>
        <sz val="10"/>
        <color theme="1"/>
        <rFont val="Calibri"/>
        <family val="2"/>
        <scheme val="minor"/>
      </rPr>
      <t>La Oficina de Control Interno recomienda ajustar los controles acordes a las debilidades encontradas en las auditorías internas realizadas a la red hidrológica y establecer la descripción del plan de acción para el riesgo 32.</t>
    </r>
  </si>
  <si>
    <r>
      <t xml:space="preserve">Las evidencias aportadas por la Subdirección de Hidrología, corresponden al:
1. Análisis, evaluación y validación de la información hidrología del año 2020.
2. Avance de Indicadores - año 2020.
3. Logros - años 2020.
4. Resumen estadísticas - año 2020.
5. Programación de seguimiento plan de acción - año 2021.
Las evidencias anotadas anteriormente, corresponden a información de la vigencia anterior y no dan cuenta de la mitigación del riesgo de la vigencia 2021; por lo anterior, la Oficina de Control Interno no cuenta con evidencias para determinar si el control propuesto es efectivo para minimizar la materialización del riesgo. </t>
    </r>
    <r>
      <rPr>
        <b/>
        <sz val="10"/>
        <color theme="1"/>
        <rFont val="Calibri"/>
        <family val="2"/>
        <scheme val="minor"/>
      </rPr>
      <t>Se recomienda establecer el plan de acción.</t>
    </r>
  </si>
  <si>
    <r>
      <t xml:space="preserve">El estado del riesgo es </t>
    </r>
    <r>
      <rPr>
        <b/>
        <sz val="10"/>
        <color theme="1"/>
        <rFont val="Calibri"/>
        <family val="2"/>
        <scheme val="minor"/>
      </rPr>
      <t>finalizado</t>
    </r>
    <r>
      <rPr>
        <sz val="10"/>
        <color theme="1"/>
        <rFont val="Calibri"/>
        <family val="2"/>
        <scheme val="minor"/>
      </rPr>
      <t>; se encuentra relacionado en la matriz de riesgo para llevar la trazabilidad de los mismos, esta información la administrar la Oficina Asesora de Planeación.</t>
    </r>
  </si>
  <si>
    <r>
      <t xml:space="preserve">El Grupo de Servicio al Ciudadano, aportó las siguientes evidencias:
1. Memorando No. 20212090000133 de fecha 02/03/2021, dirigido a la Subdirectora de Ecosistemas e Información Ambiental, asunto "Requerimiento Justificación PQRS por Fuera de Término – cuarto trimestre 2020 – Subdirección de Ecosistemas e Información Ambiental".
2. Memorando No. 20212090000153 de fecha 02/03/2021, dirigido al Subdirector de Meteorología, asunto "Requerimiento Justificación PQRS por Fuera de Término – cuarto trimestre 2020 – Subdirección de Meteorología".
3. Memorando No. 20212090000143 de fecha 02/03/2021, dirigido a la Subdirectora de Estudios Ambientales, asunto "Requerimiento Justificación PQRS por Fuera de Término – cuarto trimestre 2020 – Subdirección de Estudios Ambientales".
4. Memorando No. 20212090000123 de fecha 02/03/2021, dirigido al Jefe Oficina Asesora Jurídica, asunto "Requerimiento Justificación PQRS por Fuera de Término – cuarto trimestre 2020 – Oficina Asesora Jurídica".
Teniendo en cuenta los soportes antes relacionados, la OCI observa el cumplimiento y efectividad del control para el presente seguimiento (enero - abril 2021) y </t>
    </r>
    <r>
      <rPr>
        <b/>
        <sz val="10"/>
        <color theme="1"/>
        <rFont val="Calibri"/>
        <family val="2"/>
        <scheme val="minor"/>
      </rPr>
      <t xml:space="preserve">recomienda continuar con la ejecución del mismo. </t>
    </r>
  </si>
  <si>
    <r>
      <t>El Grupo de Servicio al Ciudadano, aportó las siguientes evidencias:
1. Correos electrónicos con asunto "Convocatoria - Capacitación, Protocolos y Fortalecimiento del Servicio al Ciudadano, Trámite oportuno a PQRSD - PIC - 2021." de fecha 16/04/2021, dirigido a la Subdirección de Estudios Ambientales y Ecosistemas. 
2. Lista de asistencia a reunión "Capacitación servicio al ciudadano" de fecha 12/04/2021, contó con la participación de 8 personas del Grupo de Servicio al Ciudadano.
La OCI, teniendo en cuenta los soportes allegados, se verificó el cumplimiento y efectividad del control establecido y</t>
    </r>
    <r>
      <rPr>
        <b/>
        <sz val="10"/>
        <color theme="1"/>
        <rFont val="Calibri"/>
        <family val="2"/>
        <scheme val="minor"/>
      </rPr>
      <t xml:space="preserve"> recomienda desarrollar con mayor continuidad dichas capacitaciones. </t>
    </r>
  </si>
  <si>
    <r>
      <t xml:space="preserve">El responsable, aportó como evidencia el link: https://drive.google.com/drive/u/1/folders/1T-rIVwFjuBQ-cgseJEf130A5XJ6_15ye; la información se encuentran con acceso restringido y la OCI no tuvo acceso a ella. Por lo anterior, no se observó el nivel de cumplimiento y efectividad del control establecido. Adicionalmente, </t>
    </r>
    <r>
      <rPr>
        <b/>
        <sz val="10"/>
        <color theme="1"/>
        <rFont val="Calibri"/>
        <family val="2"/>
        <scheme val="minor"/>
      </rPr>
      <t>se recomienda establecer el plan de acción y para el segundo seguimiento a la matriz de riesgo 2021, aportar las evidencias en las carpetas establecidas por la Oficina Asesora de Planeación, tal como lo indicaron para el presente seguimiento mediante el memorando No. 20211010000453 de fecha 23/03/2021.</t>
    </r>
  </si>
  <si>
    <r>
      <t xml:space="preserve">De acuerdo con la información suministrada por el Grupo de Control Disciplinario Interno, en la cual se informa que la información contenida en los formatos A-CID-F005, A-CID-F006 y A-CID-F007 que se relacionan en los controles, no pueden ser puesta a disposición de terceros ajenos al proceso, ya que es de carácter privada y reserva de la actuación disciplinaria (Ley 734 - 2002 - Código Disciplinario Único, artículo 95), la Oficina de Control Interno, no cuenta con elementos para emitir concepto sobre la efectividad del control. </t>
    </r>
    <r>
      <rPr>
        <b/>
        <sz val="10"/>
        <color theme="1"/>
        <rFont val="Calibri"/>
        <family val="2"/>
        <scheme val="minor"/>
      </rPr>
      <t>Se recomienda establecer el plan de acción para el riesgo 41.</t>
    </r>
  </si>
  <si>
    <r>
      <t xml:space="preserve">De acuerdo con la información suministrada por el Grupo de Control Disciplinario Interno, en la cual se informa que la información contenida en los formatos A-CID-F005, A-CID-F006 y A-CID-F007 que se relacionan en los controles, no pueden ser puesta a disposición de terceros ajenos al proceso, ya que es de carácter privada y reserva de la actuación disciplinaria (Ley 734 - 2002 - Código Disciplinario Único, artículo 95), la Oficina de Control Interno, no cuenta con elementos para emitir concepto sobre la efectividad del control. </t>
    </r>
    <r>
      <rPr>
        <b/>
        <sz val="10"/>
        <color theme="1"/>
        <rFont val="Calibri"/>
        <family val="2"/>
        <scheme val="minor"/>
      </rPr>
      <t>Se recomienda establecer el plan de acción para el riesgo 42.</t>
    </r>
  </si>
  <si>
    <r>
      <t xml:space="preserve">De acuerdo con la información suministrada por el Grupo de Control Disciplinario Interno, en la cual se informa que la información contenida en los formatos A-CID-F005, A-CID-F006 y A-CID-F007 que se relacionan en los controles, no pueden ser puesta a disposición de terceros ajenos al proceso, ya que es de carácter privada y reserva de la actuación disciplinaria (Ley 734 - 2002 - Código Disciplinario Único, artículo 95), la Oficina de Control Interno, no cuenta con elementos para emitir concepto sobre la efectividad del control. </t>
    </r>
    <r>
      <rPr>
        <b/>
        <sz val="10"/>
        <color theme="1"/>
        <rFont val="Calibri"/>
        <family val="2"/>
        <scheme val="minor"/>
      </rPr>
      <t>Se recomienda establecer el plan de acción para el riesgo 43.</t>
    </r>
  </si>
  <si>
    <r>
      <t xml:space="preserve">El Grupo de Presupuesto, aporta como evidencias los seguimientos contractuales (bases de datos en Excel) de:
1. Subdirección de Ecosistemas: presenta error en la fórmula de la columna M - hoja "programación contrato (detalle)"  y fecha de actualizado 15/01/2021.
2. Secretaria General: adjuntan 4 seguimientos de los cuales, uno no permite el acceso y los 3 restantes tienen fecha de actualizado 12/03/2021 y no se observa en la hoja "programación contrato (detalle) el número de los CDP´s expedidos y el número del RPC de los contratos realizados en la vigencia.
3. OSPA: no se observa en la hoja "programación contrato (detalle) el número de los CDP´s expedidos y el número del RPC de los contratos realizados en la vigencia, fecha de actualizado 27/01/2021.
4. Informática: adjuntan 2 seguimientos con fecha de actualización 14/01/2021 y 12/03/2021; en ninguna de las bases de datos se observa en la hoja "programación contrato (detalle) el número de los CDP´s expedidos y el número del RPC de los contratos realizados en la vigencia, adicionalmente, el seguimiento del mes de enero en la hoja "PAA" la actividad INFO21-3 presenta un saldo sin programar negativo.
5. Subdirección de Meteorología: se observan dos seguimientos contractuales de la misma fecha 11/03/2021, no se observa en la hoja "programación contrato (detalle) el número de los CDP´s expedidos y el número del RPC de los contratos realizados en la vigencia.
6. Subdirección de Hidrología: adjuntan 4 seguimientos de los cuales, uno no permite el acceso y los 3 restantes tienen fecha de actualizado 11/03/2021 y no se observa en la hoja "programación contrato (detalle) el número de los CDP´s expedidos y el número del RPC de los contratos realizados en la vigencia.
7. Listado de CDP´s expedidos por la Subdirección de Estudios Ambientales, conformado por 5 CDP en estado anulado, 45 con compromiso y 16 generados
</t>
    </r>
    <r>
      <rPr>
        <b/>
        <sz val="10"/>
        <color theme="1"/>
        <rFont val="Calibri"/>
        <family val="2"/>
        <scheme val="minor"/>
      </rPr>
      <t>Teniendo en cuenta las inconsistencias observadas en los seguimientos contractuales aportados, la Oficina de Control Interno no cuenta con soportes para determinar el nivel de cumplimiento y efectividad del control establecido; considerando que el control o no es efectivo o quien lo ejecuta, no lo realiza de manera continua y adecuada; adicionalmente, recomienda establecer el plan de acción para riesgo.</t>
    </r>
  </si>
  <si>
    <r>
      <t xml:space="preserve">Las evidencias aportadas por la dependencia responsable, son:
1. Evidencia riesgo 45 Grupo de Presupuesto: corresponde a pantallazos de los radicados No. 20217130000403, 20217080000492, 20217070000693, 20217060000143, 20211040000483 y 20211020000633, en los cuales se visualiza los tiempos de respuesta de la dependencia frente a las solicitudes.
2. Mapa de riesgos IDEAM - Gestión Financiera: se relacionan 3 riesgos (44, 45, 46), teniendo en cuenta la actualización realizada a la Matriz de Riesgos 2021, el riesgo 46 su estado es finalizado.
Teniendo en cuenta las evidencias del numeral 1° y la descripción del control "El grupo de presupuesto mantiene comunicación directa y permanente con las dependencias y en especial con la Oficina Asesora Jurídica, sobre los tiempos adecuados de la recepción para expedir certificaciones"; la Oficina de Control Interno observa que los trámites de RP se realizan de manera oportuna. </t>
    </r>
    <r>
      <rPr>
        <b/>
        <sz val="10"/>
        <color theme="1"/>
        <rFont val="Calibri"/>
        <family val="2"/>
        <scheme val="minor"/>
      </rPr>
      <t xml:space="preserve">Se recomienda establecer el respectivo plan de acción (columnas AG) a fin de determinar el mecanismo directo de comunicación con las dependencias y la oficina Jurídica. </t>
    </r>
  </si>
  <si>
    <r>
      <t xml:space="preserve">El responsable, aportó las siguientes evidencias:
1. Correo electrónico de fecha 02/02/2021, a través del cual, remitió "seguimiento Ley de Transparencia - enero 2021", dirigido a la Oficina Asesora de Planeación.
2. Seguimiento Ley de Transparencia - enero 2021 (base de datos en Excel).
Lo anterior con la finalidad, de realizar las notificaciones pertinentes para actualizar los ítems de la página de Ley de Transparencia que se encuentran desactualizados. 
</t>
    </r>
    <r>
      <rPr>
        <b/>
        <sz val="10"/>
        <color theme="1"/>
        <rFont val="Calibri"/>
        <family val="2"/>
        <scheme val="minor"/>
      </rPr>
      <t>La OCI recomienda revisar y ajustar de ser necesario los controles establecidos y el plan de acción, para robustecerlos y minimizar el riesgo, teniendo en cuenta que el control establecido no está reduciendo su materialización; puesto que a la fecha del presente seguimiento, la página de Ley de Transparencia continúa desactualizada.</t>
    </r>
  </si>
  <si>
    <t>*Auditorias internas.
*Programas de capacitación y entrenamiento a los observadores voluntarios, técnico y profesionales con mayor frecuencia.
*Verificación de los datos a través de los sistemas de información del Instituto.
*Revisión periódica y en concordancia a los protocolos,  de proyectos para emprender investigaciones y/o estudios Hidrometeorológicos y Ambientales.
*Validación de datos e información a través de procesamiento estadístico.</t>
  </si>
  <si>
    <r>
      <t xml:space="preserve">Para el presente seguimiento (enero - abril 2021), la dependencia responsable no aporta evidencias, por lo tanto, la Oficina de Control Interno no cuenta con soportes para verificar el cumplimiento y efectividad del control establecido.  </t>
    </r>
    <r>
      <rPr>
        <b/>
        <sz val="10"/>
        <color theme="1"/>
        <rFont val="Calibri"/>
        <family val="2"/>
        <scheme val="minor"/>
      </rPr>
      <t>Se recomienda formular el plan de acción.</t>
    </r>
  </si>
  <si>
    <r>
      <t xml:space="preserve">La Oficina de Informática, aportó las siguientes evidencias:
1. Informe de gestión DRP IDEAM enero, febrero y marzo de 2021, documentos firmados.
2. Informe Prueba Cerrada DHIME Polaris Feb192021 - IDEAM_IMPRETICS, documento sin firmas.
3. Construcción del BIA para el IDEAM, solo se observan pantallazos de las invitaciones a las reuniones programadas entre marzo 09 y abril 09 de 2021; no se pudo evidenciar la ejecución de las reuniones programadas, ya que no adjuntaron acta de las reuniones y lista de asistencia.
</t>
    </r>
    <r>
      <rPr>
        <b/>
        <sz val="10"/>
        <rFont val="Calibri"/>
        <family val="2"/>
        <scheme val="minor"/>
      </rPr>
      <t>Nota: No fue allegado para su revisión el plan de recuperación de desastres.</t>
    </r>
    <r>
      <rPr>
        <sz val="10"/>
        <rFont val="Calibri"/>
        <family val="2"/>
        <scheme val="minor"/>
      </rPr>
      <t xml:space="preserve">
Teniendo en cuenta que las evidencia antes relacionada, se observa un avance parcial del cumplimiento y efectividad del control "Implementar y Ejecutar un </t>
    </r>
    <r>
      <rPr>
        <b/>
        <i/>
        <sz val="10"/>
        <rFont val="Calibri"/>
        <family val="2"/>
        <scheme val="minor"/>
      </rPr>
      <t>Plan de Recuperación de Desastres</t>
    </r>
    <r>
      <rPr>
        <sz val="10"/>
        <rFont val="Calibri"/>
        <family val="2"/>
        <scheme val="minor"/>
      </rPr>
      <t>, acorde a contexto real de la infraestructura tecnológica del IDEAM".</t>
    </r>
  </si>
  <si>
    <r>
      <t xml:space="preserve">El responsable aportó como evidencia el contrato No. 494-2020 y la respectiva acta de inicio; el objeto contractual es: PROVEER EL SERVICIO DE CERTIFICADOS DIGITALES PARA PORTALES, su alcance es: "...entrega del servicio de verificación de Sitio Seguro, por medio de cuatro (4) certificados digitalesMPKI SSL, Tipo 2, Secure Site con EV para el IDEAM, los cuales a través de la consola Certcentral, serán generados y luego instalados en los servidores que alojen los diferentes portales, lo anterior por una vigencia de un (01) año, con el soporte correspondiente, como mecanismo que permita al IDEAM disponer de sitios WEB seguros..."
Teniendo en cuenta los soportes allegados y las verificaciones realizadas por la Oficina de Control Interno a los portales web del IDEAM, los cuales son: </t>
    </r>
    <r>
      <rPr>
        <b/>
        <i/>
        <sz val="10"/>
        <color theme="1"/>
        <rFont val="Calibri"/>
        <family val="2"/>
        <scheme val="minor"/>
      </rPr>
      <t>http://www.ideam.gov.co/ - http://www.cambioclimatico.gov.co/ - http://dhime.ideam.gov.co/ - www.Intranet.ideam.gov.co - http://sgi.ideam.gov.co/ y www.siac.gov.co - www.ideam.gov.co/web/ocga - http://glaciares.ideam.gov.co/</t>
    </r>
    <r>
      <rPr>
        <sz val="10"/>
        <color theme="1"/>
        <rFont val="Calibri"/>
        <family val="2"/>
        <scheme val="minor"/>
      </rPr>
      <t>; se evidencia que no cuentan con certificado digital, por cuanto los portales en la parte superior izquierda señalan el siguiente mensaje de advertencia: "sitio web no seguro". Por lo anterior las evidencias aportadas no dan cuenta del cumplimiento y efectividad del control establecido.</t>
    </r>
  </si>
  <si>
    <r>
      <t xml:space="preserve">El responsable, aportó como evidencia el formato inventario de activos de la información E-GI-F001, el soporte del correo electrónico que se relaciona en el monitoreo 1, no se observa en la carpeta de drive dispuesta para tal fin.
</t>
    </r>
    <r>
      <rPr>
        <b/>
        <sz val="10"/>
        <color theme="1"/>
        <rFont val="Calibri"/>
        <family val="2"/>
        <scheme val="minor"/>
      </rPr>
      <t>La Oficina de Control Interno, recomienda adjuntar la evidencia faltante para el seguimiento al segundo cuatrimestre, con la finalidad de verificar que el control establecido se haya cumplido de manera correcta.</t>
    </r>
  </si>
  <si>
    <r>
      <t xml:space="preserve">Se observa la Matriz Semáforo 2021 (Excel) y los informes de la </t>
    </r>
    <r>
      <rPr>
        <b/>
        <sz val="10"/>
        <color theme="1"/>
        <rFont val="Calibri"/>
        <family val="2"/>
        <scheme val="minor"/>
      </rPr>
      <t>Subdirección de Hidrología</t>
    </r>
    <r>
      <rPr>
        <sz val="10"/>
        <color theme="1"/>
        <rFont val="Calibri"/>
        <family val="2"/>
        <scheme val="minor"/>
      </rPr>
      <t xml:space="preserve">, así: 
1. Enero con 17 requerimientos, de los cuales, 6 su estado fue "fuera de tiempo", en el informe No. 1 - periodo 01/01/2021 al 31/01/2021, registran 5 requerimientos fuera de tiempo y uno en elaboración, información que no es coherente con la matriz semáforo.
2. Febrero con 41 requerimientos, de los cuales, 8 su estado fue "fuera de tiempo", información que concuerda con el informe No. 2 - periodo 01/02/2021 al 28/02/2021.
3. Marzo con 36 requerimientos, de los cuales, 8 su estado fue "fuera de tiempo", información que concuerda con el informe No. 3 - periodo 01/03/2021 al 31/03/2021.
La Oficina de Control Interno, recomienda revisar la información contenida en la matriz semáforo y los informes, con la finalidad que la misma sea exacta; ya que se observó inconsistencias en los controles establecidos en el mes de enero, generando falencias de los mismos y una posible materialización del riesgo.
</t>
    </r>
    <r>
      <rPr>
        <b/>
        <sz val="10"/>
        <color theme="1"/>
        <rFont val="Calibri"/>
        <family val="2"/>
        <scheme val="minor"/>
      </rPr>
      <t>Laboratorio de calidad ambiental:</t>
    </r>
    <r>
      <rPr>
        <sz val="10"/>
        <color theme="1"/>
        <rFont val="Calibri"/>
        <family val="2"/>
        <scheme val="minor"/>
      </rPr>
      <t xml:space="preserve"> adjunta base de datos en Excel donde se observan 4 requerimientos (1 - enero, 1 - febrero y 2 - marzo), no se evidencia el cumplimiento de los términos de respuesta de los mismos, ni el informe de las PQRS, por lo tanto el control no cumple su finalidad.
</t>
    </r>
    <r>
      <rPr>
        <b/>
        <sz val="10"/>
        <color theme="1"/>
        <rFont val="Calibri"/>
        <family val="2"/>
        <scheme val="minor"/>
      </rPr>
      <t>Subdirección de Ecosistemas:</t>
    </r>
    <r>
      <rPr>
        <sz val="10"/>
        <color theme="1"/>
        <rFont val="Calibri"/>
        <family val="2"/>
        <scheme val="minor"/>
      </rPr>
      <t xml:space="preserve"> adjunta soportes de correos electrónicos remitidos a la subdirectora con las novedades detalladas y bases de datos en Excel correspondientes a los seguimientos de las PQRS del 05/01/2021 al 12/04/2021; la base de datos no contiene el semáforo que establece el control, ni se observa informe alguno.
</t>
    </r>
    <r>
      <rPr>
        <b/>
        <sz val="10"/>
        <color theme="1"/>
        <rFont val="Calibri"/>
        <family val="2"/>
        <scheme val="minor"/>
      </rPr>
      <t>Subdirección de Estudios Ambientales:</t>
    </r>
    <r>
      <rPr>
        <sz val="10"/>
        <color theme="1"/>
        <rFont val="Calibri"/>
        <family val="2"/>
        <scheme val="minor"/>
      </rPr>
      <t xml:space="preserve"> adjunta base de datos en Excel donde se observan 10 requerimientos entre enero y febrero y 9 entre marzo y abril; la base de datos no contiene el semáforo que establece el control, ni se observa informe alguno.
Por lo anterior,</t>
    </r>
    <r>
      <rPr>
        <b/>
        <sz val="10"/>
        <color theme="1"/>
        <rFont val="Calibri"/>
        <family val="2"/>
        <scheme val="minor"/>
      </rPr>
      <t xml:space="preserve"> la Oficina de Control Interno recomienda a las dependencias responsables, unificar el seguimiento en la matriz semáforo y el informe, tal como lo establece el control; toda vez que en la forma como se pudo evidenciar, el control no está siendo efectivo.</t>
    </r>
  </si>
  <si>
    <r>
      <t>Las evidencias aportadas no dan cuenta del cumplimiento y efectividad del control establecido; adicionalmente,</t>
    </r>
    <r>
      <rPr>
        <b/>
        <sz val="10"/>
        <color theme="1"/>
        <rFont val="Calibri"/>
        <family val="2"/>
        <scheme val="minor"/>
      </rPr>
      <t xml:space="preserve"> la Oficina de Control Interno, recomienda ajustar la matriz de riesgos con la finalidad de establecer el plan de acción.</t>
    </r>
  </si>
  <si>
    <r>
      <t>Las evidencias aportadas no dan cuenta del cumplimiento efectividad del control establecido; adicionalmente,</t>
    </r>
    <r>
      <rPr>
        <b/>
        <sz val="10"/>
        <color theme="1"/>
        <rFont val="Calibri"/>
        <family val="2"/>
        <scheme val="minor"/>
      </rPr>
      <t xml:space="preserve"> la Oficina de Control Interno, recomienda ajustar la matriz de riesgos con la finalidad de establecer el plan de acción.</t>
    </r>
  </si>
  <si>
    <r>
      <t xml:space="preserve">La Subdirección de Estudios Ambientales: adjunta base de datos en Excel donde se observan: 10 requerimientos entre enero y febrero y 12 entre marzo y abril; la base de datos no contiene el semáforo que establece el control.
</t>
    </r>
    <r>
      <rPr>
        <b/>
        <sz val="10"/>
        <color theme="1"/>
        <rFont val="Calibri"/>
        <family val="2"/>
        <scheme val="minor"/>
      </rPr>
      <t>Por lo anterior, la Oficina de Control Interno recomienda que todas la dependencias responsables de las PQRS, manejen el miso formato de matriz semáforo, de igual manera, revisar y ajustar el riesgo 76 y 77 ya que refieren a mitigar el mismo riesgo.</t>
    </r>
  </si>
  <si>
    <r>
      <t>El responsable, aportó las siguientes evidencias:
1. Información ambiental sedes operativas (respuestas), base de datos en Excel, la cual contiene información como: residuos sólidos que genera, residuos aprovechables que genera, vertimiento que genera, etc; por lo tanto, esta evidencia no corresponde al riesgo establecido.
2. E-SGI-A-F015 Manual de Contratistas; en el monitoreo indican: "...se establece borrador del manual de contratistas del SIG, el documento se encuentra actualmente en borrador para revisión por parte de Gestión administrativa y de la oficina Asesora Jurídica" y la evidencia es el "MANUAL DE GESTIÓN AMBIENTAL PARA CONTRATISTAS" código E-SGI-A-F015 y la fecha de elaboración según el historial de cambios es el 19/03/2020, pero una vez revisado el mapa de procesos del Instituto ese código corresponde al "FORMATO DE ETIQUETADO DE PRODUCTOS Y SUSTANCIAS QUÍMICAS".
Por lo anterior, las evidencias aportadas no dan cuenta del cumplimiento y efectividad del control establecido; adicionalmente,</t>
    </r>
    <r>
      <rPr>
        <b/>
        <sz val="10"/>
        <color theme="1"/>
        <rFont val="Calibri"/>
        <family val="2"/>
        <scheme val="minor"/>
      </rPr>
      <t xml:space="preserve"> la Oficina de Control Interno, recomienda revisar las inconsistencias antes relacionadas y realizar los ajustes que se requieran.</t>
    </r>
  </si>
  <si>
    <r>
      <t xml:space="preserve">El Grupo de Gestión Documental, aporta la siguiente evidencia:
1. Informe seguimiento al sistema bibliográfico KOHA  2021, fecha de elaboración 09/04/2021; en el cual, indican que no se ha presentado perdida de información bibliográfica, debido a que no se están prestados los libros en físico, el documento se envía a través de correo electrónico en formato pdf.
Teniendo en cuenta la evidencia aportada se observa que la dependencia continua con la prestación del servicio de acceso a las publicaciones del Instituto en tiempo de COVID - 19 y el control establecido para el presente seguimiento es oportuno. </t>
    </r>
    <r>
      <rPr>
        <b/>
        <sz val="10"/>
        <color theme="1"/>
        <rFont val="Calibri"/>
        <family val="2"/>
        <scheme val="minor"/>
      </rPr>
      <t>La OCI recomienda establecer el plan de acción del riesgo No. 5.</t>
    </r>
  </si>
  <si>
    <r>
      <t xml:space="preserve">El Grupo de Servicio al Ciudadano, aportó las siguientes evidencias:
1. Correo electrónico con asunto "Envío cuadro seguimiento a las PQRSD del último trimestre 2020" de fecha 30/01/2021.
2. Correo electrónico con asunto "Envío diligenciado el último cuadro de seguimiento a PQRSD del día 11 de febrero /2021 - (11-02-21)" de fecha 25/02/2021.
3. Correo electrónico con asunto "Seguimiento" de fecha 01/04/2021.
Los soportes allegados no dan cuenta del cumplimiento y efectividad del control: "seguimiento mensual a las PQRS por medio de formato M-AC-F012, verificando el cargue en el sistema de gestión documental ORFEO de la evidencia de respuesta a las PQRS". Adicionalmente, </t>
    </r>
    <r>
      <rPr>
        <b/>
        <sz val="10"/>
        <color theme="1"/>
        <rFont val="Calibri"/>
        <family val="2"/>
        <scheme val="minor"/>
      </rPr>
      <t>la OCI recomienda establecer el plan de acción para los control.</t>
    </r>
  </si>
  <si>
    <r>
      <t>El Grupo de Servicio al Ciudadano, aportó las mismas evidencia del riesgo 37, así:
1. Correos electrónicos con asunto "Convocatoria - Capacitación, Protocolos y Fortalecimiento del Servicio al Ciudadano, Trámite oportuno a PQRSD - PIC - 2021." de fecha 16/04/2021, dirigido a la Subdirección de Estudios Ambientales y Ecosistemas. 
2. Lista de asistencia a reunión "Capacitación servicio al ciudadano" de fecha 12/04/2021, conto con la participación de 8 personas del Grupo de Servicio al Ciudadano.
Teniendo en cuenta los soportes allegados la OCI verificó el cumplimiento y efectividad del control establecido; adicionalmente,</t>
    </r>
    <r>
      <rPr>
        <b/>
        <sz val="10"/>
        <color theme="1"/>
        <rFont val="Calibri"/>
        <family val="2"/>
        <scheme val="minor"/>
      </rPr>
      <t xml:space="preserve"> se recomienda desarrollar con mayor continuidad dichas capacitaciones y establecer el plan de acción.</t>
    </r>
  </si>
  <si>
    <r>
      <t>Las evidencias aportados son: Actas de reuniones "Proyecto CLC 2018: Capacitación evaluación exactitud temática" realizadas los días 08, 15 y 26/03/2021 (no adjuntan lista de asistencia).
Teniendo en cuenta los soportes antes relacionados, estos no dan cuenta del cumplimiento del control "Validación de datos e información a través de procesamiento estadístico. (Medio de validación)", sino del proceso de capacitación que se adelantó. Por lo anterior, la Oficina de Control Interno no puede determinar si el control propuesto minimiza la materialización del riesgo.  Igualmente,</t>
    </r>
    <r>
      <rPr>
        <b/>
        <sz val="10"/>
        <color theme="1"/>
        <rFont val="Calibri"/>
        <family val="2"/>
        <scheme val="minor"/>
      </rPr>
      <t xml:space="preserve"> se recomienda establecer el plan de acción.</t>
    </r>
  </si>
  <si>
    <r>
      <t xml:space="preserve">Para el seguimiento al primer cuatrimestre de la Matriz de Riesgos, la Subdirección de Hidrología no aportó evidencia alguna, por lo tanto, la Oficina de Control Interno no cuenta con evidencias para determinar si el control propuesto es efectivo para minimizar la materialización del riesgo.  </t>
    </r>
    <r>
      <rPr>
        <b/>
        <sz val="10"/>
        <color theme="1"/>
        <rFont val="Calibri"/>
        <family val="2"/>
        <scheme val="minor"/>
      </rPr>
      <t xml:space="preserve">Se recomienda formular el respectivo plan de acción. </t>
    </r>
  </si>
  <si>
    <r>
      <t xml:space="preserve">La Oficina Asesora de Planeación, aportó las siguientes evidencias:
1. Correo electrónico "Actualización procedimiento y formato" de fecha 24/03/2021.
2. Correo electrónico "Publicación en SGI: Guía Uso y Apropiación del IDEAM" de fecha 26/03/2021.
3. Correo electrónico "Actualización de documentos" de fecha 29/03/2021.
4. Correo electrónico "Actualización Caracterización proceso Generación de datos e información hidrometeorológica y ambiental para la toma de decisiones" de fecha 12/04/2021.
5. Correo electrónico "Actualización de documentos" de fecha 16/04/2021.
6. Correo electrónico "Publicación documentos SGI - Subdirección Meteorología" de fecha 16/04/2021.
7. Correo electrónico "Solicitud Actualización de la Guía Normales Climáticas" de fecha 16/04/2021.
Teniendo en cuenta los soportes allegados, la Oficina de Control Interno, observa el nivel de cumplimiento y efectividad del control para el primer cuatrimestre de la vigencia 2021. Adicionalmente, </t>
    </r>
    <r>
      <rPr>
        <b/>
        <sz val="10"/>
        <color theme="1"/>
        <rFont val="Calibri"/>
        <family val="2"/>
        <scheme val="minor"/>
      </rPr>
      <t xml:space="preserve">se recomienda establecer el plan de acción y continuar ejecutando el control. </t>
    </r>
  </si>
  <si>
    <r>
      <t xml:space="preserve">El responsable, aporto la misma evidencia del riesgo 66, control 1 y riesgo 67, control 2. (Documento denominado "Factibilidad contratar AE - Arquitectura Empresarial", en el cual, solo se observan las invitaciones a las 8 reuniones desarrolladas entre 02 de marzo al 13 de abril de 2021; no adjuntaron actas de las reuniones y lista de asistencia.
Teniendo en cuenta la evidencia aportada, la Oficina de Control Interno no cuenta con bases suficientes para verificar el cumplimiento y la efectividad del control "Desarrollo de Ejercicios de Arquitectura Empresarial"; adicionalmente, </t>
    </r>
    <r>
      <rPr>
        <b/>
        <sz val="10"/>
        <color theme="1"/>
        <rFont val="Calibri"/>
        <family val="2"/>
        <scheme val="minor"/>
      </rPr>
      <t>se recomienda revisar el control, toda vez que se repite en tres riesgos diferentes.</t>
    </r>
  </si>
  <si>
    <r>
      <t xml:space="preserve">La Oficina de Informática, aportó las siguientes evidencias:
1. Informe Prueba Cerrada DHIME Polaris Feb192021 - IDEAM_IMPRETICS, documento sin firmas, de fecha de realización 19/03/2021, el alcance es: "Realizar una prueba de contingencia cerrada de los servicios Dhime y Polaris en el CDA del IDEAM con el fin de verificar la funcionalidad de todos los componentes involucrados (comunicaciones, hardware y aplicaciones) sin generar afectación de los servicios en producción"
2. E-GI-F035 RFC_Failback_Servicio_ORFEO_IDEAM - documento control de cambios de fecha de inicio 10/03/2021 y fecha de finalización 11/03/2021.
No es clara la fecha de inicio de la prueba, ya que los soportes antes relacionados presentan fechas diferentes.
Teniendo en cuenta los soportes allegados, la Oficina de Control Interno, observa el nivel de cumplimiento y efectividad del control para el primer cuatrimestre de la vigencia 2021. Adicionalmente, </t>
    </r>
    <r>
      <rPr>
        <b/>
        <sz val="10"/>
        <color theme="1"/>
        <rFont val="Calibri"/>
        <family val="2"/>
        <scheme val="minor"/>
      </rPr>
      <t>se recomienda para futuros seguimientos aportar los documentos firmados, para certeza de la versión definitiva de la evidencia.</t>
    </r>
  </si>
  <si>
    <r>
      <t>Para el presente seguimiento (enero - abril 2021), las dependencias responsables no aportan evidencias, por lo tanto, la Oficina de Control Interno no cuenta con soportes para verificar el cumplimiento y efectividad del control; adicionalmente,</t>
    </r>
    <r>
      <rPr>
        <b/>
        <sz val="10"/>
        <color theme="1"/>
        <rFont val="Calibri"/>
        <family val="2"/>
        <scheme val="minor"/>
      </rPr>
      <t xml:space="preserve"> se recomienda revisar si el control establecido se puede implementar y evidenciar su efectividad durante la vigencia 2021 y establecer el plan de acción.</t>
    </r>
  </si>
  <si>
    <r>
      <t xml:space="preserve">El Grupo de Gestión Documental, aportó las siguientes evidencias: 
1. Informe de seguimiento a los documentos del SGI del proceso de Gestión Documental, de fecha 26/02/2021, en Word.
2. Procedimiento en trámite de actualización, en Word, sin fecha de elaboración y firma.
3. Presentaciones capacitaciones TRD pág. 83, dirigidas por el Grupo de Gestión Documental y la Oficina de Informática.
Teniendo en cuenta los soportes antes relacionados, estos corresponden a protocolos, procedimiento, formatos, guías, manuales e instructivos que se han actualizado y se encuentran en el SGI y otros que requieren actualización. Es importante tener en cuenta que el control no refiere a la actualización de documentos sino a la sensibilización y capacitación archivística en aplicación de TRD a todos los funcionarios y contratistas de la entidad".  
De otro lado, se observan las presentaciones de dos capacitaciones adelantadas por el Grupo de Gestión Documental y por la Oficina de Informática sobre las TRD a los funcionarios y contratistas del Instituto, sobre las cuales no aportaron listas de asistencia y/u otras evidencias. </t>
    </r>
    <r>
      <rPr>
        <b/>
        <sz val="10"/>
        <color theme="1"/>
        <rFont val="Calibri"/>
        <family val="2"/>
        <scheme val="minor"/>
      </rPr>
      <t>Por lo anterior la Oficina de Control Interno recomienda continuar adelantando capacitaciones sobre la aplicación de las TRD y realizar el respectivo seguimiento, conforme el control establecido: "Seguimiento a la aplicación de la TRD en los sistemas de gestión documental electrónico y físico"; toda vez que no se adjuntaron las respectivas evidencias que reflejen el cumplimiento y efectividad del control establecido.</t>
    </r>
  </si>
  <si>
    <r>
      <t xml:space="preserve">El Grupo de Gestión Documental, aportó las siguientes evidencias:
1. Actividades de seguimiento al sistema Orfeo 2021.
2. Actividades de seguimiento conservación documental en depósitos.
3. Ejemplos formatos diagnóstico.
4. Reporte de mesas de ayuda impuesta a la oficina de informática.
5. Mesas de ayuda solicitadas GGD
6. Aprobación PINAR acta # 33Comité de gestión y desempeño.
Teniendo en cuenta las evidencias aportadas, se observa: - El diagnóstico realizado mediante el formato A-GD-F023 “DIAGNÓSTICO E IDENTIFICACIÓN DE RIESGOS EN DEPÓSITOS DE ARCHIVOS”, corresponde a la vigencia 2020 y en la evidencia No. 6 se observa un documento en Word y sin firmas del presidente y secretario del Comité Institucional de Gestión y Desempeño. Por lo anterior, la OCI no cuenta con soportes que den cuenta del cumplimiento y efectividad de los controles establecidos.  </t>
    </r>
    <r>
      <rPr>
        <b/>
        <sz val="10"/>
        <color theme="1"/>
        <rFont val="Calibri"/>
        <family val="2"/>
        <scheme val="minor"/>
      </rPr>
      <t>Adicionalmente, se recomienda revisar el control definido como: *Presentar a la Secretaría General las necesidades de espacio y mobiliario"; toda vez que como está concebido no da cuenta de los controles que actualmente se están implementando para minimizar el riesgo de: Posible pérdida económica y reputacional al deteriorarsen  los documentos  por no contar con las condiciones físicas y procedimientos  de conservación documental."</t>
    </r>
  </si>
  <si>
    <t>El GADTH aporta como evidencia el "formato avance de Contrataciones 2021" base de datos en Excel, en la cual, se observan 23 objetos contractuales relacionados, en la columna I denominada "nivel de avance a la fecha" no se ha diligenciado ninguna información correspondiente a la ejecución del contrato, se encuentra en blanco; lo cual, se interpretaría como un control ineficiente.  Adicionalmente, no se evidenció el número de orfeo donde pueda consultarse la información.   Por lo anterior, la OCI no cuenta con soportes para validar el nivel de cumplimiento y efectividad del control.</t>
  </si>
  <si>
    <r>
      <t xml:space="preserve">Allegan como evidencia, las actas del Comité de Conciliación, así: 
1. No. 01 - 12/01/2021 - firmada por el presidente y el secretario técnico del comité y en pdf.
2. No. 02 - 25/01/2021 - firmada por el presidente y el secretario técnico del comité y en pdf.
3. No. 03 - 16/02/2021 - firmada por el presidente y el secretario técnico del comité y en pdf.
4. No. 04 - 15/03/2021 -firmada por el presidente y el secretario técnico del comité y en pdf.
5. No. 05 - 29/03/2021 - no existió quórum por lo tanto el acta está firmada por el secretario técnico del comité y en pdf.
Se observa que para el presente seguimiento (enero - abril 2021) la OAJ, ha cumplido con los controles establecidos para minimizar el riesgo. </t>
    </r>
    <r>
      <rPr>
        <b/>
        <sz val="10"/>
        <color theme="1"/>
        <rFont val="Calibri"/>
        <family val="2"/>
        <scheme val="minor"/>
      </rPr>
      <t>La Oficina de Control Interno, recomienda establecer el plan de acción.   Se recomienda revisar el control; toda vez que "la posibilidad de tener un fallo adverso por no contar con las pruebas suficientes para ejercer una defensa técnica y adecuada", no corresponde, ni depende del Comité de Conciliaciones; son acciones que deben gestionarse con el apoyo del abogado designado para los procesos judiciales; así mismo, "presentar un informe de estado de ejecución de los procesos y presentarlos en el Comité de Conciliación", es una actividad que se puede dar posterior a los fallos y el objetivo de los riesgos es prevenir antes que sucedan.</t>
    </r>
  </si>
  <si>
    <r>
      <t>El jefe de la Oficina de Control Interno, remite las siguientes evidencias:
1. Plan Anual de Auditoria - 2021 V2, se observan programadas 6 auditorías para la vigencia 2021 con fecha de inicio, así: Gestión financiera (01/04/2021), Gestión de almacén e inventario (01/03/2021), Jurídica (16/03/2021), Generación de datos e información hidrometeorológica (01/02/2021), Generación de conocimiento e investigación (05/04/2021), Gestión tecnológica de información y comunicación (05/04/2021)
2. Correo electrónico "Revisión Informe VD" de fecha 10/05/2021, remisión de</t>
    </r>
    <r>
      <rPr>
        <b/>
        <i/>
        <sz val="10"/>
        <color theme="1"/>
        <rFont val="Calibri"/>
        <family val="2"/>
        <scheme val="minor"/>
      </rPr>
      <t xml:space="preserve"> informe auditoria generación de datos e información hidrometeorlogica, </t>
    </r>
    <r>
      <rPr>
        <sz val="10"/>
        <color theme="1"/>
        <rFont val="Calibri"/>
        <family val="2"/>
        <scheme val="minor"/>
      </rPr>
      <t>revisado y aprobado por el jefe de la OCI, para su cargue a ORFEO. 
3. Programa Auditoría-VD. firmado, auditoria que se encuentra en desarrollo a la fecha del presente seguimiento.
Se observa, la remisión de un informe de auditoría aprobado por el jefe de la OCI, para su cargue en Orfeo; dando de este modo cumplimiento al Procedimiento de Auditoría Interna C-EM-P001 - Actividad 10 "Aprobación Informe de Auditoria". Teniendo en cuenta el plan anual de auditoria a la fecha del presente seguimiento, los auditores se encuentran en la planeación y/o ejecución de las auditorias programadas para la vigencia 2021. Por lo anterior, se verifica el cumplimiento y efectividad del control establecido para el riesgo.</t>
    </r>
  </si>
  <si>
    <t>El jefe de la Oficina de Control Interno, aporto como evidencia el acta No. 04 "Jornada de Inducción Contratista Ingeniera Sistemas Eida Maldonado" realizada el día 07/04/2021, en la cual, se observa el ítem "3 - Reporte de Conflictos de intereses y Confidencial – Personal que cumple funciones de Auditoría en el Instituto de Hidrología, Meteorología y Estudios Ambientales -IDEAM" y lista de asistencia en la cual participaron 4 personas. 
Teniendo en cuenta los soportes allegados, se verifica el cumplimiento y efectividad del control establecido para el presente seguimiento (enero - abril 2021).</t>
  </si>
  <si>
    <t>La dependencia responsable, remite las siguientes evidencias:
1. Correos electrónicos: Seguimiento PM auditoría IAIA011-CUN-2018-15 (09/04/2021) - Remito plan de mejoramiento pqrs talento humano - V1 (12/05/2021), planes mejora sisaire - pqrs gestión documental (11/05/2021), plan mejora revisado pqrs servicio ciudadano (11/05/2021), plan mejora pqrs estudios ambientales (12/05/2021), III sgto P.M.A. (25/02/2021).
2. Memorando No. 20211030001233 de fecha 04/05/2021, dirigido a: Sandra Milena Sanjuan, José Alberto Chaparro y Dora Lucia Molina, con asunto "RESPUESTA ALA FORMULACIÓN PLAN DE MEJORAMIENTO CONTROL INTERNO CONTABLE VIG. 2020 N° INECIC-2021-05".
Mediante los cuales, se observa el envió de los planes de mejoramiento al jefe de la dependencia por parte de los auditores, dando cumplimiento al Procedimiento de Auditoría Interna C-EM-P001 - Actividad 10 "Aprobación Informe de Auditoria"
Teniendo en cuenta los soportes allegados, se verifica el cumplimiento y efectividad del control establecido para el presente seguimiento.</t>
  </si>
  <si>
    <r>
      <t xml:space="preserve">La subdirección de Hidrología, aportó como evidencia lista de asistencia a: 
1. Capacitación - verificación y validación información hidrológica, en la cual, participaron 3 funcionarios del A.O. No. 3 - Villavicencio.
2. Informar objeto de la auditoria, realizar auditoria a la red de estaciones hidrológicas del área operativa No. 10 - Ibagué y socializar actualización y procedimientos aplicados a las operaciones estadísticas de las variables hidrológicas (Nivel - Caudal), en la cual, participaron 5 funcionarios del A.O. No. 10 - Ibagué.
</t>
    </r>
    <r>
      <rPr>
        <b/>
        <sz val="10"/>
        <color theme="1"/>
        <rFont val="Calibri"/>
        <family val="2"/>
        <scheme val="minor"/>
      </rPr>
      <t>Las anteriores evidencias no apuntan a la verificación del cumplimiento de la descripción del control "...actividades de entrenamiento a los observadores voluntarios sobre la lectura de información hidrológica"; por lo anterior, la Oficina de Control Interno no cuenta con evidencias para determinar si el control propuesto es efectivo para minimizar la materialización del riesgo.  De otro lado, el área manifiesta en el reporte de monitoreo que: "Este control se incluye como nuevo, por lo cual las evidencias se incluirá en el 2 cuatrimestre".</t>
    </r>
  </si>
  <si>
    <t>El Grupo de Servicios Administrativos, aportó las siguientes evidencias:
1. Acta "Seguimiento siniestros" de fecha 25/02/2021.
2. Acta "Seguimiento siniestros" de fecha 26/03/2021.
3. Base de datos (Excel) "Siniestros CHUBB 2020 2021", en la cual se relaciona la siguientes información: Aseguradora, póliza, No. de siniestro, expediente, ramo-amparo afectado, descripción, fecha del siniestro, prescripción, valor reclamado, observaciones, estado y reportado a servicios administrativos; se observan 9 siniestros relacionados en la base de datos.
Teniendo en cuenta los soportes antes relacionados, la OCI observa el cumplimiento y efectividad del control establecido "...verifica mediante base de datos y físicamente la prescripción de cada uno de los siniestros reportados", realizado por el Coordinador y contratista encargado del manejo de siniestro.</t>
  </si>
  <si>
    <t>El responsable, para el presente seguimiento (enero - abril 2021) no aportó evidencias correspondientes a los controles establecidos, indica que: "mesas de trabajo de planeación las cuales se programan para Mayo y de manera bimensual", por lo tanto, la OCI no cuenta con soportes para validar el nivel de cumplimiento y efectividad del control.</t>
  </si>
  <si>
    <r>
      <t xml:space="preserve">Las evidencias aportadas, son:
1. Pantallazos de invitaciones a reuniones programadas, así: Revisión de no conformidades IIAP - 25/03/2021, Revisión NC IIAP 08/04/2021 y No conformidades de conglomerados de la Orinoquia 25/03/2021.
2. Correos electrónicos: No conformidades - Convenio 009 de 2019 IIAP, Hallazgos 20 conglomerados - 1er envió, Formato de seguimiento - IIAP convenio 009 de 2019 de fecha 16/03/2021, Acciones no conformidades de fecha 24/03/2021, Solicitud reunión no conformidades crítica IFN Orinoquia de fecha 05/04/2021, Documentos de fecha 16/02/2021, No conformidad - conglomerados IAvH (097641, 097741, 097932, 098034, 102134 y 102433) de fecha 26/02/2021 y Formatos conglomerados de fecha 06/04/2021.
La Oficina de Control Interno, observa que se ha cumplido parcialmente con el control establecido para el primer cuatrimestre de la vigencia 2021; </t>
    </r>
    <r>
      <rPr>
        <b/>
        <sz val="10"/>
        <color theme="1"/>
        <rFont val="Calibri"/>
        <family val="2"/>
        <scheme val="minor"/>
      </rPr>
      <t>se recomienda establecer el plan de acción.</t>
    </r>
  </si>
  <si>
    <r>
      <t xml:space="preserve">La Oficina Asesora de Planeación, aportó las siguientes evidencias:
1. Memorando No. 20211010000443, dirigido al Secretario General, los Jefes de Oficina (informática - OSPA) y los cuatro Subdirectores, asunto "Seguimiento Plan de Acción Anual – 1 de enero a 15 de marzo de 2021", de fecha 19/03/2021.
2. Memorando No. 20211010000463, dirigido al Secretario General, los Jefes de Oficina (OAJ - OCI), nueve Coordinadores y al Asesor de Cooperación Internacional, asunto "Informe de Gestión a 15 de marzo de 2021", de fecha 23/03/2021.
3. Plan Anticorrupción y Atención al Ciudadano 2021.
4. memorando No. 20211010000453, dirigido al Secretario General, asunto "Monitoreo Plan Anticorrupción y de atención al ciudadano - PAAC – Primer cuatrimestre 2021", de fecha 23/03/2021.
Teniendo en cuenta el control "Realizar seguimiento estricto a la ejecución de los planes de acción, planes de MIPG, plan anticorrupción de acuerdo a la periodicidad de cada uno", las evidencias aportadas solo hacen relación a los memorando enviados por la OAP solicitando la información; frente al seguimiento al P.A.A.C. 2021 y Matriz de riesgos IDEAM 2021, se observa su publicación en el link: https://cutt.ly/hbJ5dQN los días 28/04/2021 y 05/05/2021respectivamente,  adicionalmente, fueron remitidos a la OCI mediante correo electrónico de fecha 26/04/2021.
</t>
    </r>
    <r>
      <rPr>
        <b/>
        <sz val="10"/>
        <color theme="1"/>
        <rFont val="Calibri"/>
        <family val="2"/>
        <scheme val="minor"/>
      </rPr>
      <t xml:space="preserve">La Oficina de Control Interno, recomienda a la OAP realizar un estricto seguimiento al P.A.A.C y Matriz de Riesgos 2021 como segunda línea de defensa; lo anterior, teniendo en cuenta que el seguimiento publicado solo evidencia la descripción del avance realizado por las dependencias responsable, mas no se observa un seguimiento realizado por la OAP.
</t>
    </r>
    <r>
      <rPr>
        <sz val="10"/>
        <color theme="1"/>
        <rFont val="Calibri"/>
        <family val="2"/>
        <scheme val="minor"/>
      </rPr>
      <t xml:space="preserve">
Teniendo en cuenta los soportes allegados, la Oficina de Control Interno no cuenta con bases suficientes para verificar el nivel de cumplimiento y efectividad del control; adicionalmente, se recomienda establecer el plan de acción.</t>
    </r>
  </si>
  <si>
    <r>
      <t xml:space="preserve">Se observan las siguientes evidencias aportadas:
1. Formatos M-S-LC-F012 Captura de datos - volumetría, firmado por el analista y el VoBo auditoria analítica y VoBo oficial de calidad, de fecha14 y 15/04/2021 y el formato de fecha 15 y 24/03/2021 no cuenta con el VoBo oficial de calidad.
2. Formatos M-S-LC-F076 Captura de datos - NT y COT, firmado por el analista y el VoBo auditoria analítica y VoBo oficial de calidad, de fecha 19 y 24/03/2021.
3. Dos M-S-LC-F054 Formato captura de datos primarios, con el VoBo auditoría analítica y VoBo oficial de calidad, de fecha 24/03/2021.
</t>
    </r>
    <r>
      <rPr>
        <b/>
        <sz val="10"/>
        <color theme="1"/>
        <rFont val="Calibri"/>
        <family val="2"/>
        <scheme val="minor"/>
      </rPr>
      <t xml:space="preserve">La Oficina de Control Interno, recomienda revisar la coherencia entre: descripción del riesgo y la descripción del control y establecer el plan de acción; con la finalidad de mitigar la materialización del riesgo, teniendo en cuenta que la descripción del control solo indican "...validan, verifican la información y firman los registros de datos primarios" y aportan evidencias de: captura de datos - volumetría y captura de datos - NT y COT, los cuales, no se ven relacionados en la matriz de riesgos. </t>
    </r>
    <r>
      <rPr>
        <sz val="10"/>
        <color theme="1"/>
        <rFont val="Calibri"/>
        <family val="2"/>
        <scheme val="minor"/>
      </rPr>
      <t>Teniendo en cuenta los soportes allegados el nivel de cumplimiento es parcial.</t>
    </r>
  </si>
  <si>
    <t>La evidencia aportada es la misma allegada para el riesgo 64; teniendo en cuenta el riesgo "El funcionario autorizado revisa las solicitudes de las partes interesadas, verifica que se realicen por medio de los canales autorizados y da respuesta a las mismas" el documento aportado no permite verificar el nivel de cumplimiento del riesgo.</t>
  </si>
  <si>
    <r>
      <t xml:space="preserve">La evidencia aportada, corresponde al documento denominado "Factibilidad contratar AE - Arquitetura Empresarial", en el cual, solo se observa el número de la reunión, el asunto y el pantallazo de la programación en calendario de 8 reuniones. 
Teniendo en cuenta la evidencia aportada, la Oficina de Control Interno no puede evidenciar la realización de las reuniones programadas y si los temas programados a tratar se desarrollaron, ya que no aportaron actas y listas de asistencias, lo tanto no se puede verificar el nivel de cumplimiento y efectividad del control establecido. De igual forma, </t>
    </r>
    <r>
      <rPr>
        <b/>
        <sz val="10"/>
        <rFont val="Calibri"/>
        <family val="2"/>
        <scheme val="minor"/>
      </rPr>
      <t>se recomienda establecer la fecha de implementación (columna AI) de todos los controles, ya que no fue diligenciada por parte de la Oficina de Informática.</t>
    </r>
  </si>
  <si>
    <t>El responsable, aportó la misma evidencia del riesgo 66, control 1. (Documento denominado "Factibilidad contratar AE - Arquitectura Empresarial", en el cual, solo se observa el número de la reunión, el asunto y el pantallazo de la citación a 8 reuniones).
Teniendo en cuenta la evidencia aportada, la Oficina de Control Interno no cuenta con bases suficientes para verificar el cumplimiento y la efectividad del control "Desarrollo de Ejercicios de Arquitectura Empresarial".</t>
  </si>
  <si>
    <t>La Oficina de Informática, aporto como evidencia el E-GI-F-38 Formato Mantenimiento Infraestructura Tecnológica, en el cual se relaciona la siguiente información: sistema, componente, actividades por realizar, consideraciones, contrato asociado al mantenimiento, responsable del mantenimiento y vigencia de ejecución.
Teniendo en cuenta el soporte allegado, la Oficina de Control Interno, observa el nivel de cumplimiento y efectividad del control para el primer cuatrimestre de la vigencia 2021.</t>
  </si>
  <si>
    <t>La Oficina de Informática aportó como evidencia el "Base Datos Conocimiento Proactivanet", la cual contiene 28  temas abordados por la mesa de servicio, distribuidos así: año 2017 (6 temas), 2018 (11 temas), 2019 (10 temas) y 2020 (1 tema). Para el primer cuatrimestre del 2021, no hay información relacionada en la base de datos. Adicionalmente, el hipervínculo dispuesto en la columna A denominada "ver registro" genera el siguiente mensaje de error "No se puede acceder a este sitio web", por lo tanto, no fue posible conocer el detalle de esa información. Es de anotar que la base de datos aportada solo registra las siguientes columnas: Ver registro, Fecha de registro, Código, Título, Categoría, Archivado y Estado; en conclusión la Base Datos Conocimiento Proactivanet se encuentra desactualizada.
Teniendo en cuenta la evidencia aportada, la Oficina de Control Interno, no cuenta con soportes suficientes para verificar el nivel de cumplimiento y efectividad del control.</t>
  </si>
  <si>
    <t>FORMATO MATRIZ DE RIESGOS</t>
  </si>
  <si>
    <r>
      <t xml:space="preserve">CODIGO: </t>
    </r>
    <r>
      <rPr>
        <sz val="11"/>
        <color theme="1"/>
        <rFont val="Arial Narrow"/>
        <family val="2"/>
      </rPr>
      <t>E-SGI-F006</t>
    </r>
  </si>
  <si>
    <r>
      <t>VERSION:</t>
    </r>
    <r>
      <rPr>
        <sz val="11"/>
        <color theme="1"/>
        <rFont val="Arial Narrow"/>
        <family val="2"/>
      </rPr>
      <t xml:space="preserve"> 6</t>
    </r>
  </si>
  <si>
    <r>
      <rPr>
        <b/>
        <sz val="11"/>
        <color theme="1"/>
        <rFont val="Arial Narrow"/>
        <family val="2"/>
      </rPr>
      <t xml:space="preserve">FECHA: </t>
    </r>
    <r>
      <rPr>
        <sz val="11"/>
        <color theme="1"/>
        <rFont val="Arial Narrow"/>
        <family val="2"/>
      </rPr>
      <t>01/08/2020</t>
    </r>
  </si>
  <si>
    <r>
      <t>PAGINA</t>
    </r>
    <r>
      <rPr>
        <sz val="11"/>
        <color theme="1"/>
        <rFont val="Arial Narrow"/>
        <family val="2"/>
      </rPr>
      <t xml:space="preserve"> 1 de 1</t>
    </r>
  </si>
  <si>
    <t>No.</t>
  </si>
  <si>
    <t>Riesgo</t>
  </si>
  <si>
    <t>Causa</t>
  </si>
  <si>
    <t>Consecuencia</t>
  </si>
  <si>
    <t>Probabilidad</t>
  </si>
  <si>
    <t>Valor
Probab
Inherente</t>
  </si>
  <si>
    <t>Valor
Impacto
Inherente</t>
  </si>
  <si>
    <t>Valor
Riesgo
Inherente</t>
  </si>
  <si>
    <t>Valoración del Riesgo</t>
  </si>
  <si>
    <t>Controles</t>
  </si>
  <si>
    <t>Fuente de Verificación</t>
  </si>
  <si>
    <t>Impacto después del control</t>
  </si>
  <si>
    <t>Seguimiento</t>
  </si>
  <si>
    <t>Descripción</t>
  </si>
  <si>
    <t>Naturaleza</t>
  </si>
  <si>
    <t>Clase</t>
  </si>
  <si>
    <t>Aplicado a</t>
  </si>
  <si>
    <t>Valor Naturaleza</t>
  </si>
  <si>
    <t>Valor Clase</t>
  </si>
  <si>
    <t>Valor Aplica</t>
  </si>
  <si>
    <t>Valor Control</t>
  </si>
  <si>
    <t>Efectividad</t>
  </si>
  <si>
    <t>Acción para ajustar valor del riesgo</t>
  </si>
  <si>
    <t>Valor Res
Probab</t>
  </si>
  <si>
    <t>Valor Res
Impacto</t>
  </si>
  <si>
    <t>Valor Res
Riesgo</t>
  </si>
  <si>
    <t>Valoración del riesgo</t>
  </si>
  <si>
    <t xml:space="preserve">Acciones Adelantadas </t>
  </si>
  <si>
    <t xml:space="preserve">Responsable </t>
  </si>
  <si>
    <t xml:space="preserve">Perdida de bienes </t>
  </si>
  <si>
    <t xml:space="preserve">No hay auto control de los bienes por parte de los funcionarios </t>
  </si>
  <si>
    <t>Perdida</t>
  </si>
  <si>
    <t>Probable</t>
  </si>
  <si>
    <t xml:space="preserve">Acta de toma de inventario </t>
  </si>
  <si>
    <t xml:space="preserve">No registro en el patrimonio de los bienes recibidos por la entidad en donación </t>
  </si>
  <si>
    <t xml:space="preserve">Falta de comunicación entre las áreas implicadas en las donaciones </t>
  </si>
  <si>
    <t xml:space="preserve">Información no refleja la realidad económica </t>
  </si>
  <si>
    <t>Posible</t>
  </si>
  <si>
    <t xml:space="preserve">Cruce de información trimestral  con los diferentes Grupos que reciben donaciones vs el registro en el aplicativo de  manejo de bienes  </t>
  </si>
  <si>
    <t>Actas de reuniones</t>
  </si>
  <si>
    <t>Inadecuada manipulación y administración de la documentación Institucional por parte de las dependencias</t>
  </si>
  <si>
    <t>* No contar con condiciones técnicas, y administrativas idóneas. 
* Desconocimiento de la normatividad vigente interna y externa.
* La no radicación de documentos en los canales habilitados para radicación de comunicaciones.
*Desconocimiento y/o renuencia del uso del Sistema de Gestión Documental por parte de los usuarios.</t>
  </si>
  <si>
    <t>*Perdida de la documentación.
* Sobrecostos de insumos.
* Reprocesos en las actividades. 
* Procesos disciplinarios por perdida de documentos institucionales.</t>
  </si>
  <si>
    <t>*Seguimiento a los procedimientos, protocolos, formatos de Gestión Documental.
*Seguimiento del sistema de gestión documental -ORFEO.</t>
  </si>
  <si>
    <t>Formato Informe mensual del seguimiento</t>
  </si>
  <si>
    <t>No poder utilizar los aplicativos para realizar actividades de digitalización y radicación de correspondencia institucional</t>
  </si>
  <si>
    <t>* Falta de energía.
* Fallo en la conexión de Red interna.
* Que el servidor no tenga la capacidad para el almacenamiento de las imágenes.
*Fallo de conexión con el Sistema de Gestión Documental Orfeo y el Orfeoscan.</t>
  </si>
  <si>
    <t>* No poder dar respuesta a las solicitudes de los usuarios interno y externos del Instituto.
* Represamiento de documentos para radicar y digitalizar.
* Represamiento de los documentos para archivar y organizar en físico.</t>
  </si>
  <si>
    <t>Informar a la Oficina de Informática sobre las fallas reportadas en el sistema a través de mesas de ayuda y/o llamadas.</t>
  </si>
  <si>
    <t>Ambos</t>
  </si>
  <si>
    <t>Seguimiento a mesas de ayuda</t>
  </si>
  <si>
    <t>Pérdida de la información contenida en el archivo de gestión y en el archivo técnico, y del centro de documentación.</t>
  </si>
  <si>
    <t>*Factores físico ambientales
*No digitalizar documentos, libros o colecciones que se encuentren en soporte físico.
*No contar con condiciones técnicas, y administrativas idóneas. 
*No contar con las condiciones físicas de seguridad para la custodia de los documentos Institucionales.</t>
  </si>
  <si>
    <t>*Perdida de documentación y memoria institucional.  
*Perdida de la memoria institucional
*Insatisfacción del usuario interno y/o externo. 
*Procesos disciplinarios por perdida de documentos institucionales.
*Detrimento patrimonial.</t>
  </si>
  <si>
    <t>*Seguimiento al Sistema KOHA de prestamos documentales.
*Capacitaciones sobre el manejo de la documentación en los archivos
*Revisión al estado de la documentación por parte de los funcionarios de archivo en términos de deterioro y de ubicación</t>
  </si>
  <si>
    <t>Seguimiento mensual al KOHA a través del formato de diagnostico de estado de documentación</t>
  </si>
  <si>
    <t>Tecnología</t>
  </si>
  <si>
    <t>*Sanciones disciplinarias.
*Reprocesos y perdida de tiempo.
*Mala imagen del Instituto.
*Pérdida de la memoria Institucional.</t>
  </si>
  <si>
    <t>Poco Probable</t>
  </si>
  <si>
    <t>Inadecuado uso y manejo de los documentos públicos con beneficio personal o de terceros.</t>
  </si>
  <si>
    <t>Direccionamiento de vinculación en favor de un tercero</t>
  </si>
  <si>
    <r>
      <t xml:space="preserve">*Influencia de terceras personas para la vinculación del personal.
</t>
    </r>
    <r>
      <rPr>
        <b/>
        <sz val="10"/>
        <rFont val="Arial"/>
        <family val="2"/>
      </rPr>
      <t>*</t>
    </r>
    <r>
      <rPr>
        <sz val="10"/>
        <rFont val="Arial"/>
        <family val="2"/>
      </rPr>
      <t>Intereses personales para favorecer un tercero</t>
    </r>
  </si>
  <si>
    <t>Sanciones disciplinarias, penales y/o fiscales.</t>
  </si>
  <si>
    <t>Estudio de la hoja de vida en los procesos de encargos con el cumplimiento de los requisitos establecidos en el Manual de funciones y Competencias Laborales y dar aplicación al procedimiento establecido por la ley para la provisión de empleos.</t>
  </si>
  <si>
    <r>
      <rPr>
        <b/>
        <sz val="10"/>
        <color theme="1"/>
        <rFont val="Arial"/>
        <family val="2"/>
      </rPr>
      <t>*</t>
    </r>
    <r>
      <rPr>
        <sz val="10"/>
        <color theme="1"/>
        <rFont val="Arial"/>
        <family val="2"/>
      </rPr>
      <t xml:space="preserve">Formato Análisis Hoja de Vida A-G-F012
</t>
    </r>
    <r>
      <rPr>
        <b/>
        <sz val="10"/>
        <color theme="1"/>
        <rFont val="Arial"/>
        <family val="2"/>
      </rPr>
      <t>*</t>
    </r>
    <r>
      <rPr>
        <sz val="10"/>
        <color theme="1"/>
        <rFont val="Arial"/>
        <family val="2"/>
      </rPr>
      <t>Publicaciones para provisión de encargos y nombramientos provisionales.</t>
    </r>
  </si>
  <si>
    <t>Pérdida de la información</t>
  </si>
  <si>
    <r>
      <t>*</t>
    </r>
    <r>
      <rPr>
        <sz val="10"/>
        <color theme="1"/>
        <rFont val="Arial"/>
        <family val="2"/>
      </rPr>
      <t xml:space="preserve">Pérdida de la información
</t>
    </r>
    <r>
      <rPr>
        <b/>
        <sz val="10"/>
        <color theme="1"/>
        <rFont val="Arial"/>
        <family val="2"/>
      </rPr>
      <t>*</t>
    </r>
    <r>
      <rPr>
        <sz val="10"/>
        <color theme="1"/>
        <rFont val="Arial"/>
        <family val="2"/>
      </rPr>
      <t xml:space="preserve">Falta de credibilidad en los procesos institucionales
</t>
    </r>
    <r>
      <rPr>
        <b/>
        <sz val="10"/>
        <color theme="1"/>
        <rFont val="Arial"/>
        <family val="2"/>
      </rPr>
      <t>*</t>
    </r>
    <r>
      <rPr>
        <sz val="10"/>
        <color theme="1"/>
        <rFont val="Arial"/>
        <family val="2"/>
      </rPr>
      <t>Pérdida de imagen tanto del área como del instituto</t>
    </r>
  </si>
  <si>
    <t>Seguimiento al prestamos de expedientes</t>
  </si>
  <si>
    <t>Formato Control Préstamo de Expedientes 
A-GH-F001</t>
  </si>
  <si>
    <r>
      <t xml:space="preserve">* </t>
    </r>
    <r>
      <rPr>
        <sz val="10"/>
        <color theme="1"/>
        <rFont val="Arial"/>
        <family val="2"/>
      </rPr>
      <t xml:space="preserve">Error en la parametrización de los conceptos salariales y de descuentos para la liquidación de nómina (Desconocimiento de las normas y procedimientos).
</t>
    </r>
    <r>
      <rPr>
        <b/>
        <sz val="10"/>
        <color theme="1"/>
        <rFont val="Arial"/>
        <family val="2"/>
      </rPr>
      <t>*</t>
    </r>
    <r>
      <rPr>
        <sz val="10"/>
        <color theme="1"/>
        <rFont val="Arial"/>
        <family val="2"/>
      </rPr>
      <t>Fallas en el sistema de personal y de nómina del Instituto.</t>
    </r>
  </si>
  <si>
    <r>
      <t>*</t>
    </r>
    <r>
      <rPr>
        <sz val="10"/>
        <color theme="1"/>
        <rFont val="Arial"/>
        <family val="2"/>
      </rPr>
      <t xml:space="preserve">Peticiones, quejas, reclamos por parte de los funcionarios afectados.
</t>
    </r>
    <r>
      <rPr>
        <b/>
        <sz val="10"/>
        <color theme="1"/>
        <rFont val="Arial"/>
        <family val="2"/>
      </rPr>
      <t>*</t>
    </r>
    <r>
      <rPr>
        <sz val="10"/>
        <color theme="1"/>
        <rFont val="Arial"/>
        <family val="2"/>
      </rPr>
      <t>Pago de lo no debido
*Pérdida de imagen tanto del área como del instituto</t>
    </r>
  </si>
  <si>
    <r>
      <rPr>
        <b/>
        <sz val="10"/>
        <color theme="1"/>
        <rFont val="Arial"/>
        <family val="2"/>
      </rPr>
      <t xml:space="preserve">
*</t>
    </r>
    <r>
      <rPr>
        <sz val="10"/>
        <color theme="1"/>
        <rFont val="Arial"/>
        <family val="2"/>
      </rPr>
      <t xml:space="preserve">Verificación y actualización Procedimiento de nómina AGH-P013.
*Actualización y capacitación permanente GADTH con el fin de informar de manera oportuna  la Oficina de Informática sobre los cambios que afecten la liquidación de la nómina.
</t>
    </r>
    <r>
      <rPr>
        <b/>
        <sz val="10"/>
        <color theme="1"/>
        <rFont val="Arial"/>
        <family val="2"/>
      </rPr>
      <t>*</t>
    </r>
    <r>
      <rPr>
        <sz val="10"/>
        <color theme="1"/>
        <rFont val="Arial"/>
        <family val="2"/>
      </rPr>
      <t xml:space="preserve">Mesas de ayuda presentadas por el GADTH
</t>
    </r>
  </si>
  <si>
    <t>No realizar las actividades planeadas dentro de los Planes y Programas de  Gestión del Desarrollo del Talento Humano del Instituto.</t>
  </si>
  <si>
    <r>
      <t>*</t>
    </r>
    <r>
      <rPr>
        <sz val="10"/>
        <color theme="1"/>
        <rFont val="Arial"/>
        <family val="2"/>
      </rPr>
      <t xml:space="preserve">Afectación en la calidad de servicio.
</t>
    </r>
    <r>
      <rPr>
        <b/>
        <sz val="10"/>
        <color theme="1"/>
        <rFont val="Arial"/>
        <family val="2"/>
      </rPr>
      <t xml:space="preserve">* </t>
    </r>
    <r>
      <rPr>
        <sz val="10"/>
        <color theme="1"/>
        <rFont val="Arial"/>
        <family val="2"/>
      </rPr>
      <t xml:space="preserve">Afectación en la efectividad de servicio.
</t>
    </r>
    <r>
      <rPr>
        <b/>
        <sz val="10"/>
        <color theme="1"/>
        <rFont val="Arial"/>
        <family val="2"/>
      </rPr>
      <t>*</t>
    </r>
    <r>
      <rPr>
        <sz val="10"/>
        <color theme="1"/>
        <rFont val="Arial"/>
        <family val="2"/>
      </rPr>
      <t xml:space="preserve">Afectación del Clima laboral
</t>
    </r>
    <r>
      <rPr>
        <b/>
        <sz val="10"/>
        <color theme="1"/>
        <rFont val="Arial"/>
        <family val="2"/>
      </rPr>
      <t>*</t>
    </r>
    <r>
      <rPr>
        <sz val="10"/>
        <color theme="1"/>
        <rFont val="Arial"/>
        <family val="2"/>
      </rPr>
      <t>Incumplimiento a los indicadores de procesos.</t>
    </r>
  </si>
  <si>
    <t>Raro</t>
  </si>
  <si>
    <t xml:space="preserve">Cumplimiento del Plan de Bienestar Social, Estímulos e incentivos, Plan Institucional de Capacitación y Plan Anual de Vacantes y Provisión de Recursos Humanos. </t>
  </si>
  <si>
    <r>
      <t xml:space="preserve">*Presentación de documentación incompleta e indebido diligenciamiento del formato de afiliación. 
</t>
    </r>
    <r>
      <rPr>
        <b/>
        <sz val="10"/>
        <color theme="1"/>
        <rFont val="Arial"/>
        <family val="2"/>
      </rPr>
      <t>*</t>
    </r>
    <r>
      <rPr>
        <sz val="10"/>
        <color theme="1"/>
        <rFont val="Arial"/>
        <family val="2"/>
      </rPr>
      <t xml:space="preserve">Reporte inoportuno de la novedad de traslado. </t>
    </r>
  </si>
  <si>
    <r>
      <rPr>
        <b/>
        <sz val="10"/>
        <color theme="1"/>
        <rFont val="Arial"/>
        <family val="2"/>
      </rPr>
      <t>*</t>
    </r>
    <r>
      <rPr>
        <sz val="10"/>
        <color theme="1"/>
        <rFont val="Arial"/>
        <family val="2"/>
      </rPr>
      <t xml:space="preserve">Sanciones legales.
</t>
    </r>
    <r>
      <rPr>
        <b/>
        <sz val="10"/>
        <color theme="1"/>
        <rFont val="Arial"/>
        <family val="2"/>
      </rPr>
      <t>*</t>
    </r>
    <r>
      <rPr>
        <sz val="10"/>
        <color theme="1"/>
        <rFont val="Arial"/>
        <family val="2"/>
      </rPr>
      <t xml:space="preserve">Sanciones pecuniarias
</t>
    </r>
    <r>
      <rPr>
        <b/>
        <sz val="10"/>
        <color theme="1"/>
        <rFont val="Arial"/>
        <family val="2"/>
      </rPr>
      <t>*</t>
    </r>
    <r>
      <rPr>
        <sz val="10"/>
        <color theme="1"/>
        <rFont val="Arial"/>
        <family val="2"/>
      </rPr>
      <t xml:space="preserve">Posibles demandas.
</t>
    </r>
    <r>
      <rPr>
        <b/>
        <sz val="10"/>
        <color theme="1"/>
        <rFont val="Arial"/>
        <family val="2"/>
      </rPr>
      <t>*</t>
    </r>
    <r>
      <rPr>
        <sz val="10"/>
        <color theme="1"/>
        <rFont val="Arial"/>
        <family val="2"/>
      </rPr>
      <t>Posibles multas</t>
    </r>
  </si>
  <si>
    <t xml:space="preserve">Afiliación oportuna de los funcionarios al Sistema General de Seguridad Social y Riesgos profesionales teniendo en cuenta la normatividad legal vigente. </t>
  </si>
  <si>
    <r>
      <rPr>
        <b/>
        <sz val="10"/>
        <color theme="1"/>
        <rFont val="Arial"/>
        <family val="2"/>
      </rPr>
      <t>*</t>
    </r>
    <r>
      <rPr>
        <sz val="10"/>
        <color theme="1"/>
        <rFont val="Arial"/>
        <family val="2"/>
      </rPr>
      <t xml:space="preserve">Número de radicado del formulario de la afiliación con sello EPS y ARL.
</t>
    </r>
    <r>
      <rPr>
        <b/>
        <sz val="10"/>
        <color theme="1"/>
        <rFont val="Arial"/>
        <family val="2"/>
      </rPr>
      <t>*</t>
    </r>
    <r>
      <rPr>
        <sz val="10"/>
        <color theme="1"/>
        <rFont val="Arial"/>
        <family val="2"/>
      </rPr>
      <t xml:space="preserve">Archivar en las historias laborales de cada funcionario los  formatos de afiliación a EPS y ARL. 
</t>
    </r>
    <r>
      <rPr>
        <b/>
        <sz val="10"/>
        <color theme="1"/>
        <rFont val="Arial"/>
        <family val="2"/>
      </rPr>
      <t>*</t>
    </r>
    <r>
      <rPr>
        <sz val="10"/>
        <color theme="1"/>
        <rFont val="Arial"/>
        <family val="2"/>
      </rPr>
      <t xml:space="preserve">Con las solicitudes de traslado de EPS, una vez radicado el respectivo formulario, se comunica con la EPS para verificar el estado de este o a través de la plataforma BDUA (Base de Datos Única de Afiliados al Sistema General de Seguridad Social).
</t>
    </r>
    <r>
      <rPr>
        <b/>
        <sz val="10"/>
        <color theme="1"/>
        <rFont val="Arial"/>
        <family val="2"/>
      </rPr>
      <t>*</t>
    </r>
    <r>
      <rPr>
        <sz val="10"/>
        <color theme="1"/>
        <rFont val="Arial"/>
        <family val="2"/>
      </rPr>
      <t>Creación de expediente  por funcionario.</t>
    </r>
  </si>
  <si>
    <t>Realizar registros y tramites contables sin el cumplimiento de los requisitos legales.</t>
  </si>
  <si>
    <t>Desconocimiento de los requisitos legales para el tramite y registro de comprobantes contables manuales.</t>
  </si>
  <si>
    <t>Reprocesos de actividades y aumento de carga operativa</t>
  </si>
  <si>
    <t>Casi Seguro</t>
  </si>
  <si>
    <t>Revisar cada uno de los comprobantes manuales y sus soportes</t>
  </si>
  <si>
    <t>Relación mensual de los comprobantes aprobados o rechazados en el aplicativo Siif Nación II, con los soportes idóneos.</t>
  </si>
  <si>
    <t>Favorecimiento económico a terceros, en el tramite de las facturas y/o cuentas de cobro sin el total de los requisitos.</t>
  </si>
  <si>
    <t xml:space="preserve">Requerimientos e investigaciones por parte de los entes de control. </t>
  </si>
  <si>
    <t>Verificar el cumplimiento de los requisitos</t>
  </si>
  <si>
    <t>Formato Lista de chequeo y revisión de documentos</t>
  </si>
  <si>
    <t>Inexactitud en las cifras reveladas en los Estados Financieros del IDEAM.</t>
  </si>
  <si>
    <t>*Entrega de forma extemporánea y sin soportes respectivos para el registro contable en el Aplicativo SIIf Nación II.
*Falta de conciliaciones entre el Grupo de Contabilidad y las dependencias que proveen la información financiera.</t>
  </si>
  <si>
    <t>*Información financiera sin análisis pertinente
*Requerimientos e investigaciones por parte de los entes de control.</t>
  </si>
  <si>
    <t>*Identificar la entrega mensual y oportuna de la información.
*Realizar cada una de las conciliaciones</t>
  </si>
  <si>
    <t>*Cronograma
*Conciliaciones elaboradas y debidamente firmadas</t>
  </si>
  <si>
    <t>Inoportunidad en la presentación de los boletines y reportes de ley.</t>
  </si>
  <si>
    <t>Sanción por parte del ente de control u otro ente regulador</t>
  </si>
  <si>
    <t>Identificar las fechas  de presentación de boletines y reportes de ley, con base a las fechas estipuladas por los entes de control.</t>
  </si>
  <si>
    <t>*Cronograma de entregas de reporte y soporte de recibido de los reportes</t>
  </si>
  <si>
    <t>Perdida, eliminación, modificación u ocultamiento de la información de la entidad que reposa en los servidores</t>
  </si>
  <si>
    <t>*No elaboración de archivos de respaldo
*Falta de limitación al ingreso y manipulación de la información generada</t>
  </si>
  <si>
    <t>*Elaboración de copias de respaldo semanalmente.
*Restricción a los permisos de uso de los archivos.</t>
  </si>
  <si>
    <t>*Reporte de copias de respaldo por parte de la Oficina Informática
*Informe del estado de permisos de uso de la información</t>
  </si>
  <si>
    <t>Retraso en el envío de la información</t>
  </si>
  <si>
    <t>* Falta de personal idóneo para prestar el servicio de pronósticos y alertas.
* Indisponibilidad de recursos
* Obsolescencia de los equipos (hardware y software).
* Situaciones de orden público 
* Falla en el suministro o saturación de  las telecomunicaciones (internet, enlaces datos, planta telefónica y relacionados).</t>
  </si>
  <si>
    <t xml:space="preserve">* Emisión de alertas tardías para la toma de decisiones relacionadas a la gestión de riesgo.  
* Pérdida de credibilidad de la entidad ante la comunidad.
* Mayor incertidumbre en el análisis de la información. </t>
  </si>
  <si>
    <t>Menor</t>
  </si>
  <si>
    <t xml:space="preserve">*Realizar capacitación periódica en temas relacionados con la misión de la oficina. 
*Gestionar los presupuestos para la contratación del personal de la oficina y adquisición de elementos de hardware y software necesarios. </t>
  </si>
  <si>
    <t>*Plan de capacitación ejecutado 
*Plan Anual de Adquisiciones ejecutado</t>
  </si>
  <si>
    <t xml:space="preserve">Falta de confiabilidad de la información. </t>
  </si>
  <si>
    <t>* Fallas técnicas y naturales en fuentes de información hidrometeorológicas (estaciones, radares y  satélites meteorológicos). 
* Retraso o pérdida de información en la transmisión de los datos de la red.
* Falta de personal idóneo para prestar el servicio de pronósticos y alertas
* Obsolescencia de los equipos (hardware y software).
* Actos malintencionados frente al manejo de la información que reposa en la oficina
* Recolección de información fragmentada o incompleta</t>
  </si>
  <si>
    <t xml:space="preserve">* Retraso para el análisis de los temáticos.
* Falta de información veraz para las entidades del SINA y el SNGRD
*Pérdida de credibilidad de la entidad ante la comunidad
*Mayor incertidumbre en el análisis de la información. </t>
  </si>
  <si>
    <t xml:space="preserve">*Validación y seguimiento de los datos  hidrometeorológicos preliminares recibidos por estaciones, radares y satélites,
*Verificación periódica de los equipos para realizar los mantenimientos respectivos
*Gestionar los presupuestos para la adquisición y/o actualización de elementos de hardware y software
*Realizar respaldos de información de manera periódica en caso de falla de equipo, software o red en un servicio CLOUD o físico no atado a la red de la oficina. </t>
  </si>
  <si>
    <t>*Planilla de bitácora de verificación de datos (estaciones hidrometeorológicas)
*Formato de Bitácora 
*Plan Anual de Adquisiciones Ejecutado 
*Registro de copias de respaldo de información</t>
  </si>
  <si>
    <t>* Uso de las herramientas dispuestas en la oficina para lucro personal.
* Actos malintencionados frente al manejo de la información que reposa en la oficina
* Entrega de información preliminar para fines privados
* Elaboración de pronósticos dirigidos</t>
  </si>
  <si>
    <t>*Pérdida de credibilidad de la entidad ante la comunidad
*Falta de información veraz para las entidades del SINA y el SNGRD</t>
  </si>
  <si>
    <t xml:space="preserve">*Carta de compromiso firmada por el equipo de trabajo (funcionarios y contratistas) relaciona con el adecuado manejo y destinos de la información de pronósticos.
*Clausula de confidencialidad y manejo de la información en los contratos </t>
  </si>
  <si>
    <t>*Carta de compromiso firmada por servidores 
*Nuevos contratos con clausula de confidencialidad y manejo de la información</t>
  </si>
  <si>
    <t>Inadecuada aplicación de los principios contractuales en las diferentes etapas de la contratación del Instituto</t>
  </si>
  <si>
    <t>* Desconocimiento de la normatividad contractual vigente.
* Deficiencias en la formulación y revisión de estudios previos.
* Incumplimiento de los requisitos y tiempos establecidos en el proceso de gestión jurídica y contractual.</t>
  </si>
  <si>
    <t>*No provisión de los bienes y servicios requeridos por el Instituto.
*Posibilidad de configurar faltas penales, fiscales y disciplinarias.</t>
  </si>
  <si>
    <t xml:space="preserve">Actualización permanente en normatividad  contractual, en especial al promulgarse nuevas normas. </t>
  </si>
  <si>
    <t>Listas de asistencia</t>
  </si>
  <si>
    <t>Incumplimiento de los términos legales para dar respuesta a los requerimientos judiciales y extrajudiciales</t>
  </si>
  <si>
    <t>* Falta de cuidado en la revisión de los términos legales.</t>
  </si>
  <si>
    <t>*Fallo judicial en contra.
*Investigaciones disciplinarias.
*Disminución de la satisfacción de los usuarios.</t>
  </si>
  <si>
    <t>Seguimiento y control a través del sistema de gestión documental del Instituto por medio de la generación de alertas</t>
  </si>
  <si>
    <t>Reporte generado del sistema de gestión documental del Instituto</t>
  </si>
  <si>
    <t>Direccionar los procesos contractuales en favorecimiento de un tercero</t>
  </si>
  <si>
    <t>* Intereses particulares
* Favorecimiento de intereses a terceros</t>
  </si>
  <si>
    <t>Posibilidad de configurar faltas penales, fiscales y disciplinarias.</t>
  </si>
  <si>
    <t>Actas de comité de contratación</t>
  </si>
  <si>
    <t>No contar con las pruebas suficientes para ejercer una defensa técnica y adecuada</t>
  </si>
  <si>
    <t>* Falta de recursos 
* Falta de diligencia del apoderado</t>
  </si>
  <si>
    <t>*Sentencia judicial adversa
*Condena pecuniaria a la entidad</t>
  </si>
  <si>
    <t>Elaborar informe de estado de ejecución de los procesos y presentarlos en el Comité de Conciliación</t>
  </si>
  <si>
    <t>Actas de comité de conciliación</t>
  </si>
  <si>
    <t>El diseño del Plan  Anual de Auditorias para la evolución del Sistema de control interno y la verificación del cumplimiento de objetivos y metas, se realice de forma subjetiva y sesgada.</t>
  </si>
  <si>
    <t>*Priorización inadecuada de los procesos a evaluar por parte de la OCI
*Presiones indebidas
*Abuso de Poder
*Injerencia por parte del CICCI en la formulación del Plan Anual de Auditorias, para favorecer un tercero</t>
  </si>
  <si>
    <t>*La no detección y corrección de desviaciones al interior de la organización.
*Ocultamiento de información o situaciones generadoras de riesgo en el funcionamiento del Instituto
*Falta de segregación de funciones, Falta de reconocimiento de las funciones de ley de la oficina.
*Perdida de Independencia en el funcionamiento y pronunciamiento de la OCI</t>
  </si>
  <si>
    <t>*Presentación del Plan Anual de Auditoria o sus modificaciones, con los criterios para la priorización de los procesos críticos.
*Presentación de los criterios tenidos en cuenta en la priorización de los procesos, al Comité Institucional de Control Interno.</t>
  </si>
  <si>
    <t>*Los procesos priorizados son consignados en el formato de Plan Anual de Auditorias.
*Actas del CICI</t>
  </si>
  <si>
    <t>Presentar informes de auditorias,  de cumplimiento  y seguimiento a objetivos, metas, procesos, planes y proyectos con inconsistencias y/u omitiendo información</t>
  </si>
  <si>
    <t>*Falta de capacitación, formación y debido cuidado profesional del Auditor
*Conductas contrarias al Código de Ética del Auditor, por parte de los funcionarios de la OCI
*Inoportunidad e inconsistencias por parte del auditado en la entrega de la información
* Conflictos de intereses</t>
  </si>
  <si>
    <t>*Nivel de desempeño bajo, se cometen errores y se extiende el tiempo de realización de la actividad
*Beneficios particulares
*Dificultad para la evaluación de la información, reducción en los tiempos establecidos para realizar los análisis.
*Que las recomendaciones, hallazgos sean formulados de manera subjetiva.</t>
  </si>
  <si>
    <t>*Remitir el informe de forma previa al Jefe de la Oficina de Control Interno
*Socializar y capacitar sobre el Código de Ética del Auditor
*Manifestar si se posee o no  impedimentos que afecte el desarrollo de la auditoría.</t>
  </si>
  <si>
    <t>*Correo con aprobación o devolución del Informe de Auditoría
*Actas de reuniones de trabajo y listas de asistencia
*Sistema de gestión documental o correo electrónico
*Formato Conflicto de intereses</t>
  </si>
  <si>
    <t xml:space="preserve">Las recomendaciones formuladas no contribuyen  al mejoramiento continuo y al fortalecimiento institucional </t>
  </si>
  <si>
    <t>*Falta personal idóneo para emitir las recomendaciones correspondientes
* Análisis subjetivo o débil de la información que soporta la auditoría.
*Las recomendaciones no se entregan de forma oportuna y/o no se encuentren alineadas con los planes y objetivos de la entidad</t>
  </si>
  <si>
    <t>*Recomendaciones no se encuentren justificadas (jurídica, técnica, financieramente) para sustentar una toma de decisión
*La toma de decisiones no fortalece los procesos del Instituto
*No se puedan implementar oportunamente medidas correctivas y/o preventivas.</t>
  </si>
  <si>
    <t>*Conformar el grupo de auditores con servidores que tengan formación en auditorias y experiencia en auditorias de gestión.
*Aprobar las observaciones o recomendaciones por parte del Jefe de la Oficina de Control Interno.
*Proyectar el objetivo, alcance y cronograma del Programa de Auditoria</t>
  </si>
  <si>
    <t>*Formato de Anteproyecto de PPTO
*Correo electrónico
*Programa de Auditoria</t>
  </si>
  <si>
    <t>Indisponibilidad de la información de la Oficina de Control Interno ubicada en el repositorio de Información, destinado para tal fin</t>
  </si>
  <si>
    <t xml:space="preserve">*Manipulación de información por parte de personal externo a la Oficina.
*Pérdida de información necesaria para los procesos internos de la Oficina  </t>
  </si>
  <si>
    <t>*Juicios a priori, conducentes a conclusiones equivocadas
*Incumplimientos e inoportunidades en el desarrollo de la gestión</t>
  </si>
  <si>
    <t>Socializar y capacitar sobre el la Política de  y manejo de la información a los auditores</t>
  </si>
  <si>
    <t>Perdida de continuidad de la información</t>
  </si>
  <si>
    <t>*Fallas en la planificación de adquisición, mantenimiento y monitoreo. 
* Falta de papelería técnica e insumos.
*Estaciones fuera de servicio. 
*Orden público
*Falla en los equipos.
*Observador voluntario desmotivado.
*Personal técnico insuficiente para labores de campo.</t>
  </si>
  <si>
    <t>*Sanciones 
*Toma de decisiones desacertadas
*Perdida de imagen institucional y credibilidad del Instituto 
*Limitación en el acceso de la información institucional
*Incumplimiento a principios y exigencias de la política institucional
*Limitación de la capacidad para la generación de información y conocimiento.</t>
  </si>
  <si>
    <t>*Comunicación con los observadores (Telefónica y presencial).
*Auditorias internas.</t>
  </si>
  <si>
    <t>*Hojas de inspección
*Informe de auditorias</t>
  </si>
  <si>
    <t xml:space="preserve">Generación de datos hidrometereológicos y ambientales inexactos e inoportunos </t>
  </si>
  <si>
    <t>*Fallas en la planificación de adquisición, suministro y mantenimiento de los instrumentos de medición. 
*Incumplimiento de las normas técnicas.
*Falta de monitoreo a la operación y mantenimiento de la red.
*Fallas en la captura, tratamiento, almacenamiento y difusión de datos hidrometeorológicos y ambientales
*Observador voluntario desmotivado.
*Falta de personal  para la captura, procesamiento y verificación de datos.</t>
  </si>
  <si>
    <t>*Sanciones 
*Toma de decisiones desacertadas
*Perdida de imagen institucional y credibilidad del Instituto.
*Incumplimiento a principios y exigencias de la política institucional
*Generación de conocimiento con baja confiabilidad</t>
  </si>
  <si>
    <t>*Auditorias internas.
*Programas de capacitación y  entrenamiento a los observadores voluntarios con mayor frecuencia.
*Verificación de los datos a través de los sistemas de información del Instituto.</t>
  </si>
  <si>
    <t>*Informe de auditorias
*Evaluaciones de los capacitados</t>
  </si>
  <si>
    <t>Inoportunidad en el suministro de bienes y servicios necesarios para el funcionamiento de la Entidad</t>
  </si>
  <si>
    <t xml:space="preserve">*Ambiente inadecuado de trabajo.
*Insatisfacción del funcionario.
*Fallas en la prestación del servicio. </t>
  </si>
  <si>
    <t>Verificación mensual del plan de adquisiciones, en relación a los bienes y servicios necesarios para el funcionamiento del IDEAM</t>
  </si>
  <si>
    <t>*Base de datos control de contratos.
*Correos electrónicos.
*Oficios</t>
  </si>
  <si>
    <t>*Falta de disponibilidad de personal al interior del área.
*Personal insuficiente para atender requerimientos.
*No contar con condiciones técnicas,  administrativas y financieras necesarias.
*Incumplimiento al procedimiento A-AR-P0004-PROCEDIMIENTO TRÁMITE DE SINIESTROS</t>
  </si>
  <si>
    <t>*Perdida de bienes del Instituto.
*Fallas en la prestación del servicio.
*Posible detrimento patrimonial.
*Investigaciones Disciplinarias.
*Investigaciones Administrativas.
*Investigaciones Penales.</t>
  </si>
  <si>
    <t>Verificación física del expediente validando la fecha de prescripción de cada uno de los siniestros reportados</t>
  </si>
  <si>
    <t>*Base de datos control de siniestros.
*Correos electrónicos.
*Oficios</t>
  </si>
  <si>
    <t>*Mala percepción del IDEAM ante la opinión publica.
*Acciones legales disciplinarias, penales y fiscales por parte de los entes de control</t>
  </si>
  <si>
    <t>*Radicado Orfeo *Estudios previos</t>
  </si>
  <si>
    <t>*Peculado y detrimento patrimonial 
*Acciones disciplinarias por parte de los entes de control</t>
  </si>
  <si>
    <t>Realizar arqueo de caja menor de manera trimestral por parte del coordinador del Grupo.</t>
  </si>
  <si>
    <t>*Arqueos caja menor
*Extractos bancarios</t>
  </si>
  <si>
    <t>Incumplir los tiempos de respuesta establecidos por la norma.</t>
  </si>
  <si>
    <t>*Tutelas
*Demandas Administrativas
*Responsabilidad Penal y Disciplinaria
*Pérdida de la credibilidad.</t>
  </si>
  <si>
    <t>*Seguimiento mensual a las PQRS por medio de formato M-AC-F012, verificando el cargue en el sistema de gestión documental ORFEO de la evidencia de respuesta a las PQRS
*Realizar talleres o capacitaciones y evaluación de estos ejercicios, sobre temas de normatividad asociada a PQRS.
*Requerir de manera trimestral, por medio de memorando a las dependencias en las que se haya materializado el riesgo.
*Realizar mesa de trabajo de manera trimestral, con las dependencias en las que se haya materializado el riesgo para proponer y ejecutar acciones puntuales, a las debilidades que ocasionen los incumplimientos.</t>
  </si>
  <si>
    <t>*Formato M-AC-F012 y seguimiento por correo electrónico.
*Lista de asistencia, fotografías, material utilizado. 
*Memorandos
*Actas reuniones.</t>
  </si>
  <si>
    <t xml:space="preserve">Atención inadecuada al ciudadano </t>
  </si>
  <si>
    <t>*Quejas y Reclamos
*Investigaciones disciplinarias
*Perdida de credibilidad</t>
  </si>
  <si>
    <t xml:space="preserve">
Realizar talleres o capacitaciones y evaluación de estos ejercicios, sobre temas de Procedimiento de Atención al Ciudadano, Guía Atención al Ciudadano, protocolos de atención y asertividad.
</t>
  </si>
  <si>
    <t xml:space="preserve">*Encuestas NSU
*Lista de asistencia, fotografías, material utilizado.
</t>
  </si>
  <si>
    <t>Solicitar o aceptar pagos o cualquier otra clase de beneficio para agilizar la entrega de información</t>
  </si>
  <si>
    <t xml:space="preserve">*Funcionarios predispuestos a la materialización de conductas de corrupción. 
*Ausencia de controles en el trámite de provisión de información </t>
  </si>
  <si>
    <t>*Realizar talleres o capacitaciones y evaluación de estos ejercicios, sobre temas de normatividad asociada a PQRS.
*Revisión trimestral de los comportamientos en la respuesta de solicitudes para identificar comportamientos inusuales.</t>
  </si>
  <si>
    <t>*Lista de asistencia, fotografías, material utilizado. 
*Estadísticas del Formato F012</t>
  </si>
  <si>
    <t xml:space="preserve">Proyectar fallo contrario a las evidencias  que constituyen el acervo probatorio recaudado para favorecer al indagado o al investigado. </t>
  </si>
  <si>
    <t xml:space="preserve">Falta de ética y profesionalismo del funcionario instructor. </t>
  </si>
  <si>
    <t xml:space="preserve">*Causal de Nulidad (Artículo 143 No. 3 del CDU)
*Pérdida de credibilidad del grupo
*Actuación disciplinaria por parte de la PGN. </t>
  </si>
  <si>
    <t xml:space="preserve">Seguimiento a Autos Interlocutorios y/o de Sustanciación. </t>
  </si>
  <si>
    <t>*Sistema de Gestión Documental Orfeo
*Ley 734 de 2002 y las demás concordantes y complementarias de la misma
*Formato A-CID-F005 Control y Seguimiento de expedientes, que esta en custodio de un funcionario del grupo
*Formato A-CID-F006 Seguimiento y Control a Oficios y/o Memorandos
*Formato A-CID-F007 seguimiento a Autos Interlocutorios y/o de Sustanciación,  los cuales se manejan compartidos para los miembros del grupo por que la información tiene reserva legal.</t>
  </si>
  <si>
    <t>No declararse impedido cuando exista el deber jurídico de hacerlo, con el ánimo de favorecer o perjudicar  a los sujetos procesales.</t>
  </si>
  <si>
    <t xml:space="preserve">Falta de ética y profesionalismo del funcionario instructor o de la Primera Instancia Disciplinaria según el caso.   </t>
  </si>
  <si>
    <t xml:space="preserve">Incursión en Falta Disciplinaria Gravísima, al tenor de lo previsto en el Art. 48 No. 17 del CDU. </t>
  </si>
  <si>
    <t>*Seguimiento y Control a Oficios y/o Memorandos, copia física en el expediente del memorando de declaratoria de impedimento
*Seguimiento a Autos Interlocutorios y/o de Sustanciación
*Copia física  en el expediente del  Auto o Resolución aceptando o negando el impedimento por parte de la Primera Instancia Disciplinaria o del Director General, según el caso.</t>
  </si>
  <si>
    <t>*Ley 734 de 2002 y las demás concordantes y complementarias de la misma
*Formato A-CID-F005 Control y Seguimiento de expedientes, que esta en custodio de un funcionario del grupo
*Formato A-CID-F006 Seguimiento y Control a Oficios y/o Memorandos
*Formato A-CID-F007 seguimiento a Autos Interlocutorios y/o de Sustanciación,  los cuales se manejan compartidos para los miembros del grupo por que la información tiene reserva legal.</t>
  </si>
  <si>
    <t>Nulidades o Prescripción de la acción disciplinaria.</t>
  </si>
  <si>
    <t>*Falta de conocimiento de la ley disciplinaria
*Sobrecarga laboral
*Falta de personal 
*Reporte inoportuno de la noticia disciplinaria.</t>
  </si>
  <si>
    <t>*Ineficiencia en el desarrollo del proceso.                                      *Impunidad.</t>
  </si>
  <si>
    <t>Insignificante</t>
  </si>
  <si>
    <t>*Control y Seguimiento de expedientes
*Seguimiento y Control a Oficios y/o Memorandos
*Seguimiento a Autos Interlocutorios y/o de Sustanciación.</t>
  </si>
  <si>
    <t>Ley 734 del 2002
Formato A-CID-F005 Control y Seguimiento de expedientes
Formato A-CID-F006 Seguimiento y Control a Oficios y/o Memorandos
Formato A-CID-F007 seguimiento a Autos Interlocutorios y/o de Sustanciación.</t>
  </si>
  <si>
    <t xml:space="preserve">El Certificado Disponibilidad Presupuestal y/o Registros Presupuestales se expidan por un valor o Rubro diferente al solicitado.
</t>
  </si>
  <si>
    <t>Integridad</t>
  </si>
  <si>
    <t>Revisión del valor y de los rubros afectados, realizada por un funcionario diferente al que expide el certificado</t>
  </si>
  <si>
    <t>*Reporte de indicadores de gestión presupuestal que se envía a la Oficina Asesora de Planeación 
*Reportes de CDP Y RP anulados de forma autónoma por el Grupo de Presupuesto.</t>
  </si>
  <si>
    <t xml:space="preserve">Inoportunidad en el registro de un compromiso </t>
  </si>
  <si>
    <t>Mantener Comunicación directa y permanente con las dependencias y en especial con la Oficina Asesora Jurídica, sobre los tiempos adecuados de la recepción para expedir certificaciones</t>
  </si>
  <si>
    <t>Sistema de Gestión Documental - Orfeo, donde se pueden evidenciar los tiempos de recepción y respuesta de las solicitudes allegadas al Grupo de Presupuesto.</t>
  </si>
  <si>
    <t>Inclusión de gastos no autorizados para beneficio personal o de un tercero</t>
  </si>
  <si>
    <t xml:space="preserve">Presiones indebidas y  carencia de controles
en el proceso presupuestal </t>
  </si>
  <si>
    <t>*Sistema de Gestión Documental - Orfeo, donde se pueden evidenciar los tiempos de recepción y respuesta de las solicitudes allegadas al Grupo de Presupuesto.
*Plantillas de seguimiento contractual, acordes con la información SIIF Nación II.</t>
  </si>
  <si>
    <t xml:space="preserve">Ocultar información fundamental para el conocimiento y la toma de decisiones frente a la ciudadanía, con especial énfasis en los procesos de rendición de cuentas.  </t>
  </si>
  <si>
    <t xml:space="preserve">Falta de planeación estratégica y de mecanismos efectivos de control de la información, de tal manera que se omita divulgar datos que son del interés general de la ciudadanía en los procesos de rendición de cuentas y demás escenarios de participación ciudadana. </t>
  </si>
  <si>
    <t>*Perdida de Imagen, confianza y credibilidad Institucional
*Posibles acciones legales contra la entidad</t>
  </si>
  <si>
    <t xml:space="preserve">*Realizar mesas de trabajo previas a la socialización de información relevante para el interés general
*Llevar a cabo una planeación estratégica de los insumos y contenidos que serán materia de  divulgación, máxime cuando se trate de rendiciones de cuentas a la ciudadanía. </t>
  </si>
  <si>
    <t xml:space="preserve">Manipulación de la información de carácter institucional (científica, técnica, misional, presupuestal, administrativa y financiera), </t>
  </si>
  <si>
    <t>*Desconocimiento de roles y responsabilidades frente a divulgación de la información noticiosa por parte de los funcionarios del Grupo de Comunicaciones de IDEAM
*Pronunciamientos confusos para usuarios y partes interesadas sobre el IDEAM
*Entrega incompleta y/o extemporánea de la información, por parte de los diferentes procesos</t>
  </si>
  <si>
    <t xml:space="preserve">Las áreas o dependencias que son responsables de subir y administrar sus propios contenidos (documentos, informes, boletines, reportes, estudios, entre otros), no lo hacen de manera periódica y con la sistematicidad que se requiere. </t>
  </si>
  <si>
    <t xml:space="preserve">Información desactualizada que desorienta y desinforma al usuario, o no lo informa en los tiempos actuales en los que se hace la consulta. </t>
  </si>
  <si>
    <t>Imprecisión e inexactitud de  los informes y documentos emitidos por el Instituto</t>
  </si>
  <si>
    <t>*No acceso al desarrollo tecnológico que facilite las investigaciones 
*Disponibilidad, oportunidad y calidad de los datos, una vez que depende de fuentes internas y externas.
*Falta de disponibilidad de recursos.
*Falta de agilidad en procesos de apoyo, particularmente en la etapa precontractual
*Falta de controles y supervisión en la generación y difusión de productos finales.
*Uso de información no oficial.
*Desconocimiento de las normas técnicas nacionales e internacionales aplicables en la emisión de informes y productos.
*Falta de personal personal técnico y profesional con conocimientos específicos en las áreas misionales de la institución (Avalados por entidades internacionales).
*Falta de  capacitación al personal técnico y profesional para la elaboración de informes y documentos en las áreas misionales de la institución</t>
  </si>
  <si>
    <t xml:space="preserve">*Falta de credibilidad, perdida de imagen institucional.
*Sanciones disciplinarias, legales y penales.
*Toma de decisiones desacertadas
* Subestimación o sobre estimación de los resultado presentados en los informes y documentos emitidos por el Instituto </t>
  </si>
  <si>
    <t>*Auditorias internas.
*Revisión periódica y actualización de guías  asociadas a la generación de informes y documentos,  
*Validación de datos e información a través de procesamiento estadístico.
*Certificación en operaciones estadísticas ante el DANE
*Capacitaciones y gestión con los involucrados con la generación del dato.
*Capacitaciones dentro del equipo para divulgar en forma correcta la información. 
*Programas de capacitación y entrenamiento a los  técnicos y profesionales con mayor frecuencia.
*Revisión y actualización periódica de guías para la elaboración de informes y documentos del Instituto</t>
  </si>
  <si>
    <t>*Fallas en la planificación de adquisición, mantenimiento y monitoreo. 
*Falta de papelería técnica e insumos.
*Estaciones fuera de servicio. 
*Orden público
*Falla en los equipos.
*Observador voluntario desmotivado.
*Personal técnico insuficiente para labores de campo.</t>
  </si>
  <si>
    <r>
      <t xml:space="preserve">*Auditorias internas.
</t>
    </r>
    <r>
      <rPr>
        <sz val="10"/>
        <rFont val="Arial Narrow"/>
        <family val="2"/>
      </rPr>
      <t>*Programas de capacitación y entrenamiento a los observadores voluntarios, técnico y profesionales con mayor frecuencia.
*Verificación de los datos a través de los sistemas de información del Instituto.
*Revisión periódica y en concordancia a los protocolos,  de proyectos para emprender investigaciones y/o estudios Hidrometeorológicos y Ambientales.
*Validación de datos e información a través de procesamiento estadístico.</t>
    </r>
  </si>
  <si>
    <t>Manipulación de la información Hidrometeorológica y Ambiental para beneficio particular.</t>
  </si>
  <si>
    <t>*Falta de controles y supervisión en la generación y difusión de productos finales.
*Uso de información no oficial.
*Falta de controles y regulación en los accesos y autorizaciones de ingresos en  la administración de información  
* Empleados en acceso al sistema de información del Instituto  insatisfechos o desmotivados</t>
  </si>
  <si>
    <t>*Riesgos legales
*Perdida de imagen institucional
*Vulneración de derechos y planificación de políticas.
*Perdida de imagen institucional y credibilidad del Instituto.</t>
  </si>
  <si>
    <t xml:space="preserve">*Aplicación de procedimientos técnicos y verificación de los puntos de control antes de la emisión de los informes a publicar
*Divulgación y oficialización de los productos 
*Sensibilización a empleados y acuerdos de confidencialidad en proceso de contratación y nombramientos. </t>
  </si>
  <si>
    <t>*Informe de auditorias
*Minutas Contractuales</t>
  </si>
  <si>
    <t>Demora en las respuestas o conceptos hacia el usuario, del proceso de acreditación</t>
  </si>
  <si>
    <t>*Detrimento de la imagen institucional.
*Acciones jurídicas en contra del IDEAM.</t>
  </si>
  <si>
    <t>*Seguimiento (Excel con alimentación manual) de las solicitudes que tienen fijados tiempos de respuesta y un indicador de eficacia
*Asignar la responsabilidad en el profesional universitario del grupo para realizar este seguimiento y fijar como objetivo de desempeño laboral</t>
  </si>
  <si>
    <t>*Cuadro de seguimiento de evaluaciones por líder
*Sistematización del trámite</t>
  </si>
  <si>
    <t>Respuestas en contravención con normatividad vigente, el proceso o conceptos científicos</t>
  </si>
  <si>
    <t>*Recursos de reposición interpuestos ante los actos administrativos favorables para el usuario, acciones legales en contra del IDEAM
*Detrimento de la imagen del Instituto
*Decisiones no coherentes con el proceso o la legislación vigente.</t>
  </si>
  <si>
    <t>*Auto de inicio de proceso, informes técnicos y el seguimiento a las Pruebas de Evaluación de Desempeño, son controles para mantener conceptos coherentes relacionados con la acreditación</t>
  </si>
  <si>
    <t>*Reporte de actos administrativos Secretaria General
*Comunicaciones</t>
  </si>
  <si>
    <t>No realización de visita de evaluación para acreditación</t>
  </si>
  <si>
    <t>*Cotizaciones revisadas por parte de un evaluador líder para confirmar tiempos según los muestreos, o el desplazamiento
*Programación con dos meses de anticipación, programación a tiempo del PAC y de las comisiones</t>
  </si>
  <si>
    <t>Programación</t>
  </si>
  <si>
    <t>Decisiones ajustadas a intereses particulares</t>
  </si>
  <si>
    <t>*Acciones judiciales contra el instituto.
*Detrimento de la imagen institucional.
*Procesos disciplinarios, penales, administrativos y fiscales en contra de los servidores públicos del Instituto.</t>
  </si>
  <si>
    <t>*Registro activo de conflicto de intereses, más el registro de compromiso de confidencialidad, imparcialidad e independencia de todo el grupo.
*Confirmación de impedimentos previo a la visita in situ.</t>
  </si>
  <si>
    <t>Documentos del Sistema de Gestión</t>
  </si>
  <si>
    <t>Incumplimiento del propósito del SGI</t>
  </si>
  <si>
    <t>*Falta de seguimiento y control.
*Falta de personal idóneo o capacitado.
*Falta de compromiso de los Lideres de los procesos.
*Falta de compromiso de los colaboradores con la sostenibilidad del SGI
*Falta de cultura institucional sobre la importancia de la mejora.
*Deficiencia en la formulación de indicadores de proceso.
*Desconocimiento  en los cambios de la normatividad respectiva.
*Desconocimiento de los retos y exigencias externas de la Entidad.
*Incumplimiento de la norma.</t>
  </si>
  <si>
    <t>*Pérdida de reputación.
*Insatisfacción de los grupos de interés por la mala prestación de los servicios.</t>
  </si>
  <si>
    <t>Jornadas de socialización y sensibilización que fortalezcan la cultura institucional, en lo referente al SGI</t>
  </si>
  <si>
    <t>Cronograma de socialización, y listados de asistencia, en la carpeta compartida de la OAP</t>
  </si>
  <si>
    <t>*Inadecuada toma de decisiones por falta de soportes.
*Perdida de la memoria histórica.</t>
  </si>
  <si>
    <t>*Listado maestro de documentos 
*Repositorio de documentos del SGI</t>
  </si>
  <si>
    <t>*Erogaciones asociadas a los reprocesos.
*Acciones judiciales y disciplinarias.</t>
  </si>
  <si>
    <t>Evidenciar respecto a la implementación de los controles asociados a cada riesgo</t>
  </si>
  <si>
    <t>Inadecuada formulación y seguimiento de los planes institucionales</t>
  </si>
  <si>
    <t>*Desconocimiento de las políticas gubernamentales y del sector
*Inadecuado planteamiento de las actividades propuestas para los planes
*Desconocimiento de las herramientas de planeación</t>
  </si>
  <si>
    <t>*Incumplimiento total o parcial de las metas
*No contribuir al cumplimiento de la misión institucional en el marco de las políticas vigentes
*No identificación de las desviaciones a los planes</t>
  </si>
  <si>
    <t>*Seguimiento a la matriz de desempeño del Instituto
*Cumplimiento del procedimiento del Plan de Acción</t>
  </si>
  <si>
    <t>*Presentar a la Alta Dirección el seguimiento al Plan de Acción del IDEAM
*Programar capacitaciones a la Dirección en temas gerenciales</t>
  </si>
  <si>
    <t>*Uso inadecuado de los recursos
*Falta de crecimiento y desarrollo</t>
  </si>
  <si>
    <t>*Revisión a las actividades propuestas por las áreas en  la fase de formulación
*Realizar Talleres metodológicos para explicar la estrategia</t>
  </si>
  <si>
    <t>Formulación y direccionamiento de proyectos que respondan a intereses particulares</t>
  </si>
  <si>
    <t>*Pérdida de credibilidad
*Objetivos cumplidos no acordes a las necesidades institucionales</t>
  </si>
  <si>
    <t>Aprobación de los planes por parte de la Alta Dirección</t>
  </si>
  <si>
    <t>Actas de reunión</t>
  </si>
  <si>
    <t>Oportunidad de respuesta en la entrega de resultados a las partes interesadas.</t>
  </si>
  <si>
    <t>Divulgación de Información sin verificación y validación de los datos generados. Pérdida de credibilidad del servicio prestado por el Laboratorio de Calidad Ambiental del IDEAM.</t>
  </si>
  <si>
    <t>Análisis realizados dentro de los tiempos establecidos por la normatividad aplicable, los cuales no se verifican y validan con la oportunidad de respuesta requerida,  presentando demora en la digitación al módulo fisicoquímico y por tanto en el momento de las consultas no se encuentran disponibles los datos para realizar la entrega de resultados a las partes interesadas.</t>
  </si>
  <si>
    <t>Registros de laboratorio</t>
  </si>
  <si>
    <t>Suministro información de la red de calidad de agua para beneficio particular.</t>
  </si>
  <si>
    <t>Procesos Disciplinarios. Acciones legales contra el Instituto. Pérdida de Credibilidad del Instituto.</t>
  </si>
  <si>
    <t>Suministro de información de la red de calidad de agua por parte de los funcionarios no autorizados, por fuera de los canales establecidos para tal fin, para beneficio particular.</t>
  </si>
  <si>
    <t>Incumplimiento de las estrategias y objetivos institucionales.</t>
  </si>
  <si>
    <t>Desalineación entre las estrategias del negocio de la entidad con las de TI</t>
  </si>
  <si>
    <t>incumplimientos de las metas, estrategias, objetivos institucionales 
Pérdidas financieras 
Afectación a la Imagen Institucional
Sanciones con entes de Control
Investigaciones Disciplinarias 
Reprocesos</t>
  </si>
  <si>
    <t>Realización de Ejercicios de Arquitectura Empresarial en todos los dominios de la política de Gobierno Digital
Aplicación e implementación de buenas practicas basadas en estándares internacionales - EJ. ITIL
Establecer de forma adecuada el Plan Estratégico de Tecnología de Información - PETI</t>
  </si>
  <si>
    <t>Plan Estratégico de Tecnología de Información - PETI
Implementación de los proceso: Gestión de Cambios y Servicios.
Creación y Generación de indicadores para el seguimiento y control del PETI</t>
  </si>
  <si>
    <t>Inadecuada implementación de la estrategia de TI con la estrategia institucional
Falta de estandarización de procesos y Procedimientos 
Carencia de capacidades y recursos para la gestión de TI</t>
  </si>
  <si>
    <t>Incumplimiento en los niveles de servicios pactados por el negocio
Afectación en la disponibilidad y prestación de los servicios a nivel interno y externo de la entidad. 
Afectación a la imagen y credibilidad de la entidad.
Incumplimiento al marco regulatorio que rige la entidad</t>
  </si>
  <si>
    <t xml:space="preserve">Lograr un nivel de madurez en la implementación de buenas practicas internacionales de TI - ITIL
Desarrollo de Ejercicios de Arquitectura Empresarial
</t>
  </si>
  <si>
    <t>Inclusión de nuevos procesos y procedimientos referentes a los procesos de Gestión de Cambios y servicios</t>
  </si>
  <si>
    <t>Degradación y afectación en los  servicios esenciales de la entidad soportados en la operación de TI.</t>
  </si>
  <si>
    <t>obsolescencia Tecnológica
Carencia de Recursos Económicos
Carencia de Mantenimientos preventivos y correctivos
Errores en la actualización de componentes
Fallas en la plataforma de TI</t>
  </si>
  <si>
    <t>Interrupción en la operación de TI
Afectación a la Imagen institucional y del proceso
Sanciones con Entes de Control 
Pérdidas económicas
Reprocesos</t>
  </si>
  <si>
    <t xml:space="preserve">
Crear e Implementar el Plan de Mantenimiento de Servicios Tecnológicos, y su cronograma relacionado 
Implementar y Ejecutar un Plan de Recuperación de Desastres, acorde a contexto real de la infraestructura tecnológica del IDEAM
Desarrollo de Ejercicios de Arquitectura Empresarial
</t>
  </si>
  <si>
    <t>Operación por procesos de la entidad - Procesos Estratégicos</t>
  </si>
  <si>
    <t>Indisponibilidad  los servicios web  de la entidad.</t>
  </si>
  <si>
    <t xml:space="preserve">Exposición de vulnerabilidades
Acciones Hostiles
Ataques cibernéticos
Carencia de recursos económicos para gestionar controles de seguridad </t>
  </si>
  <si>
    <t>Afectación a la imagen Institucional
Sanciones Legales
Pérdida de credibilidad del proceso y de la entidad
Pérdidas Económicas 
Inoportuna atención al usuario
Incumplimiento de la Misión institucional</t>
  </si>
  <si>
    <t xml:space="preserve">Estudio de necesidades sobre herramientas robustas para la detección  y mitigación de vulnerabilidad en sistemas información, software e Infraestructura de TI
Adquisición de certificados de seguridad para los portales web TLS 
Crear e implementar la base de conocimientos
Fortalecer alianzas estratégicas con organismos nacionales de seguridad informática y ciberseguridad
</t>
  </si>
  <si>
    <t xml:space="preserve">Falta de espacios para la gestión de archivo.
Inadecuada custodia y preservación de la información Física
debilidad en los controles de acceso a la información 
Falta en la claridad de lineamientos para el control del proceso
Descuido por parte los colaboradores
accesos no autorizados </t>
  </si>
  <si>
    <t xml:space="preserve">Reprocesos
Llamados de atención a nivel de área
Sanciones legales </t>
  </si>
  <si>
    <t>Controles de acceso físico - nuevos alcances a las políticas de seguridad
Clasificación de la información - Creación de procedimientos
Entrenamiento y sensibilización SGSI orientados a los servidores públicos
Plan de Conservación y Preservación</t>
  </si>
  <si>
    <t>Proliferación de malware
Fallas en la plataforma de TI
Ataques de ransomware 
Ataques de Phising
Descuido por parte de los colaboradores 
Personal mal intencionado
Sabotajes internos y externos</t>
  </si>
  <si>
    <t>Indisponibilidad de servicios críticos (Correo Electrónico y sistemas de información de la entidad)
Afectación a la Imagen
Pérdida de credibilidad</t>
  </si>
  <si>
    <t xml:space="preserve">políticas para el control del uso de medios de almacenamiento externos
Control de transferencia de información digital  institucional 
Activar e implementar las funcionalidades de auditoria de los motores de bases de datos para el control  transaccionalidad de la información almacenada en estos
Implementación de herramientas DLP - Data Los Prevención
Proceso de generación y restauración de Backups
</t>
  </si>
  <si>
    <t>Listas de verificación seguimiento y diagnostico de los controles de seguridad Implementados 
Planes de auditoria e informes de resultados
Informes de seguimiento al proceso de generación y restauración de backups</t>
  </si>
  <si>
    <t>Indisponibilidad de las instalaciones 
Colisión aérea
Incendio
Asonadas
Vandalismo
Ataques cibernéticos
daños en la infraestructura de TI</t>
  </si>
  <si>
    <t xml:space="preserve">Interrupción de los procesos críticos de la entidad
Sanciones legales 
Perdidas económicas 
Afectación a la imagen institucional </t>
  </si>
  <si>
    <t>Actualización de las estrategias de continuidad de negocio establecidas
en el Plan de Recuperación de Desastres
Ejecución de pruebas con escenarios de falla reales
Actualización del BIA - Análisis de Impacto de Negocio</t>
  </si>
  <si>
    <t>Documentación sistema de Gestión de Continuidad del Negocio 
Plan de Pruebas e informes de resultados
BIA de la entidad</t>
  </si>
  <si>
    <t xml:space="preserve">
Inadecuada gestión de las relaciones y compromisos internacionales, que hayan sido suscritos por el IDEAM.</t>
  </si>
  <si>
    <t>*No conocer las necesidades de las diferentes Subdirecciones en materia de Cooperación Internacional.
*Desconocer los avances de los proyectos en curso. 
*Sobrecarga laboral.</t>
  </si>
  <si>
    <r>
      <t xml:space="preserve">*Desaprovechamiento de recursos y apoyo técnico de Cooperación Internacional. 
</t>
    </r>
    <r>
      <rPr>
        <sz val="11"/>
        <rFont val="Arial"/>
        <family val="2"/>
      </rPr>
      <t xml:space="preserve">*Disminución de buenas relaciones internacionales
 </t>
    </r>
  </si>
  <si>
    <r>
      <rPr>
        <sz val="11"/>
        <rFont val="Arial"/>
        <family val="2"/>
      </rPr>
      <t xml:space="preserve"> *Reuniones de seguimiento con los subdirectores y coordinadores.
*Matriz de seguimiento a los proyectos y programas de Cooperacion y Asuntos Internacionales.
*Listas de Asistencia y Actas de Reunión (ayudas memoria) 
</t>
    </r>
  </si>
  <si>
    <t xml:space="preserve">* Matriz de seguimiento a los proyectos y programas de Cooperación y Asuntos Internacionales.
* Listas de Asistencia y Actas de Reunión (ayudas memoria) </t>
  </si>
  <si>
    <t>Desconocimiento de los procesos, procedimientos y otros documentos del Sistema de Gestión Integrado.</t>
  </si>
  <si>
    <t>*Reprocesos y perdida de tiempo.
*Mala imagen del Instituto.
*Pérdida de la memoria Institucional.
*Influencia de terceras personas para la vinculación del personal.
*Intereses personales para favorecer un tercero.</t>
  </si>
  <si>
    <t>* Realizar capacitaciones al equipo de trabajo de Cooperación y Asuntos Internacionales sobre los procedimeintos del proceso.
*Socialización de los procedimeinto del proceso de Gestiona de Cooperación y Asuntos Internacional  a las diferentes subdirecciones y dependencias que se relacionan con el procedimiento.
* Aprobación de la gestión de Cooperación y Asuntos Internacionales por la Alta Dirección.</t>
  </si>
  <si>
    <t>* Matriz de seguimiento a los proyectos y programas de Cooperación y Asuntos Internacionales.</t>
  </si>
  <si>
    <t>*Inadecuada manipulación de la información de Cooperación y Asuntos Internacionales or parte de los usuarios.
*Falta de limitación al ingreso y manipulación de la información generada</t>
  </si>
  <si>
    <t>*Pérdida de la información
*Falta de credibilidad en los procesos institucionales
*Pérdida de imagen tanto del área como del instituto
'Reprocesos de actividades y aumento de carga operativa</t>
  </si>
  <si>
    <t>*Elaboración de copias de respaldo de la información.
*Restricción a los permisos de uso de los archivos.</t>
  </si>
  <si>
    <t xml:space="preserve">*Matriz y documento de trazabilidad de proyectos de CAI del IDEAM históricos, donde se identifica: vigencia, compromisos del IDEAM después del convenio. </t>
  </si>
  <si>
    <t>ELABORÓ:
Daniel Díaz Díaz
Contratista OAP Sistema de Gestión Integrado</t>
  </si>
  <si>
    <r>
      <rPr>
        <b/>
        <sz val="8"/>
        <color theme="1"/>
        <rFont val="Calibri"/>
        <family val="2"/>
        <scheme val="minor"/>
      </rPr>
      <t xml:space="preserve">*Nota: </t>
    </r>
    <r>
      <rPr>
        <sz val="8"/>
        <color theme="1"/>
        <rFont val="Calibri"/>
        <family val="2"/>
        <scheme val="minor"/>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</si>
  <si>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MEPJ-MPP-13-05-2021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</si>
</sst>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m/yyyy"/>
    <numFmt numFmtId="166" formatCode="d\ mmmm\ yyyy"/>
  </numFmts>
  <fonts count="51" x14ac:knownFonts="1">
    <font>
      <sz val="11"/>
      <color theme="1"/>
      <name val="Calibri"/>
      <family val="2"/>
    </font>
    <font>
      <sz val="11"/>
      <color theme="1"/>
      <name val="Calibri"/>
      <family val="2"/>
      <scheme val="minor"/>
    </font>
    <font>
      <sz val="11"/>
      <color theme="1"/>
      <name val="Calibri"/>
      <family val="2"/>
      <scheme val="minor"/>
    </font>
    <font>
      <b/>
      <sz val="11"/>
      <color theme="1"/>
      <name val="Arial Narrow"/>
      <family val="2"/>
    </font>
    <font>
      <sz val="11"/>
      <name val="Calibri"/>
      <family val="2"/>
    </font>
    <font>
      <b/>
      <sz val="11"/>
      <color rgb="FF000000"/>
      <name val="Arial Narrow"/>
      <family val="2"/>
    </font>
    <font>
      <sz val="11"/>
      <color rgb="FF000000"/>
      <name val="Arial Narrow"/>
      <family val="2"/>
    </font>
    <font>
      <sz val="11"/>
      <color theme="1"/>
      <name val="Arial Narrow"/>
      <family val="2"/>
    </font>
    <font>
      <sz val="10"/>
      <color theme="1"/>
      <name val="Arial Narrow"/>
      <family val="2"/>
    </font>
    <font>
      <b/>
      <sz val="11"/>
      <color theme="1"/>
      <name val="Calibri"/>
      <family val="2"/>
    </font>
    <font>
      <sz val="11"/>
      <color theme="1"/>
      <name val="Arial"/>
      <family val="2"/>
    </font>
    <font>
      <b/>
      <sz val="10"/>
      <color theme="1"/>
      <name val="Arial Narrow"/>
      <family val="2"/>
    </font>
    <font>
      <sz val="10"/>
      <color theme="1"/>
      <name val="Arial"/>
      <family val="2"/>
    </font>
    <font>
      <b/>
      <sz val="11"/>
      <color theme="1"/>
      <name val="Calibri"/>
      <family val="2"/>
      <scheme val="minor"/>
    </font>
    <font>
      <sz val="11"/>
      <name val="Calibri"/>
      <family val="2"/>
      <scheme val="minor"/>
    </font>
    <font>
      <sz val="11"/>
      <color rgb="FF000000"/>
      <name val="Calibri"/>
      <family val="2"/>
      <scheme val="minor"/>
    </font>
    <font>
      <sz val="11"/>
      <color rgb="FFCCCCCC"/>
      <name val="Calibri"/>
      <family val="2"/>
      <scheme val="minor"/>
    </font>
    <font>
      <b/>
      <sz val="11"/>
      <color rgb="FFCCCCCC"/>
      <name val="Calibri"/>
      <family val="2"/>
      <scheme val="minor"/>
    </font>
    <font>
      <sz val="11"/>
      <color rgb="FFEFEFEF"/>
      <name val="Calibri"/>
      <family val="2"/>
      <scheme val="minor"/>
    </font>
    <font>
      <sz val="11"/>
      <color rgb="FF999999"/>
      <name val="Calibri"/>
      <family val="2"/>
      <scheme val="minor"/>
    </font>
    <font>
      <b/>
      <sz val="11"/>
      <color rgb="FF000000"/>
      <name val="Calibri"/>
      <family val="2"/>
      <scheme val="minor"/>
    </font>
    <font>
      <sz val="11"/>
      <color rgb="FFB7B7B7"/>
      <name val="Calibri"/>
      <family val="2"/>
      <scheme val="minor"/>
    </font>
    <font>
      <b/>
      <sz val="11"/>
      <color rgb="FFB7B7B7"/>
      <name val="Calibri"/>
      <family val="2"/>
      <scheme val="minor"/>
    </font>
    <font>
      <sz val="11"/>
      <color theme="0" tint="-0.499984740745262"/>
      <name val="Calibri"/>
      <family val="2"/>
      <scheme val="minor"/>
    </font>
    <font>
      <b/>
      <sz val="11"/>
      <color rgb="FF999999"/>
      <name val="Calibri"/>
      <family val="2"/>
      <scheme val="minor"/>
    </font>
    <font>
      <i/>
      <sz val="11"/>
      <color rgb="FF000000"/>
      <name val="Calibri"/>
      <family val="2"/>
      <scheme val="minor"/>
    </font>
    <font>
      <sz val="10"/>
      <color theme="1"/>
      <name val="Calibri"/>
      <family val="2"/>
      <scheme val="minor"/>
    </font>
    <font>
      <b/>
      <sz val="10"/>
      <color theme="1"/>
      <name val="Calibri"/>
      <family val="2"/>
      <scheme val="minor"/>
    </font>
    <font>
      <sz val="10"/>
      <name val="Calibri"/>
      <family val="2"/>
      <scheme val="minor"/>
    </font>
    <font>
      <b/>
      <i/>
      <sz val="10"/>
      <color theme="1"/>
      <name val="Calibri"/>
      <family val="2"/>
      <scheme val="minor"/>
    </font>
    <font>
      <b/>
      <sz val="10"/>
      <name val="Calibri"/>
      <family val="2"/>
      <scheme val="minor"/>
    </font>
    <font>
      <b/>
      <i/>
      <sz val="10"/>
      <name val="Calibri"/>
      <family val="2"/>
      <scheme val="minor"/>
    </font>
    <font>
      <sz val="10"/>
      <color theme="1"/>
      <name val="Calibri"/>
      <family val="2"/>
    </font>
    <font>
      <sz val="11"/>
      <color theme="1"/>
      <name val="Arial"/>
      <family val="2"/>
    </font>
    <font>
      <sz val="11"/>
      <name val="Arial"/>
      <family val="2"/>
    </font>
    <font>
      <b/>
      <sz val="11"/>
      <color theme="1"/>
      <name val="Arial Narrow"/>
      <family val="2"/>
    </font>
    <font>
      <sz val="11"/>
      <color theme="1"/>
      <name val="Arial Narrow"/>
      <family val="2"/>
    </font>
    <font>
      <sz val="11"/>
      <color theme="1"/>
      <name val="Calibri"/>
      <family val="2"/>
    </font>
    <font>
      <b/>
      <sz val="11"/>
      <color theme="1"/>
      <name val="Calibri"/>
      <family val="2"/>
    </font>
    <font>
      <b/>
      <sz val="11"/>
      <color theme="1"/>
      <name val="Arial"/>
      <family val="2"/>
    </font>
    <font>
      <sz val="10"/>
      <color theme="1"/>
      <name val="Arial"/>
      <family val="2"/>
    </font>
    <font>
      <sz val="11"/>
      <color theme="0"/>
      <name val="Calibri"/>
      <family val="2"/>
    </font>
    <font>
      <b/>
      <sz val="10"/>
      <name val="Arial"/>
      <family val="2"/>
    </font>
    <font>
      <sz val="10"/>
      <name val="Arial"/>
      <family val="2"/>
    </font>
    <font>
      <b/>
      <sz val="10"/>
      <color theme="1"/>
      <name val="Arial"/>
      <family val="2"/>
    </font>
    <font>
      <sz val="10"/>
      <color theme="1"/>
      <name val="Arial Narrow"/>
      <family val="2"/>
    </font>
    <font>
      <sz val="10"/>
      <name val="Arial Narrow"/>
      <family val="2"/>
    </font>
    <font>
      <b/>
      <sz val="10"/>
      <color theme="1"/>
      <name val="Arial Narrow"/>
      <family val="2"/>
    </font>
    <font>
      <sz val="8"/>
      <color theme="1"/>
      <name val="Calibri"/>
      <family val="2"/>
      <scheme val="minor"/>
    </font>
    <font>
      <b/>
      <sz val="8"/>
      <color theme="1"/>
      <name val="Calibri"/>
      <family val="2"/>
      <scheme val="minor"/>
    </font>
    <font>
      <b/>
      <sz val="4"/>
      <color theme="1"/>
      <name val="Arial Narrow"/>
      <family val="2"/>
    </font>
  </fonts>
  <fills count="13">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CFE2F3"/>
        <bgColor rgb="FFCFE2F3"/>
      </patternFill>
    </fill>
    <fill>
      <patternFill patternType="solid">
        <fgColor rgb="FFFFFFFF"/>
        <bgColor rgb="FFFFFFFF"/>
      </patternFill>
    </fill>
    <fill>
      <patternFill patternType="solid">
        <fgColor rgb="FFFFC000"/>
        <bgColor theme="0"/>
      </patternFill>
    </fill>
    <fill>
      <patternFill patternType="solid">
        <fgColor theme="0" tint="-0.14999847407452621"/>
        <bgColor rgb="FFD8D8D8"/>
      </patternFill>
    </fill>
    <fill>
      <patternFill patternType="solid">
        <fgColor theme="0" tint="-0.14999847407452621"/>
        <bgColor indexed="64"/>
      </patternFill>
    </fill>
    <fill>
      <patternFill patternType="solid">
        <fgColor theme="9" tint="0.79998168889431442"/>
        <bgColor theme="0"/>
      </patternFill>
    </fill>
    <fill>
      <patternFill patternType="solid">
        <fgColor theme="9" tint="0.79998168889431442"/>
        <bgColor indexed="64"/>
      </patternFill>
    </fill>
    <fill>
      <patternFill patternType="solid">
        <fgColor rgb="FFBFBFBF"/>
        <bgColor rgb="FFBFBFBF"/>
      </patternFill>
    </fill>
    <fill>
      <patternFill patternType="solid">
        <fgColor rgb="FFC00000"/>
        <bgColor rgb="FFC00000"/>
      </patternFill>
    </fill>
  </fills>
  <borders count="6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s>
  <cellStyleXfs count="2">
    <xf numFmtId="0" fontId="0" fillId="0" borderId="0"/>
    <xf numFmtId="0" fontId="33" fillId="0" borderId="0"/>
  </cellStyleXfs>
  <cellXfs count="401">
    <xf numFmtId="0" fontId="0" fillId="0" borderId="0" xfId="0"/>
    <xf numFmtId="0" fontId="7" fillId="0" borderId="0" xfId="0" applyFont="1" applyAlignment="1">
      <alignment vertical="center"/>
    </xf>
    <xf numFmtId="0" fontId="7" fillId="2" borderId="0" xfId="0" applyFont="1" applyFill="1" applyBorder="1" applyAlignment="1">
      <alignment vertical="center"/>
    </xf>
    <xf numFmtId="0" fontId="7" fillId="0" borderId="0" xfId="0" applyFont="1" applyAlignment="1">
      <alignment horizontal="center" vertical="center"/>
    </xf>
    <xf numFmtId="0" fontId="10" fillId="0" borderId="0" xfId="0" applyFont="1" applyAlignment="1"/>
    <xf numFmtId="0" fontId="9" fillId="0" borderId="0" xfId="0" applyFont="1" applyAlignment="1">
      <alignment horizontal="center"/>
    </xf>
    <xf numFmtId="0" fontId="11" fillId="0" borderId="12" xfId="0" applyFont="1" applyBorder="1" applyAlignment="1">
      <alignment horizontal="center" vertical="center" wrapText="1"/>
    </xf>
    <xf numFmtId="49" fontId="8" fillId="0" borderId="12" xfId="0" applyNumberFormat="1" applyFont="1" applyBorder="1" applyAlignment="1">
      <alignment horizontal="center" vertical="center" wrapText="1"/>
    </xf>
    <xf numFmtId="0" fontId="12" fillId="0" borderId="12" xfId="0" applyFont="1" applyBorder="1" applyAlignment="1">
      <alignment horizontal="center" vertical="center" wrapText="1"/>
    </xf>
    <xf numFmtId="49" fontId="8" fillId="0" borderId="0" xfId="0" applyNumberFormat="1" applyFont="1" applyAlignment="1">
      <alignment horizontal="center" vertical="center" wrapText="1"/>
    </xf>
    <xf numFmtId="0" fontId="0" fillId="0" borderId="0" xfId="0" applyFont="1" applyAlignment="1"/>
    <xf numFmtId="0" fontId="2" fillId="2" borderId="0" xfId="0" applyFont="1" applyFill="1" applyBorder="1" applyAlignment="1">
      <alignment vertical="center"/>
    </xf>
    <xf numFmtId="0" fontId="2" fillId="0" borderId="0" xfId="0" applyFont="1" applyAlignment="1"/>
    <xf numFmtId="0" fontId="13" fillId="2" borderId="0" xfId="0" applyFont="1" applyFill="1" applyBorder="1" applyAlignment="1">
      <alignment horizontal="center" vertical="center"/>
    </xf>
    <xf numFmtId="0" fontId="15" fillId="4" borderId="14" xfId="0" applyFont="1" applyFill="1" applyBorder="1" applyAlignment="1">
      <alignment vertical="center" wrapText="1"/>
    </xf>
    <xf numFmtId="0" fontId="2" fillId="0" borderId="14" xfId="0" applyFont="1" applyBorder="1" applyAlignment="1">
      <alignment horizontal="center" vertical="center"/>
    </xf>
    <xf numFmtId="0" fontId="2" fillId="0" borderId="14" xfId="0" applyFont="1" applyBorder="1" applyAlignment="1">
      <alignment horizontal="center" vertical="center" wrapText="1"/>
    </xf>
    <xf numFmtId="0" fontId="2" fillId="4" borderId="14" xfId="0" applyFont="1" applyFill="1" applyBorder="1" applyAlignment="1">
      <alignment horizontal="center" vertical="center" wrapText="1"/>
    </xf>
    <xf numFmtId="0" fontId="2" fillId="4" borderId="14" xfId="0" applyFont="1" applyFill="1" applyBorder="1" applyAlignment="1">
      <alignment horizontal="left" vertical="center" wrapText="1"/>
    </xf>
    <xf numFmtId="0" fontId="15" fillId="4" borderId="14" xfId="0" applyFont="1" applyFill="1" applyBorder="1" applyAlignment="1">
      <alignment horizontal="left" vertical="center" wrapText="1"/>
    </xf>
    <xf numFmtId="0" fontId="2" fillId="4" borderId="14" xfId="0" applyFont="1" applyFill="1" applyBorder="1" applyAlignment="1">
      <alignment horizontal="center" vertical="center"/>
    </xf>
    <xf numFmtId="0" fontId="13" fillId="0" borderId="14" xfId="0" applyFont="1" applyBorder="1" applyAlignment="1">
      <alignment horizontal="left" vertical="center" wrapText="1"/>
    </xf>
    <xf numFmtId="9" fontId="2" fillId="0" borderId="14" xfId="0" applyNumberFormat="1" applyFont="1" applyBorder="1" applyAlignment="1">
      <alignment horizontal="left" vertical="center" wrapText="1"/>
    </xf>
    <xf numFmtId="9" fontId="2" fillId="0" borderId="14" xfId="0" applyNumberFormat="1" applyFont="1" applyBorder="1" applyAlignment="1">
      <alignment horizontal="center" vertical="center" wrapText="1"/>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0" fontId="2" fillId="4" borderId="14" xfId="0" applyFont="1" applyFill="1" applyBorder="1" applyAlignment="1">
      <alignment horizontal="left" vertical="center"/>
    </xf>
    <xf numFmtId="0" fontId="2" fillId="4" borderId="14" xfId="0" applyFont="1" applyFill="1" applyBorder="1" applyAlignment="1">
      <alignment horizontal="left" vertical="center" textRotation="90"/>
    </xf>
    <xf numFmtId="9" fontId="2" fillId="0" borderId="14" xfId="0" applyNumberFormat="1" applyFont="1" applyBorder="1" applyAlignment="1">
      <alignment horizontal="left" vertical="center"/>
    </xf>
    <xf numFmtId="164" fontId="2" fillId="0" borderId="14" xfId="0" applyNumberFormat="1" applyFont="1" applyBorder="1" applyAlignment="1">
      <alignment horizontal="left" vertical="center"/>
    </xf>
    <xf numFmtId="0" fontId="13" fillId="0" borderId="14" xfId="0" applyFont="1" applyBorder="1" applyAlignment="1">
      <alignment horizontal="left" vertical="center" textRotation="90" wrapText="1"/>
    </xf>
    <xf numFmtId="0" fontId="13" fillId="0" borderId="14" xfId="0" applyFont="1" applyBorder="1" applyAlignment="1">
      <alignment horizontal="left" vertical="center" textRotation="90"/>
    </xf>
    <xf numFmtId="165" fontId="2" fillId="4" borderId="14" xfId="0" applyNumberFormat="1" applyFont="1" applyFill="1" applyBorder="1" applyAlignment="1">
      <alignment horizontal="right" vertical="center"/>
    </xf>
    <xf numFmtId="0" fontId="16" fillId="0" borderId="14" xfId="0" applyFont="1" applyBorder="1" applyAlignment="1">
      <alignment horizontal="center" vertical="center"/>
    </xf>
    <xf numFmtId="0" fontId="16" fillId="0" borderId="14" xfId="0" applyFont="1" applyBorder="1" applyAlignment="1">
      <alignment horizontal="center" vertical="center" wrapText="1"/>
    </xf>
    <xf numFmtId="0" fontId="16" fillId="4" borderId="14" xfId="0" applyFont="1" applyFill="1" applyBorder="1" applyAlignment="1">
      <alignment horizontal="center" vertical="center" wrapText="1"/>
    </xf>
    <xf numFmtId="0" fontId="16" fillId="4" borderId="14" xfId="0" applyFont="1" applyFill="1" applyBorder="1" applyAlignment="1">
      <alignment horizontal="left" vertical="center" wrapText="1"/>
    </xf>
    <xf numFmtId="0" fontId="16" fillId="4" borderId="14" xfId="0" applyFont="1" applyFill="1" applyBorder="1" applyAlignment="1">
      <alignment horizontal="center" vertical="center"/>
    </xf>
    <xf numFmtId="0" fontId="17" fillId="0" borderId="14" xfId="0" applyFont="1" applyBorder="1" applyAlignment="1">
      <alignment horizontal="left" vertical="center" wrapText="1"/>
    </xf>
    <xf numFmtId="9" fontId="16" fillId="0" borderId="14" xfId="0" applyNumberFormat="1" applyFont="1" applyBorder="1" applyAlignment="1">
      <alignment horizontal="left" vertical="center" wrapText="1"/>
    </xf>
    <xf numFmtId="9" fontId="16" fillId="0" borderId="14" xfId="0" applyNumberFormat="1" applyFont="1" applyBorder="1" applyAlignment="1">
      <alignment horizontal="center" vertical="center" wrapText="1"/>
    </xf>
    <xf numFmtId="0" fontId="17" fillId="0" borderId="14" xfId="0" applyFont="1" applyBorder="1" applyAlignment="1">
      <alignment horizontal="center" vertical="center" wrapText="1"/>
    </xf>
    <xf numFmtId="0" fontId="17" fillId="0" borderId="14" xfId="0" applyFont="1" applyBorder="1" applyAlignment="1">
      <alignment horizontal="center" vertical="center"/>
    </xf>
    <xf numFmtId="0" fontId="16" fillId="4" borderId="14" xfId="0" applyFont="1" applyFill="1" applyBorder="1" applyAlignment="1">
      <alignment horizontal="left" vertical="center"/>
    </xf>
    <xf numFmtId="0" fontId="16" fillId="4" borderId="14" xfId="0" applyFont="1" applyFill="1" applyBorder="1" applyAlignment="1">
      <alignment horizontal="left" vertical="center" textRotation="90"/>
    </xf>
    <xf numFmtId="9" fontId="16" fillId="0" borderId="14" xfId="0" applyNumberFormat="1" applyFont="1" applyBorder="1" applyAlignment="1">
      <alignment horizontal="left" vertical="center"/>
    </xf>
    <xf numFmtId="164" fontId="16" fillId="0" borderId="14" xfId="0" applyNumberFormat="1" applyFont="1" applyBorder="1" applyAlignment="1">
      <alignment horizontal="left" vertical="center"/>
    </xf>
    <xf numFmtId="0" fontId="17" fillId="0" borderId="14" xfId="0" applyFont="1" applyBorder="1" applyAlignment="1">
      <alignment horizontal="left" vertical="center" textRotation="90" wrapText="1"/>
    </xf>
    <xf numFmtId="0" fontId="17" fillId="0" borderId="14" xfId="0" applyFont="1" applyBorder="1" applyAlignment="1">
      <alignment horizontal="left" vertical="center" textRotation="90"/>
    </xf>
    <xf numFmtId="165" fontId="16" fillId="4" borderId="14" xfId="0" applyNumberFormat="1" applyFont="1" applyFill="1" applyBorder="1" applyAlignment="1">
      <alignment horizontal="left" vertical="center"/>
    </xf>
    <xf numFmtId="0" fontId="18" fillId="4" borderId="14" xfId="0" applyFont="1" applyFill="1" applyBorder="1" applyAlignment="1">
      <alignment horizontal="center" vertical="center"/>
    </xf>
    <xf numFmtId="0" fontId="19" fillId="4" borderId="14" xfId="0" applyFont="1" applyFill="1" applyBorder="1" applyAlignment="1">
      <alignment horizontal="center" vertical="center"/>
    </xf>
    <xf numFmtId="0" fontId="15" fillId="4" borderId="14" xfId="0" applyFont="1" applyFill="1" applyBorder="1" applyAlignment="1">
      <alignment horizontal="center" vertical="center" wrapText="1"/>
    </xf>
    <xf numFmtId="165" fontId="15" fillId="4" borderId="14" xfId="0" applyNumberFormat="1" applyFont="1" applyFill="1" applyBorder="1" applyAlignment="1">
      <alignment horizontal="left" vertical="center" wrapText="1"/>
    </xf>
    <xf numFmtId="0" fontId="2" fillId="4" borderId="14" xfId="0" applyFont="1" applyFill="1" applyBorder="1" applyAlignment="1">
      <alignment vertical="center" textRotation="90"/>
    </xf>
    <xf numFmtId="0" fontId="15" fillId="4" borderId="14" xfId="0" applyFont="1" applyFill="1" applyBorder="1" applyAlignment="1">
      <alignment horizontal="center" vertical="center"/>
    </xf>
    <xf numFmtId="0" fontId="20" fillId="0" borderId="14" xfId="0" applyFont="1" applyBorder="1" applyAlignment="1">
      <alignment horizontal="left" vertical="center" wrapText="1"/>
    </xf>
    <xf numFmtId="9" fontId="15" fillId="0" borderId="14" xfId="0" applyNumberFormat="1" applyFont="1" applyBorder="1" applyAlignment="1">
      <alignment horizontal="left" vertical="center" wrapText="1"/>
    </xf>
    <xf numFmtId="0" fontId="20" fillId="0" borderId="14" xfId="0" applyFont="1" applyBorder="1" applyAlignment="1">
      <alignment horizontal="center" vertical="center" wrapText="1"/>
    </xf>
    <xf numFmtId="0" fontId="20" fillId="0" borderId="14" xfId="0" applyFont="1" applyBorder="1" applyAlignment="1">
      <alignment horizontal="center" vertical="center"/>
    </xf>
    <xf numFmtId="0" fontId="15" fillId="4" borderId="14" xfId="0" applyFont="1" applyFill="1" applyBorder="1" applyAlignment="1">
      <alignment vertical="center"/>
    </xf>
    <xf numFmtId="0" fontId="15" fillId="4" borderId="14" xfId="0" applyFont="1" applyFill="1" applyBorder="1" applyAlignment="1">
      <alignment vertical="center" textRotation="90"/>
    </xf>
    <xf numFmtId="9" fontId="15" fillId="0" borderId="14" xfId="0" applyNumberFormat="1" applyFont="1" applyBorder="1" applyAlignment="1">
      <alignment horizontal="left" vertical="center"/>
    </xf>
    <xf numFmtId="164" fontId="15" fillId="0" borderId="14" xfId="0" applyNumberFormat="1" applyFont="1" applyBorder="1" applyAlignment="1">
      <alignment horizontal="left" vertical="center"/>
    </xf>
    <xf numFmtId="0" fontId="20" fillId="0" borderId="14" xfId="0" applyFont="1" applyBorder="1" applyAlignment="1">
      <alignment vertical="center" textRotation="90" wrapText="1"/>
    </xf>
    <xf numFmtId="9" fontId="15" fillId="0" borderId="14" xfId="0" applyNumberFormat="1" applyFont="1" applyBorder="1" applyAlignment="1">
      <alignment vertical="center"/>
    </xf>
    <xf numFmtId="0" fontId="20" fillId="0" borderId="14" xfId="0" applyFont="1" applyBorder="1" applyAlignment="1">
      <alignment vertical="center" textRotation="90"/>
    </xf>
    <xf numFmtId="0" fontId="21" fillId="5" borderId="14" xfId="0" applyFont="1" applyFill="1" applyBorder="1" applyAlignment="1">
      <alignment horizontal="center" vertical="center"/>
    </xf>
    <xf numFmtId="0" fontId="21" fillId="5" borderId="14"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4" borderId="14" xfId="0" applyFont="1" applyFill="1" applyBorder="1" applyAlignment="1">
      <alignment horizontal="left" vertical="center" wrapText="1"/>
    </xf>
    <xf numFmtId="0" fontId="21" fillId="4" borderId="14" xfId="0" applyFont="1" applyFill="1" applyBorder="1" applyAlignment="1">
      <alignment horizontal="center" vertical="center"/>
    </xf>
    <xf numFmtId="0" fontId="22" fillId="0" borderId="14" xfId="0" applyFont="1" applyBorder="1" applyAlignment="1">
      <alignment horizontal="left" vertical="center" wrapText="1"/>
    </xf>
    <xf numFmtId="9" fontId="21" fillId="0" borderId="14" xfId="0" applyNumberFormat="1" applyFont="1" applyBorder="1" applyAlignment="1">
      <alignment horizontal="left" vertical="center" wrapText="1"/>
    </xf>
    <xf numFmtId="9" fontId="21" fillId="4" borderId="14" xfId="0" applyNumberFormat="1" applyFont="1" applyFill="1" applyBorder="1" applyAlignment="1">
      <alignment horizontal="left" vertical="center" wrapText="1"/>
    </xf>
    <xf numFmtId="9" fontId="21" fillId="0" borderId="14" xfId="0" applyNumberFormat="1" applyFont="1" applyBorder="1" applyAlignment="1">
      <alignment horizontal="center" vertical="center" wrapText="1"/>
    </xf>
    <xf numFmtId="0" fontId="22" fillId="0" borderId="14" xfId="0" applyFont="1" applyBorder="1" applyAlignment="1">
      <alignment horizontal="center" vertical="center" wrapText="1"/>
    </xf>
    <xf numFmtId="0" fontId="22" fillId="0" borderId="14" xfId="0" applyFont="1" applyBorder="1" applyAlignment="1">
      <alignment horizontal="center" vertical="center"/>
    </xf>
    <xf numFmtId="0" fontId="21" fillId="4" borderId="14" xfId="0" applyFont="1" applyFill="1" applyBorder="1" applyAlignment="1">
      <alignment vertical="center"/>
    </xf>
    <xf numFmtId="0" fontId="21" fillId="4" borderId="14" xfId="0" applyFont="1" applyFill="1" applyBorder="1" applyAlignment="1">
      <alignment horizontal="left" vertical="center" textRotation="90"/>
    </xf>
    <xf numFmtId="9" fontId="21" fillId="0" borderId="14" xfId="0" applyNumberFormat="1" applyFont="1" applyBorder="1" applyAlignment="1">
      <alignment horizontal="left" vertical="center"/>
    </xf>
    <xf numFmtId="164" fontId="21" fillId="0" borderId="14" xfId="0" applyNumberFormat="1" applyFont="1" applyBorder="1" applyAlignment="1">
      <alignment horizontal="left" vertical="center"/>
    </xf>
    <xf numFmtId="0" fontId="22" fillId="0" borderId="14" xfId="0" applyFont="1" applyBorder="1" applyAlignment="1">
      <alignment horizontal="left" vertical="center" textRotation="90" wrapText="1"/>
    </xf>
    <xf numFmtId="0" fontId="22" fillId="0" borderId="14" xfId="0" applyFont="1" applyBorder="1" applyAlignment="1">
      <alignment horizontal="left" vertical="center" textRotation="90"/>
    </xf>
    <xf numFmtId="0" fontId="21" fillId="4" borderId="14" xfId="0" applyFont="1" applyFill="1" applyBorder="1" applyAlignment="1">
      <alignment vertical="center" wrapText="1"/>
    </xf>
    <xf numFmtId="165" fontId="21" fillId="4" borderId="14" xfId="0" applyNumberFormat="1" applyFont="1" applyFill="1" applyBorder="1" applyAlignment="1">
      <alignment vertical="center" wrapText="1"/>
    </xf>
    <xf numFmtId="165" fontId="21" fillId="4" borderId="14" xfId="0" applyNumberFormat="1" applyFont="1" applyFill="1" applyBorder="1" applyAlignment="1">
      <alignment horizontal="left" vertical="center" wrapText="1"/>
    </xf>
    <xf numFmtId="0" fontId="21" fillId="4" borderId="14" xfId="0" applyFont="1" applyFill="1" applyBorder="1" applyAlignment="1">
      <alignment horizontal="left" vertical="center"/>
    </xf>
    <xf numFmtId="9" fontId="2" fillId="4" borderId="14" xfId="0" applyNumberFormat="1" applyFont="1" applyFill="1" applyBorder="1" applyAlignment="1">
      <alignment horizontal="left" vertical="center" wrapText="1"/>
    </xf>
    <xf numFmtId="0" fontId="2" fillId="4" borderId="14" xfId="0" applyFont="1" applyFill="1" applyBorder="1" applyAlignment="1">
      <alignment vertical="center"/>
    </xf>
    <xf numFmtId="165" fontId="2" fillId="4" borderId="14" xfId="0" applyNumberFormat="1" applyFont="1" applyFill="1" applyBorder="1" applyAlignment="1">
      <alignment horizontal="left" vertical="center" wrapText="1"/>
    </xf>
    <xf numFmtId="0" fontId="2" fillId="4" borderId="14" xfId="0" applyFont="1" applyFill="1" applyBorder="1" applyAlignment="1">
      <alignment vertical="center" wrapText="1"/>
    </xf>
    <xf numFmtId="165" fontId="2" fillId="4" borderId="14" xfId="0" applyNumberFormat="1" applyFont="1" applyFill="1" applyBorder="1" applyAlignment="1">
      <alignment vertical="center"/>
    </xf>
    <xf numFmtId="0" fontId="2" fillId="5" borderId="14" xfId="0" applyFont="1" applyFill="1" applyBorder="1" applyAlignment="1">
      <alignment horizontal="center" vertical="center"/>
    </xf>
    <xf numFmtId="0" fontId="2" fillId="5" borderId="14" xfId="0" applyFont="1" applyFill="1" applyBorder="1" applyAlignment="1">
      <alignment horizontal="center" vertical="center" wrapText="1"/>
    </xf>
    <xf numFmtId="9" fontId="2" fillId="0" borderId="14" xfId="0" applyNumberFormat="1" applyFont="1" applyBorder="1" applyAlignment="1">
      <alignment vertical="center"/>
    </xf>
    <xf numFmtId="0" fontId="13" fillId="0" borderId="14" xfId="0" applyFont="1" applyBorder="1" applyAlignment="1">
      <alignment vertical="center" textRotation="90" wrapText="1"/>
    </xf>
    <xf numFmtId="0" fontId="13" fillId="0" borderId="14" xfId="0" applyFont="1" applyBorder="1" applyAlignment="1">
      <alignment vertical="center" textRotation="90"/>
    </xf>
    <xf numFmtId="165" fontId="15" fillId="4" borderId="14" xfId="0" applyNumberFormat="1" applyFont="1" applyFill="1" applyBorder="1" applyAlignment="1">
      <alignment horizontal="center" vertical="center" wrapText="1"/>
    </xf>
    <xf numFmtId="9" fontId="2" fillId="4" borderId="14" xfId="0" applyNumberFormat="1" applyFont="1" applyFill="1" applyBorder="1" applyAlignment="1">
      <alignment horizontal="center" vertical="center" wrapText="1"/>
    </xf>
    <xf numFmtId="165" fontId="2" fillId="4" borderId="14" xfId="0" applyNumberFormat="1" applyFont="1" applyFill="1" applyBorder="1" applyAlignment="1">
      <alignment horizontal="left" vertical="center"/>
    </xf>
    <xf numFmtId="0" fontId="15" fillId="4" borderId="14" xfId="0" applyFont="1" applyFill="1" applyBorder="1" applyAlignment="1">
      <alignment horizontal="left" vertical="center"/>
    </xf>
    <xf numFmtId="165" fontId="15" fillId="4" borderId="14" xfId="0" applyNumberFormat="1" applyFont="1" applyFill="1" applyBorder="1" applyAlignment="1">
      <alignment horizontal="right" vertical="center" wrapText="1"/>
    </xf>
    <xf numFmtId="0" fontId="15" fillId="4" borderId="14" xfId="0" applyFont="1" applyFill="1" applyBorder="1" applyAlignment="1">
      <alignment horizontal="center"/>
    </xf>
    <xf numFmtId="0" fontId="19" fillId="0" borderId="14" xfId="0" applyFont="1" applyBorder="1" applyAlignment="1">
      <alignment horizontal="center" vertical="center"/>
    </xf>
    <xf numFmtId="0" fontId="19" fillId="5" borderId="14"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4" xfId="0" applyFont="1" applyFill="1" applyBorder="1" applyAlignment="1">
      <alignment horizontal="left" vertical="center" wrapText="1"/>
    </xf>
    <xf numFmtId="0" fontId="24" fillId="0" borderId="14" xfId="0" applyFont="1" applyBorder="1" applyAlignment="1">
      <alignment horizontal="left" vertical="center" wrapText="1"/>
    </xf>
    <xf numFmtId="9" fontId="19" fillId="0" borderId="14" xfId="0" applyNumberFormat="1" applyFont="1" applyBorder="1" applyAlignment="1">
      <alignment horizontal="left" vertical="center" wrapText="1"/>
    </xf>
    <xf numFmtId="9" fontId="19" fillId="4" borderId="14" xfId="0" applyNumberFormat="1" applyFont="1" applyFill="1" applyBorder="1" applyAlignment="1">
      <alignment horizontal="left" vertical="center" wrapText="1"/>
    </xf>
    <xf numFmtId="9" fontId="19" fillId="0" borderId="14" xfId="0" applyNumberFormat="1" applyFont="1" applyBorder="1" applyAlignment="1">
      <alignment horizontal="center" vertical="center" wrapText="1"/>
    </xf>
    <xf numFmtId="0" fontId="24" fillId="0" borderId="14" xfId="0" applyFont="1" applyBorder="1" applyAlignment="1">
      <alignment horizontal="center" vertical="center" wrapText="1"/>
    </xf>
    <xf numFmtId="0" fontId="24" fillId="0" borderId="14" xfId="0" applyFont="1" applyBorder="1" applyAlignment="1">
      <alignment horizontal="center" vertical="center"/>
    </xf>
    <xf numFmtId="0" fontId="19" fillId="4" borderId="14" xfId="0" applyFont="1" applyFill="1" applyBorder="1" applyAlignment="1">
      <alignment vertical="center"/>
    </xf>
    <xf numFmtId="0" fontId="19" fillId="4" borderId="14" xfId="0" applyFont="1" applyFill="1" applyBorder="1" applyAlignment="1">
      <alignment horizontal="left" vertical="center" textRotation="90"/>
    </xf>
    <xf numFmtId="9" fontId="19" fillId="0" borderId="14" xfId="0" applyNumberFormat="1" applyFont="1" applyBorder="1" applyAlignment="1">
      <alignment horizontal="left" vertical="center"/>
    </xf>
    <xf numFmtId="164" fontId="19" fillId="0" borderId="14" xfId="0" applyNumberFormat="1" applyFont="1" applyBorder="1" applyAlignment="1">
      <alignment horizontal="left" vertical="center"/>
    </xf>
    <xf numFmtId="0" fontId="24" fillId="0" borderId="14" xfId="0" applyFont="1" applyBorder="1" applyAlignment="1">
      <alignment horizontal="left" vertical="center" textRotation="90" wrapText="1"/>
    </xf>
    <xf numFmtId="0" fontId="24" fillId="0" borderId="14" xfId="0" applyFont="1" applyBorder="1" applyAlignment="1">
      <alignment horizontal="left" vertical="center" textRotation="90"/>
    </xf>
    <xf numFmtId="0" fontId="13" fillId="0" borderId="14" xfId="0" applyFont="1" applyBorder="1" applyAlignment="1">
      <alignment horizontal="center" vertical="center" textRotation="90" wrapText="1"/>
    </xf>
    <xf numFmtId="0" fontId="13" fillId="0" borderId="14" xfId="0" applyFont="1" applyBorder="1" applyAlignment="1">
      <alignment horizontal="center" vertical="center" textRotation="90"/>
    </xf>
    <xf numFmtId="0" fontId="2" fillId="4" borderId="14" xfId="0" applyFont="1" applyFill="1" applyBorder="1" applyAlignment="1">
      <alignment horizontal="center" vertical="center" textRotation="90"/>
    </xf>
    <xf numFmtId="0" fontId="14" fillId="4" borderId="14" xfId="0" applyFont="1" applyFill="1" applyBorder="1" applyAlignment="1">
      <alignment horizontal="left" vertical="center" wrapText="1"/>
    </xf>
    <xf numFmtId="0" fontId="2" fillId="4" borderId="14" xfId="0" applyFont="1" applyFill="1" applyBorder="1"/>
    <xf numFmtId="0" fontId="19" fillId="0" borderId="14" xfId="0" applyFont="1" applyBorder="1" applyAlignment="1">
      <alignment horizontal="center" vertical="center" wrapText="1"/>
    </xf>
    <xf numFmtId="0" fontId="19" fillId="4" borderId="14" xfId="0" applyFont="1" applyFill="1" applyBorder="1" applyAlignment="1">
      <alignment vertical="center" wrapText="1"/>
    </xf>
    <xf numFmtId="165" fontId="19" fillId="4" borderId="14" xfId="0" applyNumberFormat="1" applyFont="1" applyFill="1" applyBorder="1" applyAlignment="1">
      <alignment vertical="center"/>
    </xf>
    <xf numFmtId="165" fontId="19" fillId="4" borderId="14" xfId="0" applyNumberFormat="1" applyFont="1" applyFill="1" applyBorder="1" applyAlignment="1">
      <alignment horizontal="left" vertical="center"/>
    </xf>
    <xf numFmtId="9" fontId="2" fillId="4" borderId="14" xfId="0" applyNumberFormat="1" applyFont="1" applyFill="1" applyBorder="1" applyAlignment="1">
      <alignment vertical="center" wrapText="1"/>
    </xf>
    <xf numFmtId="165" fontId="2" fillId="4" borderId="14" xfId="0" applyNumberFormat="1" applyFont="1" applyFill="1" applyBorder="1" applyAlignment="1">
      <alignment horizontal="center" vertical="center" wrapText="1"/>
    </xf>
    <xf numFmtId="9" fontId="15" fillId="4" borderId="14" xfId="0" applyNumberFormat="1" applyFont="1" applyFill="1" applyBorder="1" applyAlignment="1">
      <alignment vertical="center" wrapText="1"/>
    </xf>
    <xf numFmtId="165" fontId="2" fillId="4" borderId="14" xfId="0" applyNumberFormat="1" applyFont="1" applyFill="1" applyBorder="1" applyAlignment="1">
      <alignment vertical="center" wrapText="1"/>
    </xf>
    <xf numFmtId="0" fontId="16" fillId="5" borderId="14" xfId="0" applyFont="1" applyFill="1" applyBorder="1" applyAlignment="1">
      <alignment horizontal="center" vertical="center" wrapText="1"/>
    </xf>
    <xf numFmtId="9" fontId="16" fillId="4" borderId="14" xfId="0" applyNumberFormat="1" applyFont="1" applyFill="1" applyBorder="1" applyAlignment="1">
      <alignment horizontal="left" vertical="center" wrapText="1"/>
    </xf>
    <xf numFmtId="0" fontId="16" fillId="4" borderId="14" xfId="0" applyFont="1" applyFill="1" applyBorder="1" applyAlignment="1">
      <alignment vertical="center"/>
    </xf>
    <xf numFmtId="165" fontId="14" fillId="4" borderId="14" xfId="0" applyNumberFormat="1" applyFont="1" applyFill="1" applyBorder="1" applyAlignment="1">
      <alignment horizontal="left" vertical="center" wrapText="1"/>
    </xf>
    <xf numFmtId="0" fontId="14" fillId="4" borderId="14" xfId="0" applyFont="1" applyFill="1" applyBorder="1" applyAlignment="1">
      <alignment horizontal="center" vertical="center" wrapText="1"/>
    </xf>
    <xf numFmtId="0" fontId="2" fillId="4" borderId="14" xfId="0" applyFont="1" applyFill="1" applyBorder="1" applyAlignment="1">
      <alignment horizontal="right" vertical="center"/>
    </xf>
    <xf numFmtId="9" fontId="19" fillId="4" borderId="14" xfId="0" applyNumberFormat="1" applyFont="1" applyFill="1" applyBorder="1" applyAlignment="1">
      <alignment horizontal="center" vertical="center" wrapText="1"/>
    </xf>
    <xf numFmtId="165" fontId="14" fillId="4" borderId="14" xfId="0" applyNumberFormat="1" applyFont="1" applyFill="1" applyBorder="1" applyAlignment="1">
      <alignment horizontal="left" vertical="center"/>
    </xf>
    <xf numFmtId="165" fontId="15" fillId="4" borderId="14" xfId="0" applyNumberFormat="1" applyFont="1" applyFill="1" applyBorder="1" applyAlignment="1">
      <alignment vertical="center" wrapText="1"/>
    </xf>
    <xf numFmtId="165" fontId="15" fillId="4" borderId="14" xfId="0" applyNumberFormat="1" applyFont="1" applyFill="1" applyBorder="1" applyAlignment="1">
      <alignment vertical="center"/>
    </xf>
    <xf numFmtId="0" fontId="2" fillId="0" borderId="26" xfId="0" applyFont="1" applyBorder="1" applyAlignment="1">
      <alignment horizontal="center" vertical="center"/>
    </xf>
    <xf numFmtId="0" fontId="2" fillId="0" borderId="26" xfId="0" applyFont="1" applyBorder="1" applyAlignment="1">
      <alignment horizontal="center" vertical="center" wrapText="1"/>
    </xf>
    <xf numFmtId="0" fontId="2" fillId="4" borderId="26" xfId="0" applyFont="1" applyFill="1" applyBorder="1" applyAlignment="1">
      <alignment horizontal="center" vertical="center" wrapText="1"/>
    </xf>
    <xf numFmtId="0" fontId="15" fillId="4" borderId="26" xfId="0" applyFont="1" applyFill="1" applyBorder="1" applyAlignment="1">
      <alignment vertical="center" wrapText="1"/>
    </xf>
    <xf numFmtId="0" fontId="2" fillId="4" borderId="26" xfId="0" applyFont="1" applyFill="1" applyBorder="1" applyAlignment="1">
      <alignment horizontal="left" vertical="center" wrapText="1"/>
    </xf>
    <xf numFmtId="0" fontId="2" fillId="4" borderId="26" xfId="0" applyFont="1" applyFill="1" applyBorder="1" applyAlignment="1">
      <alignment horizontal="center" vertical="center"/>
    </xf>
    <xf numFmtId="0" fontId="13" fillId="0" borderId="26" xfId="0" applyFont="1" applyBorder="1" applyAlignment="1">
      <alignment horizontal="left" vertical="center" wrapText="1"/>
    </xf>
    <xf numFmtId="9" fontId="2" fillId="0" borderId="26" xfId="0" applyNumberFormat="1" applyFont="1" applyBorder="1" applyAlignment="1">
      <alignment horizontal="left" vertical="center" wrapText="1"/>
    </xf>
    <xf numFmtId="0" fontId="20" fillId="0" borderId="26"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6" xfId="0" applyFont="1" applyBorder="1" applyAlignment="1">
      <alignment horizontal="center" vertical="center"/>
    </xf>
    <xf numFmtId="0" fontId="2" fillId="4" borderId="26" xfId="0" applyFont="1" applyFill="1" applyBorder="1" applyAlignment="1">
      <alignment vertical="center"/>
    </xf>
    <xf numFmtId="0" fontId="2" fillId="4" borderId="26" xfId="0" applyFont="1" applyFill="1" applyBorder="1" applyAlignment="1">
      <alignment horizontal="left" vertical="center" textRotation="90"/>
    </xf>
    <xf numFmtId="9" fontId="2" fillId="0" borderId="26" xfId="0" applyNumberFormat="1" applyFont="1" applyBorder="1" applyAlignment="1">
      <alignment horizontal="left" vertical="center"/>
    </xf>
    <xf numFmtId="164" fontId="2" fillId="0" borderId="26" xfId="0" applyNumberFormat="1" applyFont="1" applyBorder="1" applyAlignment="1">
      <alignment horizontal="left" vertical="center"/>
    </xf>
    <xf numFmtId="0" fontId="13" fillId="0" borderId="26" xfId="0" applyFont="1" applyBorder="1" applyAlignment="1">
      <alignment horizontal="left" vertical="center" textRotation="90" wrapText="1"/>
    </xf>
    <xf numFmtId="0" fontId="13" fillId="0" borderId="26" xfId="0" applyFont="1" applyBorder="1" applyAlignment="1">
      <alignment horizontal="left" vertical="center" textRotation="90"/>
    </xf>
    <xf numFmtId="165" fontId="2" fillId="4" borderId="26" xfId="0" applyNumberFormat="1" applyFont="1" applyFill="1" applyBorder="1" applyAlignment="1">
      <alignment horizontal="right" vertical="center"/>
    </xf>
    <xf numFmtId="165" fontId="2" fillId="4" borderId="26" xfId="0" applyNumberFormat="1" applyFont="1" applyFill="1" applyBorder="1" applyAlignment="1">
      <alignment horizontal="center" vertical="center"/>
    </xf>
    <xf numFmtId="0" fontId="2" fillId="4" borderId="17" xfId="0" applyFont="1" applyFill="1" applyBorder="1" applyAlignment="1">
      <alignment horizontal="center" vertical="center"/>
    </xf>
    <xf numFmtId="0" fontId="19" fillId="4" borderId="17" xfId="0" applyFont="1" applyFill="1" applyBorder="1" applyAlignment="1">
      <alignment horizontal="center" vertical="center"/>
    </xf>
    <xf numFmtId="0" fontId="15" fillId="4" borderId="17" xfId="0" applyFont="1" applyFill="1" applyBorder="1" applyAlignment="1">
      <alignment horizontal="center" vertical="center" wrapText="1"/>
    </xf>
    <xf numFmtId="0" fontId="23" fillId="4" borderId="17" xfId="0" applyFont="1" applyFill="1" applyBorder="1" applyAlignment="1">
      <alignment horizontal="center" vertical="center"/>
    </xf>
    <xf numFmtId="0" fontId="21" fillId="4" borderId="17" xfId="0" applyFont="1" applyFill="1" applyBorder="1" applyAlignment="1">
      <alignment horizontal="center" vertical="center"/>
    </xf>
    <xf numFmtId="0" fontId="2" fillId="4" borderId="17" xfId="0" applyFont="1" applyFill="1" applyBorder="1" applyAlignment="1">
      <alignment horizontal="center" vertical="center" wrapText="1"/>
    </xf>
    <xf numFmtId="0" fontId="16" fillId="4" borderId="17" xfId="0" applyFont="1" applyFill="1" applyBorder="1" applyAlignment="1">
      <alignment horizontal="center" vertical="center"/>
    </xf>
    <xf numFmtId="0" fontId="2" fillId="4" borderId="28" xfId="0" applyFont="1" applyFill="1" applyBorder="1" applyAlignment="1">
      <alignment horizontal="center" vertical="center"/>
    </xf>
    <xf numFmtId="0" fontId="2" fillId="0" borderId="30" xfId="0" applyFont="1" applyBorder="1" applyAlignment="1">
      <alignment horizontal="center" vertical="center"/>
    </xf>
    <xf numFmtId="0" fontId="2" fillId="0" borderId="30" xfId="0" applyFont="1" applyBorder="1" applyAlignment="1">
      <alignment horizontal="center" vertical="center" wrapText="1"/>
    </xf>
    <xf numFmtId="0" fontId="2" fillId="4" borderId="30" xfId="0" applyFont="1" applyFill="1" applyBorder="1" applyAlignment="1">
      <alignment horizontal="center" vertical="center" wrapText="1"/>
    </xf>
    <xf numFmtId="0" fontId="2" fillId="4" borderId="30" xfId="0" applyFont="1" applyFill="1" applyBorder="1" applyAlignment="1">
      <alignment horizontal="left" vertical="center" wrapText="1"/>
    </xf>
    <xf numFmtId="0" fontId="15" fillId="4" borderId="30" xfId="0" applyFont="1" applyFill="1" applyBorder="1" applyAlignment="1">
      <alignment horizontal="left" vertical="center" wrapText="1"/>
    </xf>
    <xf numFmtId="0" fontId="2" fillId="4" borderId="30" xfId="0" applyFont="1" applyFill="1" applyBorder="1" applyAlignment="1">
      <alignment horizontal="center" vertical="center"/>
    </xf>
    <xf numFmtId="0" fontId="13" fillId="0" borderId="30" xfId="0" applyFont="1" applyBorder="1" applyAlignment="1">
      <alignment horizontal="left" vertical="center" wrapText="1"/>
    </xf>
    <xf numFmtId="9" fontId="2" fillId="0" borderId="30" xfId="0" applyNumberFormat="1" applyFont="1" applyBorder="1" applyAlignment="1">
      <alignment horizontal="left" vertical="center" wrapText="1"/>
    </xf>
    <xf numFmtId="0" fontId="13" fillId="0" borderId="30" xfId="0" applyFont="1" applyBorder="1" applyAlignment="1">
      <alignment horizontal="center" vertical="center" wrapText="1"/>
    </xf>
    <xf numFmtId="0" fontId="13" fillId="0" borderId="30" xfId="0" applyFont="1" applyBorder="1" applyAlignment="1">
      <alignment horizontal="center" vertical="center"/>
    </xf>
    <xf numFmtId="0" fontId="2" fillId="4" borderId="30" xfId="0" applyFont="1" applyFill="1" applyBorder="1" applyAlignment="1">
      <alignment horizontal="left" vertical="center"/>
    </xf>
    <xf numFmtId="0" fontId="2" fillId="4" borderId="30" xfId="0" applyFont="1" applyFill="1" applyBorder="1" applyAlignment="1">
      <alignment horizontal="left" vertical="center" textRotation="90"/>
    </xf>
    <xf numFmtId="0" fontId="13" fillId="3" borderId="19" xfId="0" applyFont="1" applyFill="1" applyBorder="1" applyAlignment="1">
      <alignment horizontal="center" vertical="center" textRotation="90" wrapText="1"/>
    </xf>
    <xf numFmtId="9" fontId="2" fillId="0" borderId="30" xfId="0" applyNumberFormat="1" applyFont="1" applyBorder="1" applyAlignment="1">
      <alignment horizontal="left" vertical="center"/>
    </xf>
    <xf numFmtId="0" fontId="13" fillId="3" borderId="15" xfId="0" applyFont="1" applyFill="1" applyBorder="1" applyAlignment="1">
      <alignment horizontal="center" vertical="center" textRotation="90" wrapText="1"/>
    </xf>
    <xf numFmtId="164" fontId="2" fillId="0" borderId="30" xfId="0" applyNumberFormat="1" applyFont="1" applyBorder="1" applyAlignment="1">
      <alignment horizontal="left" vertical="center"/>
    </xf>
    <xf numFmtId="0" fontId="13" fillId="0" borderId="30" xfId="0" applyFont="1" applyBorder="1" applyAlignment="1">
      <alignment horizontal="left" vertical="center" textRotation="90" wrapText="1"/>
    </xf>
    <xf numFmtId="0" fontId="13" fillId="3" borderId="42" xfId="0" applyFont="1" applyFill="1" applyBorder="1" applyAlignment="1">
      <alignment horizontal="center" vertical="center" textRotation="90" wrapText="1"/>
    </xf>
    <xf numFmtId="0" fontId="13" fillId="3" borderId="33" xfId="0" applyFont="1" applyFill="1" applyBorder="1" applyAlignment="1">
      <alignment horizontal="center" vertical="center" wrapText="1"/>
    </xf>
    <xf numFmtId="0" fontId="13" fillId="3" borderId="19" xfId="0" applyFont="1" applyFill="1" applyBorder="1" applyAlignment="1">
      <alignment vertical="center" wrapText="1"/>
    </xf>
    <xf numFmtId="0" fontId="13" fillId="0" borderId="30" xfId="0" applyFont="1" applyBorder="1" applyAlignment="1">
      <alignment horizontal="left" vertical="center" textRotation="90"/>
    </xf>
    <xf numFmtId="0" fontId="2" fillId="4" borderId="16" xfId="0" applyFont="1" applyFill="1" applyBorder="1" applyAlignment="1">
      <alignment horizontal="center" vertical="center"/>
    </xf>
    <xf numFmtId="0" fontId="2" fillId="0" borderId="29" xfId="0" applyFont="1" applyFill="1" applyBorder="1" applyAlignment="1">
      <alignment horizontal="center" vertical="center"/>
    </xf>
    <xf numFmtId="0" fontId="14" fillId="0" borderId="23"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5" xfId="0" applyFont="1" applyFill="1" applyBorder="1" applyAlignment="1">
      <alignment horizontal="center" vertical="center"/>
    </xf>
    <xf numFmtId="0" fontId="33" fillId="0" borderId="48" xfId="1" applyFont="1" applyBorder="1"/>
    <xf numFmtId="0" fontId="33" fillId="0" borderId="0" xfId="1" applyFont="1" applyAlignment="1"/>
    <xf numFmtId="0" fontId="33" fillId="0" borderId="53" xfId="1" applyFont="1" applyBorder="1"/>
    <xf numFmtId="0" fontId="33" fillId="0" borderId="0" xfId="1" applyFont="1"/>
    <xf numFmtId="0" fontId="37" fillId="0" borderId="0" xfId="1" applyFont="1"/>
    <xf numFmtId="0" fontId="38" fillId="0" borderId="0" xfId="1" applyFont="1"/>
    <xf numFmtId="0" fontId="39" fillId="0" borderId="62" xfId="1" applyFont="1" applyBorder="1" applyAlignment="1">
      <alignment horizontal="center" vertical="center" wrapText="1"/>
    </xf>
    <xf numFmtId="0" fontId="39" fillId="0" borderId="63" xfId="1" applyFont="1" applyBorder="1" applyAlignment="1">
      <alignment horizontal="center" vertical="center" wrapText="1"/>
    </xf>
    <xf numFmtId="0" fontId="39" fillId="0" borderId="63" xfId="1" applyFont="1" applyBorder="1" applyAlignment="1">
      <alignment horizontal="center" vertical="center"/>
    </xf>
    <xf numFmtId="0" fontId="39" fillId="11" borderId="63" xfId="1" applyFont="1" applyFill="1" applyBorder="1" applyAlignment="1">
      <alignment horizontal="center" vertical="center" wrapText="1"/>
    </xf>
    <xf numFmtId="0" fontId="39" fillId="0" borderId="64" xfId="1" applyFont="1" applyBorder="1" applyAlignment="1">
      <alignment horizontal="center" vertical="center" wrapText="1"/>
    </xf>
    <xf numFmtId="0" fontId="39" fillId="0" borderId="67" xfId="1" applyFont="1" applyBorder="1" applyAlignment="1">
      <alignment horizontal="center" vertical="center" wrapText="1"/>
    </xf>
    <xf numFmtId="0" fontId="39" fillId="0" borderId="12" xfId="1" applyFont="1" applyBorder="1" applyAlignment="1">
      <alignment horizontal="center" vertical="center" wrapText="1"/>
    </xf>
    <xf numFmtId="0" fontId="39" fillId="0" borderId="12" xfId="1" applyFont="1" applyBorder="1" applyAlignment="1">
      <alignment horizontal="center" vertical="center"/>
    </xf>
    <xf numFmtId="0" fontId="39" fillId="11" borderId="12" xfId="1" applyFont="1" applyFill="1" applyBorder="1" applyAlignment="1">
      <alignment horizontal="center" vertical="center" wrapText="1"/>
    </xf>
    <xf numFmtId="0" fontId="39" fillId="0" borderId="4" xfId="1" applyFont="1" applyBorder="1" applyAlignment="1">
      <alignment horizontal="center" vertical="center" wrapText="1"/>
    </xf>
    <xf numFmtId="0" fontId="39" fillId="0" borderId="6" xfId="1" applyFont="1" applyBorder="1" applyAlignment="1">
      <alignment horizontal="center" vertical="center" wrapText="1"/>
    </xf>
    <xf numFmtId="0" fontId="40" fillId="0" borderId="67" xfId="1" applyFont="1" applyBorder="1" applyAlignment="1">
      <alignment horizontal="left" vertical="center" wrapText="1"/>
    </xf>
    <xf numFmtId="0" fontId="40" fillId="0" borderId="12" xfId="1" applyFont="1" applyBorder="1" applyAlignment="1">
      <alignment horizontal="left" vertical="center"/>
    </xf>
    <xf numFmtId="0" fontId="40" fillId="0" borderId="12" xfId="1" applyFont="1" applyBorder="1" applyAlignment="1">
      <alignment horizontal="left" vertical="center" wrapText="1"/>
    </xf>
    <xf numFmtId="0" fontId="40" fillId="11" borderId="12" xfId="1" applyFont="1" applyFill="1" applyBorder="1" applyAlignment="1">
      <alignment horizontal="left" vertical="center" wrapText="1"/>
    </xf>
    <xf numFmtId="0" fontId="40" fillId="0" borderId="12" xfId="1" applyFont="1" applyBorder="1" applyAlignment="1">
      <alignment horizontal="center" vertical="center" wrapText="1"/>
    </xf>
    <xf numFmtId="0" fontId="40" fillId="11" borderId="12" xfId="1" applyFont="1" applyFill="1" applyBorder="1" applyAlignment="1">
      <alignment horizontal="center" vertical="center" wrapText="1"/>
    </xf>
    <xf numFmtId="0" fontId="40" fillId="0" borderId="4" xfId="1" applyFont="1" applyBorder="1" applyAlignment="1">
      <alignment horizontal="center" vertical="center" wrapText="1"/>
    </xf>
    <xf numFmtId="0" fontId="41" fillId="0" borderId="0" xfId="1" applyFont="1"/>
    <xf numFmtId="0" fontId="40" fillId="2" borderId="12" xfId="1" applyFont="1" applyFill="1" applyBorder="1" applyAlignment="1">
      <alignment horizontal="left" vertical="center" wrapText="1"/>
    </xf>
    <xf numFmtId="0" fontId="44" fillId="0" borderId="12" xfId="1" applyFont="1" applyBorder="1" applyAlignment="1">
      <alignment horizontal="left" vertical="center" wrapText="1"/>
    </xf>
    <xf numFmtId="0" fontId="37" fillId="12" borderId="0" xfId="1" applyFont="1" applyFill="1" applyBorder="1"/>
    <xf numFmtId="0" fontId="40" fillId="0" borderId="12" xfId="1" applyFont="1" applyBorder="1" applyAlignment="1">
      <alignment horizontal="center" vertical="center"/>
    </xf>
    <xf numFmtId="0" fontId="40" fillId="0" borderId="11" xfId="1" applyFont="1" applyBorder="1" applyAlignment="1">
      <alignment horizontal="left" vertical="center" wrapText="1"/>
    </xf>
    <xf numFmtId="0" fontId="40" fillId="2" borderId="12" xfId="1" applyFont="1" applyFill="1" applyBorder="1" applyAlignment="1">
      <alignment horizontal="center" vertical="center" wrapText="1"/>
    </xf>
    <xf numFmtId="0" fontId="40" fillId="0" borderId="13" xfId="1" applyFont="1" applyBorder="1" applyAlignment="1">
      <alignment horizontal="left" vertical="center" wrapText="1"/>
    </xf>
    <xf numFmtId="0" fontId="40" fillId="0" borderId="12" xfId="1" quotePrefix="1" applyFont="1" applyBorder="1" applyAlignment="1">
      <alignment horizontal="left" vertical="center" wrapText="1"/>
    </xf>
    <xf numFmtId="0" fontId="40" fillId="0" borderId="11" xfId="1" applyFont="1" applyBorder="1" applyAlignment="1">
      <alignment horizontal="center" vertical="center" wrapText="1"/>
    </xf>
    <xf numFmtId="0" fontId="36" fillId="2" borderId="12" xfId="1" applyFont="1" applyFill="1" applyBorder="1" applyAlignment="1">
      <alignment horizontal="left" vertical="center" wrapText="1"/>
    </xf>
    <xf numFmtId="0" fontId="45" fillId="0" borderId="0" xfId="1" applyFont="1" applyAlignment="1">
      <alignment vertical="center" wrapText="1"/>
    </xf>
    <xf numFmtId="0" fontId="40" fillId="0" borderId="12" xfId="1" applyFont="1" applyBorder="1" applyAlignment="1">
      <alignment vertical="center" wrapText="1"/>
    </xf>
    <xf numFmtId="0" fontId="37" fillId="0" borderId="12" xfId="1" applyFont="1" applyBorder="1" applyAlignment="1">
      <alignment horizontal="left" vertical="center" wrapText="1"/>
    </xf>
    <xf numFmtId="0" fontId="37" fillId="0" borderId="12" xfId="1" applyFont="1" applyBorder="1" applyAlignment="1">
      <alignment horizontal="center" vertical="center" wrapText="1"/>
    </xf>
    <xf numFmtId="0" fontId="40" fillId="0" borderId="12" xfId="1" quotePrefix="1" applyFont="1" applyBorder="1" applyAlignment="1">
      <alignment horizontal="center" vertical="center" wrapText="1"/>
    </xf>
    <xf numFmtId="0" fontId="38" fillId="0" borderId="12" xfId="1" applyFont="1" applyBorder="1"/>
    <xf numFmtId="0" fontId="38" fillId="0" borderId="0" xfId="1" applyFont="1" applyAlignment="1">
      <alignment horizontal="center"/>
    </xf>
    <xf numFmtId="0" fontId="47" fillId="0" borderId="12" xfId="1" applyFont="1" applyBorder="1" applyAlignment="1">
      <alignment horizontal="center" vertical="center" wrapText="1"/>
    </xf>
    <xf numFmtId="49" fontId="45" fillId="0" borderId="12" xfId="1" applyNumberFormat="1" applyFont="1" applyBorder="1" applyAlignment="1">
      <alignment horizontal="center" vertical="center" wrapText="1"/>
    </xf>
    <xf numFmtId="49" fontId="45" fillId="0" borderId="0" xfId="1" applyNumberFormat="1" applyFont="1" applyAlignment="1">
      <alignment vertical="center" wrapText="1"/>
    </xf>
    <xf numFmtId="165" fontId="45" fillId="0" borderId="0" xfId="1" applyNumberFormat="1" applyFont="1" applyAlignment="1">
      <alignment horizontal="center" vertical="center" wrapText="1"/>
    </xf>
    <xf numFmtId="0" fontId="45" fillId="0" borderId="0" xfId="1" applyFont="1" applyAlignment="1">
      <alignment horizontal="center" vertical="center" wrapText="1"/>
    </xf>
    <xf numFmtId="0" fontId="7" fillId="0" borderId="0" xfId="0" applyFont="1" applyAlignment="1">
      <alignment horizontal="justify" vertical="center"/>
    </xf>
    <xf numFmtId="0" fontId="8" fillId="0" borderId="0" xfId="0" applyFont="1" applyAlignment="1">
      <alignment horizontal="justify" vertical="center"/>
    </xf>
    <xf numFmtId="0" fontId="32" fillId="0" borderId="0" xfId="0" applyFont="1" applyAlignment="1">
      <alignment horizontal="justify"/>
    </xf>
    <xf numFmtId="0" fontId="48" fillId="0" borderId="7" xfId="0" applyFont="1" applyBorder="1" applyAlignment="1">
      <alignment vertical="center"/>
    </xf>
    <xf numFmtId="0" fontId="48" fillId="0" borderId="0" xfId="0" applyFont="1" applyBorder="1" applyAlignment="1">
      <alignment vertical="center"/>
    </xf>
    <xf numFmtId="0" fontId="48" fillId="0" borderId="0" xfId="0" applyFont="1" applyAlignment="1">
      <alignment horizontal="justify" vertical="center"/>
    </xf>
    <xf numFmtId="0" fontId="48" fillId="0" borderId="0" xfId="0" applyFont="1" applyAlignment="1">
      <alignment vertical="center"/>
    </xf>
    <xf numFmtId="0" fontId="48" fillId="0" borderId="0" xfId="0" applyFont="1" applyAlignment="1"/>
    <xf numFmtId="0" fontId="49" fillId="0" borderId="0" xfId="0" applyFont="1" applyAlignment="1">
      <alignment horizontal="left" vertical="center"/>
    </xf>
    <xf numFmtId="0" fontId="48" fillId="0" borderId="0" xfId="0" applyFont="1" applyAlignment="1">
      <alignment horizontal="center" vertical="center"/>
    </xf>
    <xf numFmtId="0" fontId="33" fillId="0" borderId="48" xfId="1" applyFont="1" applyBorder="1" applyAlignment="1">
      <alignment horizontal="center"/>
    </xf>
    <xf numFmtId="0" fontId="34" fillId="0" borderId="49" xfId="1" applyFont="1" applyBorder="1"/>
    <xf numFmtId="0" fontId="34" fillId="0" borderId="50" xfId="1" applyFont="1" applyBorder="1"/>
    <xf numFmtId="0" fontId="34" fillId="0" borderId="53" xfId="1" applyFont="1" applyBorder="1"/>
    <xf numFmtId="0" fontId="33" fillId="0" borderId="0" xfId="1" applyFont="1" applyAlignment="1"/>
    <xf numFmtId="0" fontId="34" fillId="0" borderId="54" xfId="1" applyFont="1" applyBorder="1"/>
    <xf numFmtId="0" fontId="34" fillId="0" borderId="57" xfId="1" applyFont="1" applyBorder="1"/>
    <xf numFmtId="0" fontId="34" fillId="0" borderId="58" xfId="1" applyFont="1" applyBorder="1"/>
    <xf numFmtId="0" fontId="34" fillId="0" borderId="59" xfId="1" applyFont="1" applyBorder="1"/>
    <xf numFmtId="0" fontId="35" fillId="0" borderId="48" xfId="1" applyFont="1" applyBorder="1" applyAlignment="1">
      <alignment horizontal="center" vertical="center" wrapText="1"/>
    </xf>
    <xf numFmtId="0" fontId="35" fillId="0" borderId="51" xfId="1" applyFont="1" applyBorder="1" applyAlignment="1">
      <alignment horizontal="left" vertical="center"/>
    </xf>
    <xf numFmtId="0" fontId="34" fillId="0" borderId="52" xfId="1" applyFont="1" applyBorder="1"/>
    <xf numFmtId="0" fontId="35" fillId="0" borderId="55" xfId="1" applyFont="1" applyBorder="1" applyAlignment="1">
      <alignment horizontal="left" vertical="center"/>
    </xf>
    <xf numFmtId="0" fontId="34" fillId="0" borderId="56" xfId="1" applyFont="1" applyBorder="1"/>
    <xf numFmtId="0" fontId="36" fillId="0" borderId="55" xfId="1" applyFont="1" applyBorder="1" applyAlignment="1">
      <alignment horizontal="left" vertical="center"/>
    </xf>
    <xf numFmtId="0" fontId="35" fillId="0" borderId="60" xfId="1" applyFont="1" applyBorder="1" applyAlignment="1">
      <alignment horizontal="left" vertical="center"/>
    </xf>
    <xf numFmtId="0" fontId="34" fillId="0" borderId="61" xfId="1" applyFont="1" applyBorder="1"/>
    <xf numFmtId="0" fontId="39" fillId="0" borderId="64" xfId="1" applyFont="1" applyBorder="1" applyAlignment="1">
      <alignment horizontal="center" vertical="center" wrapText="1"/>
    </xf>
    <xf numFmtId="0" fontId="34" fillId="0" borderId="65" xfId="1" applyFont="1" applyBorder="1"/>
    <xf numFmtId="0" fontId="34" fillId="0" borderId="66" xfId="1" applyFont="1" applyBorder="1"/>
    <xf numFmtId="0" fontId="38" fillId="0" borderId="4" xfId="1" applyFont="1" applyBorder="1" applyAlignment="1">
      <alignment horizontal="center"/>
    </xf>
    <xf numFmtId="0" fontId="34" fillId="0" borderId="5" xfId="1" applyFont="1" applyBorder="1"/>
    <xf numFmtId="0" fontId="34" fillId="0" borderId="6" xfId="1" applyFont="1" applyBorder="1"/>
    <xf numFmtId="0" fontId="47" fillId="0" borderId="4" xfId="1" applyFont="1" applyBorder="1" applyAlignment="1">
      <alignment horizontal="center" vertical="center" wrapText="1"/>
    </xf>
    <xf numFmtId="49" fontId="45" fillId="0" borderId="4" xfId="1" applyNumberFormat="1" applyFont="1" applyBorder="1" applyAlignment="1">
      <alignment horizontal="center" vertical="center" wrapText="1"/>
    </xf>
    <xf numFmtId="0" fontId="40" fillId="0" borderId="4" xfId="1" applyFont="1" applyBorder="1" applyAlignment="1">
      <alignment horizontal="center" vertical="center" wrapText="1"/>
    </xf>
    <xf numFmtId="0" fontId="26" fillId="9" borderId="25" xfId="0" applyFont="1" applyFill="1" applyBorder="1" applyAlignment="1">
      <alignment horizontal="justify" vertical="center" wrapText="1"/>
    </xf>
    <xf numFmtId="0" fontId="26" fillId="9" borderId="26" xfId="0" applyFont="1" applyFill="1" applyBorder="1" applyAlignment="1">
      <alignment horizontal="justify" vertical="center" wrapText="1"/>
    </xf>
    <xf numFmtId="0" fontId="26" fillId="9" borderId="27" xfId="0" applyFont="1" applyFill="1" applyBorder="1" applyAlignment="1">
      <alignment horizontal="justify" vertical="center" wrapText="1"/>
    </xf>
    <xf numFmtId="0" fontId="3" fillId="6" borderId="20"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25"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3" fillId="6" borderId="27" xfId="0" applyFont="1" applyFill="1" applyBorder="1" applyAlignment="1">
      <alignment horizontal="center" vertical="center" wrapText="1"/>
    </xf>
    <xf numFmtId="0" fontId="26" fillId="10" borderId="23" xfId="0" applyFont="1" applyFill="1" applyBorder="1" applyAlignment="1">
      <alignment horizontal="justify" vertical="center" wrapText="1"/>
    </xf>
    <xf numFmtId="0" fontId="26" fillId="10" borderId="14" xfId="0" applyFont="1" applyFill="1" applyBorder="1" applyAlignment="1">
      <alignment horizontal="justify" vertical="center" wrapText="1"/>
    </xf>
    <xf numFmtId="0" fontId="26" fillId="10" borderId="24" xfId="0" applyFont="1" applyFill="1" applyBorder="1" applyAlignment="1">
      <alignment horizontal="justify" vertical="center" wrapText="1"/>
    </xf>
    <xf numFmtId="0" fontId="26" fillId="9" borderId="23" xfId="0" applyFont="1" applyFill="1" applyBorder="1" applyAlignment="1">
      <alignment horizontal="justify" vertical="center" wrapText="1"/>
    </xf>
    <xf numFmtId="0" fontId="26" fillId="9" borderId="14" xfId="0" applyFont="1" applyFill="1" applyBorder="1" applyAlignment="1">
      <alignment horizontal="justify" vertical="center" wrapText="1"/>
    </xf>
    <xf numFmtId="0" fontId="26" fillId="9" borderId="24" xfId="0" applyFont="1" applyFill="1" applyBorder="1" applyAlignment="1">
      <alignment horizontal="justify" vertical="center" wrapText="1"/>
    </xf>
    <xf numFmtId="0" fontId="28" fillId="10" borderId="23" xfId="0" applyFont="1" applyFill="1" applyBorder="1" applyAlignment="1">
      <alignment horizontal="justify" vertical="center" wrapText="1"/>
    </xf>
    <xf numFmtId="0" fontId="28" fillId="10" borderId="14" xfId="0" applyFont="1" applyFill="1" applyBorder="1" applyAlignment="1">
      <alignment horizontal="justify" vertical="center" wrapText="1"/>
    </xf>
    <xf numFmtId="0" fontId="28" fillId="10" borderId="24" xfId="0" applyFont="1" applyFill="1" applyBorder="1" applyAlignment="1">
      <alignment horizontal="justify" vertical="center" wrapText="1"/>
    </xf>
    <xf numFmtId="0" fontId="29" fillId="10" borderId="23" xfId="0" applyFont="1" applyFill="1" applyBorder="1" applyAlignment="1">
      <alignment horizontal="justify" vertical="center" wrapText="1"/>
    </xf>
    <xf numFmtId="49" fontId="8" fillId="0" borderId="4" xfId="0" applyNumberFormat="1" applyFont="1" applyBorder="1" applyAlignment="1">
      <alignment horizontal="center" vertical="center" wrapText="1"/>
    </xf>
    <xf numFmtId="0" fontId="4" fillId="0" borderId="6" xfId="0" applyFont="1" applyBorder="1"/>
    <xf numFmtId="49" fontId="8" fillId="0" borderId="0" xfId="0" applyNumberFormat="1" applyFont="1" applyAlignment="1">
      <alignment horizontal="center" vertical="center" wrapText="1"/>
    </xf>
    <xf numFmtId="0" fontId="0" fillId="0" borderId="0" xfId="0" applyFont="1" applyAlignment="1"/>
    <xf numFmtId="0" fontId="2" fillId="0" borderId="14" xfId="0" applyFont="1" applyBorder="1" applyAlignment="1">
      <alignment horizontal="center" vertical="center" wrapText="1"/>
    </xf>
    <xf numFmtId="0" fontId="14" fillId="0" borderId="14" xfId="0" applyFont="1" applyBorder="1"/>
    <xf numFmtId="0" fontId="2" fillId="4" borderId="14" xfId="0" applyFont="1" applyFill="1" applyBorder="1" applyAlignment="1">
      <alignment horizontal="center" vertical="center" wrapText="1"/>
    </xf>
    <xf numFmtId="0" fontId="2" fillId="4" borderId="14" xfId="0" applyFont="1" applyFill="1" applyBorder="1" applyAlignment="1">
      <alignment horizontal="left" vertical="center" wrapText="1"/>
    </xf>
    <xf numFmtId="0" fontId="15" fillId="4" borderId="14" xfId="0" applyFont="1" applyFill="1" applyBorder="1" applyAlignment="1">
      <alignment horizontal="left" vertical="center" wrapText="1"/>
    </xf>
    <xf numFmtId="9" fontId="2" fillId="0" borderId="14" xfId="0" applyNumberFormat="1" applyFont="1" applyBorder="1" applyAlignment="1">
      <alignment horizontal="center" vertical="center" wrapText="1"/>
    </xf>
    <xf numFmtId="0" fontId="2" fillId="0" borderId="23" xfId="0" applyFont="1" applyFill="1" applyBorder="1" applyAlignment="1">
      <alignment horizontal="center" vertical="center"/>
    </xf>
    <xf numFmtId="0" fontId="14" fillId="0" borderId="23" xfId="0" applyFont="1" applyFill="1" applyBorder="1"/>
    <xf numFmtId="0" fontId="2" fillId="2" borderId="14" xfId="0" applyFont="1" applyFill="1" applyBorder="1" applyAlignment="1">
      <alignment horizontal="center" vertical="center"/>
    </xf>
    <xf numFmtId="0" fontId="2" fillId="2" borderId="14"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2" fillId="0" borderId="4" xfId="0" applyFont="1" applyBorder="1" applyAlignment="1">
      <alignment horizontal="center" vertical="center" wrapText="1"/>
    </xf>
    <xf numFmtId="0" fontId="26" fillId="9" borderId="29" xfId="0" applyFont="1" applyFill="1" applyBorder="1" applyAlignment="1">
      <alignment horizontal="justify" vertical="center" wrapText="1"/>
    </xf>
    <xf numFmtId="0" fontId="26" fillId="9" borderId="30" xfId="0" applyFont="1" applyFill="1" applyBorder="1" applyAlignment="1">
      <alignment horizontal="justify" vertical="center" wrapText="1"/>
    </xf>
    <xf numFmtId="0" fontId="26" fillId="9" borderId="31" xfId="0" applyFont="1" applyFill="1" applyBorder="1" applyAlignment="1">
      <alignment horizontal="justify" vertical="center" wrapText="1"/>
    </xf>
    <xf numFmtId="0" fontId="9" fillId="0" borderId="4" xfId="0" applyFont="1" applyBorder="1" applyAlignment="1">
      <alignment horizontal="center"/>
    </xf>
    <xf numFmtId="0" fontId="4" fillId="0" borderId="5" xfId="0" applyFont="1" applyBorder="1"/>
    <xf numFmtId="0" fontId="11" fillId="0" borderId="4" xfId="0" applyFont="1" applyBorder="1" applyAlignment="1">
      <alignment horizontal="center" vertical="center" wrapText="1"/>
    </xf>
    <xf numFmtId="0" fontId="2" fillId="4" borderId="14" xfId="0" applyFont="1" applyFill="1" applyBorder="1" applyAlignment="1">
      <alignment vertical="center" wrapText="1"/>
    </xf>
    <xf numFmtId="165" fontId="2" fillId="4" borderId="14" xfId="0" applyNumberFormat="1" applyFont="1" applyFill="1" applyBorder="1" applyAlignment="1">
      <alignment horizontal="right" vertical="center" wrapText="1"/>
    </xf>
    <xf numFmtId="0" fontId="14" fillId="0" borderId="14" xfId="0" applyFont="1" applyBorder="1" applyAlignment="1">
      <alignment horizontal="right"/>
    </xf>
    <xf numFmtId="165" fontId="2" fillId="4" borderId="14" xfId="0" applyNumberFormat="1" applyFont="1" applyFill="1" applyBorder="1" applyAlignment="1">
      <alignment horizontal="left" vertical="center"/>
    </xf>
    <xf numFmtId="0" fontId="2" fillId="0" borderId="14" xfId="0" applyFont="1" applyBorder="1" applyAlignment="1">
      <alignment horizontal="center" vertical="center"/>
    </xf>
    <xf numFmtId="0" fontId="14" fillId="0" borderId="23" xfId="0" applyFont="1" applyFill="1" applyBorder="1" applyAlignment="1">
      <alignment horizontal="center" vertical="center"/>
    </xf>
    <xf numFmtId="0" fontId="15" fillId="4" borderId="14" xfId="0" applyFont="1" applyFill="1" applyBorder="1" applyAlignment="1">
      <alignment vertical="center" wrapText="1"/>
    </xf>
    <xf numFmtId="165" fontId="15" fillId="4" borderId="14" xfId="0" applyNumberFormat="1" applyFont="1" applyFill="1" applyBorder="1" applyAlignment="1">
      <alignment horizontal="center" vertical="center" wrapText="1"/>
    </xf>
    <xf numFmtId="0" fontId="19" fillId="4" borderId="14" xfId="0" applyFont="1" applyFill="1" applyBorder="1" applyAlignment="1">
      <alignment horizontal="center" vertical="center" wrapText="1"/>
    </xf>
    <xf numFmtId="9" fontId="19" fillId="0" borderId="14" xfId="0" applyNumberFormat="1" applyFont="1" applyBorder="1" applyAlignment="1">
      <alignment horizontal="center" vertical="center" wrapText="1"/>
    </xf>
    <xf numFmtId="0" fontId="19" fillId="4" borderId="14" xfId="0" applyFont="1" applyFill="1" applyBorder="1" applyAlignment="1">
      <alignment horizontal="left" vertical="center" wrapText="1"/>
    </xf>
    <xf numFmtId="0" fontId="19" fillId="4" borderId="17" xfId="0" applyFont="1" applyFill="1" applyBorder="1" applyAlignment="1">
      <alignment horizontal="center" vertical="center"/>
    </xf>
    <xf numFmtId="0" fontId="14" fillId="0" borderId="17" xfId="0" applyFont="1" applyBorder="1"/>
    <xf numFmtId="0" fontId="19" fillId="0" borderId="14" xfId="0" applyFont="1" applyBorder="1" applyAlignment="1">
      <alignment horizontal="center" vertical="center"/>
    </xf>
    <xf numFmtId="0" fontId="19" fillId="0" borderId="14" xfId="0" applyFont="1" applyBorder="1" applyAlignment="1">
      <alignment horizontal="center" vertical="center" wrapText="1"/>
    </xf>
    <xf numFmtId="165" fontId="2" fillId="4" borderId="14" xfId="0" applyNumberFormat="1" applyFont="1" applyFill="1" applyBorder="1" applyAlignment="1">
      <alignment horizontal="left" vertical="center" wrapText="1"/>
    </xf>
    <xf numFmtId="165" fontId="2" fillId="4" borderId="14" xfId="0" applyNumberFormat="1" applyFont="1" applyFill="1" applyBorder="1" applyAlignment="1">
      <alignment vertical="center"/>
    </xf>
    <xf numFmtId="0" fontId="2" fillId="4" borderId="17" xfId="0" applyFont="1" applyFill="1" applyBorder="1" applyAlignment="1">
      <alignment horizontal="center" vertical="center" wrapText="1"/>
    </xf>
    <xf numFmtId="165" fontId="15" fillId="4" borderId="14" xfId="0" applyNumberFormat="1" applyFont="1" applyFill="1" applyBorder="1" applyAlignment="1">
      <alignment vertical="center" wrapText="1"/>
    </xf>
    <xf numFmtId="165" fontId="15" fillId="4" borderId="14" xfId="0" applyNumberFormat="1" applyFont="1" applyFill="1" applyBorder="1" applyAlignment="1">
      <alignment horizontal="left" vertical="center" wrapText="1"/>
    </xf>
    <xf numFmtId="0" fontId="23" fillId="4" borderId="14" xfId="0" applyFont="1" applyFill="1" applyBorder="1" applyAlignment="1">
      <alignment horizontal="left" vertical="center"/>
    </xf>
    <xf numFmtId="0" fontId="23" fillId="0" borderId="14" xfId="0" applyFont="1" applyBorder="1"/>
    <xf numFmtId="0" fontId="19" fillId="4" borderId="14" xfId="0" applyFont="1" applyFill="1" applyBorder="1" applyAlignment="1">
      <alignment vertical="center" wrapText="1"/>
    </xf>
    <xf numFmtId="0" fontId="14" fillId="0" borderId="14" xfId="0" applyFont="1" applyBorder="1" applyAlignment="1">
      <alignment horizontal="center" vertical="center" wrapText="1"/>
    </xf>
    <xf numFmtId="0" fontId="2" fillId="5" borderId="14" xfId="0" applyFont="1" applyFill="1" applyBorder="1" applyAlignment="1">
      <alignment horizontal="center" vertical="center" wrapText="1"/>
    </xf>
    <xf numFmtId="166" fontId="15" fillId="4" borderId="14" xfId="0" applyNumberFormat="1" applyFont="1" applyFill="1" applyBorder="1" applyAlignment="1">
      <alignment horizontal="left" vertical="center" wrapText="1"/>
    </xf>
    <xf numFmtId="0" fontId="2" fillId="4" borderId="14" xfId="0" applyFont="1" applyFill="1" applyBorder="1" applyAlignment="1">
      <alignment horizontal="center" vertical="center"/>
    </xf>
    <xf numFmtId="165" fontId="15" fillId="4" borderId="14" xfId="0" applyNumberFormat="1" applyFont="1" applyFill="1" applyBorder="1" applyAlignment="1">
      <alignment horizontal="right" vertical="center" wrapText="1"/>
    </xf>
    <xf numFmtId="0" fontId="2" fillId="5" borderId="14" xfId="0" applyFont="1" applyFill="1" applyBorder="1" applyAlignment="1">
      <alignment horizontal="center" vertical="center"/>
    </xf>
    <xf numFmtId="0" fontId="21" fillId="4" borderId="14" xfId="0" applyFont="1" applyFill="1" applyBorder="1" applyAlignment="1">
      <alignment vertical="center" wrapText="1"/>
    </xf>
    <xf numFmtId="9" fontId="15" fillId="0" borderId="14" xfId="0" applyNumberFormat="1" applyFont="1" applyBorder="1" applyAlignment="1">
      <alignment horizontal="center" vertical="center" wrapText="1"/>
    </xf>
    <xf numFmtId="0" fontId="15" fillId="4" borderId="14" xfId="0" applyFont="1" applyFill="1" applyBorder="1" applyAlignment="1">
      <alignment vertical="center"/>
    </xf>
    <xf numFmtId="0" fontId="15" fillId="0" borderId="23" xfId="0" applyFont="1" applyFill="1" applyBorder="1" applyAlignment="1">
      <alignment horizontal="center" vertical="center"/>
    </xf>
    <xf numFmtId="0" fontId="15" fillId="0" borderId="14" xfId="0" applyFont="1" applyBorder="1" applyAlignment="1">
      <alignment horizontal="center" vertical="center"/>
    </xf>
    <xf numFmtId="0" fontId="13" fillId="3" borderId="39" xfId="0" applyFont="1" applyFill="1" applyBorder="1" applyAlignment="1">
      <alignment horizontal="center" vertical="center" wrapText="1"/>
    </xf>
    <xf numFmtId="0" fontId="14" fillId="0" borderId="40" xfId="0" applyFont="1" applyBorder="1"/>
    <xf numFmtId="0" fontId="13" fillId="7" borderId="39" xfId="0" applyFont="1" applyFill="1" applyBorder="1" applyAlignment="1">
      <alignment horizontal="center" vertical="center" wrapText="1"/>
    </xf>
    <xf numFmtId="0" fontId="14" fillId="8" borderId="40" xfId="0" applyFont="1" applyFill="1" applyBorder="1"/>
    <xf numFmtId="0" fontId="13" fillId="3" borderId="39" xfId="0" applyFont="1" applyFill="1" applyBorder="1" applyAlignment="1">
      <alignment horizontal="center" vertical="center" textRotation="90" wrapText="1"/>
    </xf>
    <xf numFmtId="0" fontId="13" fillId="3" borderId="41" xfId="0" applyFont="1" applyFill="1" applyBorder="1" applyAlignment="1">
      <alignment horizontal="center" vertical="center" wrapText="1"/>
    </xf>
    <xf numFmtId="0" fontId="14" fillId="0" borderId="18" xfId="0" applyFont="1" applyBorder="1"/>
    <xf numFmtId="0" fontId="13" fillId="3" borderId="45" xfId="0" applyFont="1" applyFill="1" applyBorder="1" applyAlignment="1">
      <alignment horizontal="center" vertical="center" wrapText="1"/>
    </xf>
    <xf numFmtId="0" fontId="14" fillId="0" borderId="46" xfId="0" applyFont="1" applyBorder="1"/>
    <xf numFmtId="0" fontId="14" fillId="0" borderId="47" xfId="0" applyFont="1" applyBorder="1"/>
    <xf numFmtId="0" fontId="13" fillId="3" borderId="39" xfId="0" applyFont="1" applyFill="1" applyBorder="1" applyAlignment="1">
      <alignment horizontal="center" vertical="center"/>
    </xf>
    <xf numFmtId="0" fontId="50" fillId="0" borderId="5" xfId="0" applyFont="1" applyBorder="1" applyAlignment="1">
      <alignment horizontal="left" vertical="center"/>
    </xf>
    <xf numFmtId="0" fontId="3" fillId="2" borderId="1" xfId="0" applyFont="1" applyFill="1" applyBorder="1" applyAlignment="1">
      <alignment horizontal="center" vertical="center"/>
    </xf>
    <xf numFmtId="0" fontId="4" fillId="0" borderId="2" xfId="0" applyFont="1" applyBorder="1"/>
    <xf numFmtId="0" fontId="4" fillId="0" borderId="7" xfId="0" applyFont="1" applyBorder="1"/>
    <xf numFmtId="0" fontId="4" fillId="0" borderId="0" xfId="0" applyFont="1" applyBorder="1"/>
    <xf numFmtId="0" fontId="4" fillId="0" borderId="9" xfId="0" applyFont="1" applyBorder="1"/>
    <xf numFmtId="0" fontId="4" fillId="0" borderId="10" xfId="0" applyFont="1" applyBorder="1"/>
    <xf numFmtId="0" fontId="3" fillId="2" borderId="32" xfId="0" applyFont="1" applyFill="1" applyBorder="1" applyAlignment="1">
      <alignment horizontal="center" vertical="center"/>
    </xf>
    <xf numFmtId="0" fontId="4" fillId="0" borderId="33" xfId="0" applyFont="1" applyBorder="1"/>
    <xf numFmtId="0" fontId="4" fillId="0" borderId="34" xfId="0" applyFont="1" applyBorder="1"/>
    <xf numFmtId="0" fontId="4" fillId="0" borderId="35" xfId="0" applyFont="1" applyBorder="1"/>
    <xf numFmtId="0" fontId="0" fillId="0" borderId="0" xfId="0" applyFont="1" applyBorder="1" applyAlignment="1"/>
    <xf numFmtId="0" fontId="0" fillId="0" borderId="36" xfId="0" applyFont="1" applyBorder="1" applyAlignment="1"/>
    <xf numFmtId="0" fontId="4" fillId="0" borderId="37" xfId="0" applyFont="1" applyBorder="1"/>
    <xf numFmtId="0" fontId="4" fillId="0" borderId="38" xfId="0" applyFont="1" applyBorder="1"/>
    <xf numFmtId="0" fontId="4" fillId="0" borderId="36" xfId="0" applyFont="1" applyBorder="1"/>
    <xf numFmtId="0" fontId="5" fillId="2" borderId="5" xfId="0" applyFont="1" applyFill="1" applyBorder="1" applyAlignment="1">
      <alignment horizontal="left" vertical="center"/>
    </xf>
    <xf numFmtId="0" fontId="5" fillId="2" borderId="2" xfId="0" applyFont="1" applyFill="1" applyBorder="1" applyAlignment="1">
      <alignment horizontal="left" vertical="center"/>
    </xf>
    <xf numFmtId="0" fontId="4" fillId="0" borderId="3" xfId="0" applyFont="1" applyBorder="1"/>
    <xf numFmtId="0" fontId="13" fillId="3" borderId="1" xfId="0" applyFont="1" applyFill="1" applyBorder="1" applyAlignment="1">
      <alignment horizontal="center" vertical="center"/>
    </xf>
    <xf numFmtId="0" fontId="14" fillId="0" borderId="2" xfId="0" applyFont="1" applyBorder="1"/>
    <xf numFmtId="0" fontId="14" fillId="0" borderId="0" xfId="0" applyFont="1" applyBorder="1"/>
    <xf numFmtId="0" fontId="14" fillId="0" borderId="8" xfId="0" applyFont="1" applyBorder="1"/>
    <xf numFmtId="0" fontId="13" fillId="3" borderId="7" xfId="0" applyFont="1" applyFill="1" applyBorder="1" applyAlignment="1">
      <alignment horizontal="center" vertical="center"/>
    </xf>
    <xf numFmtId="0" fontId="13" fillId="3" borderId="42" xfId="0" applyFont="1" applyFill="1" applyBorder="1" applyAlignment="1">
      <alignment horizontal="center" vertical="center"/>
    </xf>
    <xf numFmtId="0" fontId="14" fillId="0" borderId="43" xfId="0" applyFont="1" applyBorder="1"/>
    <xf numFmtId="0" fontId="14" fillId="0" borderId="44" xfId="0" applyFont="1" applyBorder="1"/>
    <xf numFmtId="0" fontId="13" fillId="7" borderId="39" xfId="0" applyFont="1" applyFill="1" applyBorder="1" applyAlignment="1">
      <alignment horizontal="center" vertical="center" textRotation="90" wrapText="1"/>
    </xf>
    <xf numFmtId="165" fontId="14" fillId="4" borderId="30" xfId="0" applyNumberFormat="1" applyFont="1" applyFill="1" applyBorder="1" applyAlignment="1">
      <alignment horizontal="right" vertical="center"/>
    </xf>
    <xf numFmtId="165" fontId="14" fillId="4" borderId="14" xfId="0" applyNumberFormat="1" applyFont="1" applyFill="1" applyBorder="1" applyAlignment="1">
      <alignment horizontal="right" vertical="center" wrapText="1"/>
    </xf>
    <xf numFmtId="165" fontId="14" fillId="4" borderId="14" xfId="0" applyNumberFormat="1" applyFont="1" applyFill="1" applyBorder="1" applyAlignment="1">
      <alignment horizontal="right" vertical="center"/>
    </xf>
    <xf numFmtId="165" fontId="14" fillId="4" borderId="14" xfId="0" applyNumberFormat="1" applyFont="1" applyFill="1" applyBorder="1" applyAlignment="1">
      <alignment vertical="center" wrapText="1"/>
    </xf>
    <xf numFmtId="165" fontId="14" fillId="4" borderId="14" xfId="0" applyNumberFormat="1" applyFont="1" applyFill="1" applyBorder="1" applyAlignment="1">
      <alignment vertical="center" wrapText="1"/>
    </xf>
  </cellXfs>
  <cellStyles count="2">
    <cellStyle name="Normal" xfId="0" builtinId="0"/>
    <cellStyle name="Normal 2" xfId="1" xr:uid="{00000000-0005-0000-0000-000001000000}"/>
  </cellStyles>
  <dxfs count="1191">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none"/>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ont>
        <color rgb="FFF20884"/>
      </font>
      <fill>
        <patternFill patternType="solid">
          <fgColor rgb="FFFF99CC"/>
          <bgColor rgb="FFFF99CC"/>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ont>
        <color rgb="FFF20884"/>
      </font>
      <fill>
        <patternFill patternType="solid">
          <fgColor rgb="FFFF99CC"/>
          <bgColor rgb="FFFF99CC"/>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ont>
        <color rgb="FFF20884"/>
      </font>
      <fill>
        <patternFill patternType="solid">
          <fgColor rgb="FFFF99CC"/>
          <bgColor rgb="FFFF99CC"/>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s>
  <tableStyles count="0" defaultTableStyle="TableStyleMedium2" defaultPivotStyle="PivotStyleLight16"/>
  <colors>
    <mruColors>
      <color rgb="FF00FF00"/>
      <color rgb="FFCC9900"/>
      <color rgb="FFCC66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200025</xdr:colOff>
      <xdr:row>0</xdr:row>
      <xdr:rowOff>57150</xdr:rowOff>
    </xdr:from>
    <xdr:ext cx="2809875" cy="1104900"/>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00025" y="57150"/>
          <a:ext cx="2809875" cy="11049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228600</xdr:colOff>
      <xdr:row>0</xdr:row>
      <xdr:rowOff>38100</xdr:rowOff>
    </xdr:from>
    <xdr:ext cx="2524125" cy="8858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228600" y="38100"/>
          <a:ext cx="2524125" cy="8858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ESCRITORIO\CONTROL%20INTERNO%202021\I%20SGTO%20P.A.A.C.%202021\PAAC%202021%20V1%200105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ESCRITORIO\CONTROL%20INTERNO%202021\I%20SGTO%20P.A.A.C.%202021\2.%20EVIDENCIAS\Mapa%20de%20riesgos%20IDEAM%20consolidado%2025042021%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Control Cambios"/>
      <sheetName val="Objetivos"/>
      <sheetName val="1.Gestión Riesgo de Corrupción"/>
      <sheetName val="2. Racionalización de Trámites"/>
      <sheetName val="3. Rendición de Cuentas"/>
      <sheetName val="4. Servicio al ciudadano"/>
      <sheetName val="5. Estrategia Participación"/>
      <sheetName val=" 6. Transparencia y Acceso Info"/>
      <sheetName val="7. Iniciativas Adicionales"/>
      <sheetName val="8. Mapa de Riesgos"/>
      <sheetName val="MapadeCal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ow r="2">
          <cell r="B2">
            <v>5</v>
          </cell>
          <cell r="C2" t="str">
            <v>ALTO</v>
          </cell>
          <cell r="D2" t="str">
            <v>ALTO</v>
          </cell>
          <cell r="E2" t="str">
            <v>MUY ALTO</v>
          </cell>
          <cell r="F2" t="str">
            <v>MUY ALTO</v>
          </cell>
          <cell r="G2" t="str">
            <v>MUY ALTO</v>
          </cell>
        </row>
        <row r="3">
          <cell r="B3">
            <v>4</v>
          </cell>
          <cell r="C3" t="str">
            <v>MEDIO</v>
          </cell>
          <cell r="D3" t="str">
            <v>ALTO</v>
          </cell>
          <cell r="E3" t="str">
            <v>ALTO</v>
          </cell>
          <cell r="F3" t="str">
            <v>MUY ALTO</v>
          </cell>
          <cell r="G3" t="str">
            <v>MUY ALTO</v>
          </cell>
        </row>
        <row r="4">
          <cell r="B4">
            <v>3</v>
          </cell>
          <cell r="C4" t="str">
            <v>BAJO</v>
          </cell>
          <cell r="D4" t="str">
            <v>MEDIO</v>
          </cell>
          <cell r="E4" t="str">
            <v>ALTO</v>
          </cell>
          <cell r="F4" t="str">
            <v>MUY ALTO</v>
          </cell>
          <cell r="G4" t="str">
            <v>MUY ALTO</v>
          </cell>
        </row>
        <row r="5">
          <cell r="B5">
            <v>2</v>
          </cell>
          <cell r="C5" t="str">
            <v>BAJO</v>
          </cell>
          <cell r="D5" t="str">
            <v>BAJO</v>
          </cell>
          <cell r="E5" t="str">
            <v>MEDIO</v>
          </cell>
          <cell r="F5" t="str">
            <v>ALTO</v>
          </cell>
          <cell r="G5" t="str">
            <v>ALTO</v>
          </cell>
        </row>
        <row r="6">
          <cell r="B6">
            <v>1</v>
          </cell>
          <cell r="C6" t="str">
            <v>BAJO</v>
          </cell>
          <cell r="D6" t="str">
            <v>BAJO</v>
          </cell>
          <cell r="E6" t="str">
            <v>BAJO</v>
          </cell>
          <cell r="F6" t="str">
            <v>MEDIO</v>
          </cell>
          <cell r="G6" t="str">
            <v>ALTO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triz consolidada"/>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4">
          <cell r="C4" t="str">
            <v>Afectación menor a 10 SMLMV</v>
          </cell>
          <cell r="D4" t="str">
            <v>El riesgo afecta la imagen de alguna área de la organización</v>
          </cell>
        </row>
        <row r="5">
          <cell r="C5" t="str">
            <v>Entre 10 y 50 SMLMV</v>
          </cell>
          <cell r="D5" t="str">
            <v>El riesgo afecta la imagen de la entidad internamente, de conocimiento general nivel interno, de junta directiva y accionistas y/o de provedores</v>
          </cell>
        </row>
        <row r="6">
          <cell r="C6" t="str">
            <v>Entre 50 y 100 SMLMV</v>
          </cell>
          <cell r="D6" t="str">
            <v>El riesgo afecta la imagen de la entidad con algunos usuarios de relevancia frente al logro de los objetivos</v>
          </cell>
        </row>
        <row r="7">
          <cell r="C7" t="str">
            <v>Entre 100 y 500 SMLMV</v>
          </cell>
          <cell r="D7" t="str">
            <v>El riesgo afecta la imagen de de la entidad con efecto publicitario sostenido a nivel de sector administrativo, nivel departamental o municipal</v>
          </cell>
        </row>
        <row r="8">
          <cell r="C8" t="str">
            <v>Mayor a 500 SMLMV</v>
          </cell>
          <cell r="D8" t="str">
            <v>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000"/>
  <sheetViews>
    <sheetView topLeftCell="Z1" workbookViewId="0">
      <pane ySplit="7" topLeftCell="A60" activePane="bottomLeft" state="frozen"/>
      <selection activeCell="AO8" sqref="AO8:AQ8"/>
      <selection pane="bottomLeft" activeCell="AE60" sqref="AE60"/>
    </sheetView>
  </sheetViews>
  <sheetFormatPr baseColWidth="10" defaultColWidth="14.42578125" defaultRowHeight="15" customHeight="1" x14ac:dyDescent="0.2"/>
  <cols>
    <col min="1" max="1" width="2.28515625" style="197" hidden="1" customWidth="1"/>
    <col min="2" max="2" width="10.7109375" style="197" customWidth="1"/>
    <col min="3" max="3" width="15.42578125" style="197" customWidth="1"/>
    <col min="4" max="4" width="21.42578125" style="197" customWidth="1"/>
    <col min="5" max="5" width="30.7109375" style="197" customWidth="1"/>
    <col min="6" max="6" width="60" style="197" customWidth="1"/>
    <col min="7" max="7" width="30.7109375" style="197" customWidth="1"/>
    <col min="8" max="8" width="20.7109375" style="197" customWidth="1"/>
    <col min="9" max="9" width="20.28515625" style="197" customWidth="1"/>
    <col min="10" max="10" width="12.85546875" style="197" hidden="1" customWidth="1"/>
    <col min="11" max="11" width="8.140625" style="197" hidden="1" customWidth="1"/>
    <col min="12" max="12" width="19.42578125" style="197" hidden="1" customWidth="1"/>
    <col min="13" max="13" width="19.28515625" style="197" customWidth="1"/>
    <col min="14" max="14" width="35.5703125" style="197" customWidth="1"/>
    <col min="15" max="17" width="18.140625" style="197" customWidth="1"/>
    <col min="18" max="21" width="18.140625" style="197" hidden="1" customWidth="1"/>
    <col min="22" max="23" width="18.140625" style="197" customWidth="1"/>
    <col min="24" max="24" width="19.5703125" style="197" customWidth="1"/>
    <col min="25" max="26" width="20.7109375" style="197" customWidth="1"/>
    <col min="27" max="29" width="11.7109375" style="197" customWidth="1"/>
    <col min="30" max="30" width="18.5703125" style="197" customWidth="1"/>
    <col min="31" max="32" width="36.7109375" style="197" customWidth="1"/>
    <col min="33" max="38" width="10.7109375" style="197" customWidth="1"/>
    <col min="39" max="16384" width="14.42578125" style="197"/>
  </cols>
  <sheetData>
    <row r="1" spans="1:38" ht="24.75" customHeight="1" x14ac:dyDescent="0.2">
      <c r="A1" s="196"/>
      <c r="B1" s="253"/>
      <c r="C1" s="254"/>
      <c r="D1" s="255"/>
      <c r="E1" s="262" t="s">
        <v>894</v>
      </c>
      <c r="F1" s="254"/>
      <c r="G1" s="254"/>
      <c r="H1" s="254"/>
      <c r="I1" s="254"/>
      <c r="J1" s="254"/>
      <c r="K1" s="254"/>
      <c r="L1" s="254"/>
      <c r="M1" s="254"/>
      <c r="N1" s="254"/>
      <c r="O1" s="254"/>
      <c r="P1" s="254"/>
      <c r="Q1" s="254"/>
      <c r="R1" s="254"/>
      <c r="S1" s="254"/>
      <c r="T1" s="254"/>
      <c r="U1" s="254"/>
      <c r="V1" s="254"/>
      <c r="W1" s="254"/>
      <c r="X1" s="254"/>
      <c r="Y1" s="254"/>
      <c r="Z1" s="254"/>
      <c r="AA1" s="254"/>
      <c r="AB1" s="254"/>
      <c r="AC1" s="254"/>
      <c r="AD1" s="255"/>
      <c r="AE1" s="263" t="s">
        <v>895</v>
      </c>
      <c r="AF1" s="264"/>
    </row>
    <row r="2" spans="1:38" ht="24.75" customHeight="1" x14ac:dyDescent="0.2">
      <c r="A2" s="198"/>
      <c r="B2" s="256"/>
      <c r="C2" s="257"/>
      <c r="D2" s="258"/>
      <c r="E2" s="256"/>
      <c r="F2" s="257"/>
      <c r="G2" s="257"/>
      <c r="H2" s="257"/>
      <c r="I2" s="257"/>
      <c r="J2" s="257"/>
      <c r="K2" s="257"/>
      <c r="L2" s="257"/>
      <c r="M2" s="257"/>
      <c r="N2" s="257"/>
      <c r="O2" s="257"/>
      <c r="P2" s="257"/>
      <c r="Q2" s="257"/>
      <c r="R2" s="257"/>
      <c r="S2" s="257"/>
      <c r="T2" s="257"/>
      <c r="U2" s="257"/>
      <c r="V2" s="257"/>
      <c r="W2" s="257"/>
      <c r="X2" s="257"/>
      <c r="Y2" s="257"/>
      <c r="Z2" s="257"/>
      <c r="AA2" s="257"/>
      <c r="AB2" s="257"/>
      <c r="AC2" s="257"/>
      <c r="AD2" s="258"/>
      <c r="AE2" s="265" t="s">
        <v>896</v>
      </c>
      <c r="AF2" s="266"/>
    </row>
    <row r="3" spans="1:38" ht="24.75" customHeight="1" x14ac:dyDescent="0.2">
      <c r="A3" s="198"/>
      <c r="B3" s="256"/>
      <c r="C3" s="257"/>
      <c r="D3" s="258"/>
      <c r="E3" s="256"/>
      <c r="F3" s="257"/>
      <c r="G3" s="257"/>
      <c r="H3" s="257"/>
      <c r="I3" s="257"/>
      <c r="J3" s="257"/>
      <c r="K3" s="257"/>
      <c r="L3" s="257"/>
      <c r="M3" s="257"/>
      <c r="N3" s="257"/>
      <c r="O3" s="257"/>
      <c r="P3" s="257"/>
      <c r="Q3" s="257"/>
      <c r="R3" s="257"/>
      <c r="S3" s="257"/>
      <c r="T3" s="257"/>
      <c r="U3" s="257"/>
      <c r="V3" s="257"/>
      <c r="W3" s="257"/>
      <c r="X3" s="257"/>
      <c r="Y3" s="257"/>
      <c r="Z3" s="257"/>
      <c r="AA3" s="257"/>
      <c r="AB3" s="257"/>
      <c r="AC3" s="257"/>
      <c r="AD3" s="258"/>
      <c r="AE3" s="267" t="s">
        <v>897</v>
      </c>
      <c r="AF3" s="266"/>
    </row>
    <row r="4" spans="1:38" ht="24.75" customHeight="1" thickBot="1" x14ac:dyDescent="0.25">
      <c r="A4" s="199"/>
      <c r="B4" s="259"/>
      <c r="C4" s="260"/>
      <c r="D4" s="261"/>
      <c r="E4" s="259"/>
      <c r="F4" s="260"/>
      <c r="G4" s="260"/>
      <c r="H4" s="260"/>
      <c r="I4" s="260"/>
      <c r="J4" s="260"/>
      <c r="K4" s="260"/>
      <c r="L4" s="260"/>
      <c r="M4" s="260"/>
      <c r="N4" s="260"/>
      <c r="O4" s="260"/>
      <c r="P4" s="260"/>
      <c r="Q4" s="260"/>
      <c r="R4" s="260"/>
      <c r="S4" s="260"/>
      <c r="T4" s="260"/>
      <c r="U4" s="260"/>
      <c r="V4" s="260"/>
      <c r="W4" s="260"/>
      <c r="X4" s="260"/>
      <c r="Y4" s="260"/>
      <c r="Z4" s="260"/>
      <c r="AA4" s="260"/>
      <c r="AB4" s="260"/>
      <c r="AC4" s="260"/>
      <c r="AD4" s="261"/>
      <c r="AE4" s="268" t="s">
        <v>898</v>
      </c>
      <c r="AF4" s="269"/>
    </row>
    <row r="5" spans="1:38" ht="15.75" thickBot="1" x14ac:dyDescent="0.3">
      <c r="C5" s="200"/>
      <c r="D5" s="201"/>
    </row>
    <row r="6" spans="1:38" ht="15" customHeight="1" x14ac:dyDescent="0.2">
      <c r="B6" s="202" t="s">
        <v>899</v>
      </c>
      <c r="C6" s="203" t="s">
        <v>11</v>
      </c>
      <c r="D6" s="203" t="s">
        <v>12</v>
      </c>
      <c r="E6" s="203" t="s">
        <v>900</v>
      </c>
      <c r="F6" s="204" t="s">
        <v>901</v>
      </c>
      <c r="G6" s="203" t="s">
        <v>902</v>
      </c>
      <c r="H6" s="203" t="s">
        <v>903</v>
      </c>
      <c r="I6" s="203" t="s">
        <v>13</v>
      </c>
      <c r="J6" s="205" t="s">
        <v>904</v>
      </c>
      <c r="K6" s="205" t="s">
        <v>905</v>
      </c>
      <c r="L6" s="205" t="s">
        <v>906</v>
      </c>
      <c r="M6" s="203" t="s">
        <v>907</v>
      </c>
      <c r="N6" s="270" t="s">
        <v>908</v>
      </c>
      <c r="O6" s="271"/>
      <c r="P6" s="271"/>
      <c r="Q6" s="271"/>
      <c r="R6" s="271"/>
      <c r="S6" s="271"/>
      <c r="T6" s="271"/>
      <c r="U6" s="271"/>
      <c r="V6" s="271"/>
      <c r="W6" s="272"/>
      <c r="X6" s="206" t="s">
        <v>909</v>
      </c>
      <c r="Y6" s="270" t="s">
        <v>910</v>
      </c>
      <c r="Z6" s="271"/>
      <c r="AA6" s="271"/>
      <c r="AB6" s="271"/>
      <c r="AC6" s="271"/>
      <c r="AD6" s="272"/>
      <c r="AE6" s="270" t="s">
        <v>911</v>
      </c>
      <c r="AF6" s="264"/>
    </row>
    <row r="7" spans="1:38" ht="45" x14ac:dyDescent="0.2">
      <c r="B7" s="207"/>
      <c r="C7" s="208"/>
      <c r="D7" s="208"/>
      <c r="E7" s="208"/>
      <c r="F7" s="209"/>
      <c r="G7" s="208"/>
      <c r="H7" s="208"/>
      <c r="I7" s="208"/>
      <c r="J7" s="210"/>
      <c r="K7" s="210"/>
      <c r="L7" s="210"/>
      <c r="M7" s="208"/>
      <c r="N7" s="208" t="s">
        <v>912</v>
      </c>
      <c r="O7" s="208" t="s">
        <v>913</v>
      </c>
      <c r="P7" s="208" t="s">
        <v>914</v>
      </c>
      <c r="Q7" s="208" t="s">
        <v>915</v>
      </c>
      <c r="R7" s="210" t="s">
        <v>916</v>
      </c>
      <c r="S7" s="210" t="s">
        <v>917</v>
      </c>
      <c r="T7" s="210" t="s">
        <v>918</v>
      </c>
      <c r="U7" s="210" t="s">
        <v>919</v>
      </c>
      <c r="V7" s="208" t="s">
        <v>920</v>
      </c>
      <c r="W7" s="208" t="s">
        <v>921</v>
      </c>
      <c r="X7" s="211"/>
      <c r="Y7" s="208" t="s">
        <v>903</v>
      </c>
      <c r="Z7" s="208" t="s">
        <v>13</v>
      </c>
      <c r="AA7" s="210" t="s">
        <v>922</v>
      </c>
      <c r="AB7" s="210" t="s">
        <v>923</v>
      </c>
      <c r="AC7" s="210" t="s">
        <v>924</v>
      </c>
      <c r="AD7" s="212" t="s">
        <v>925</v>
      </c>
      <c r="AE7" s="208" t="s">
        <v>926</v>
      </c>
      <c r="AF7" s="208" t="s">
        <v>927</v>
      </c>
    </row>
    <row r="8" spans="1:38" ht="96.75" customHeight="1" x14ac:dyDescent="0.25">
      <c r="B8" s="213">
        <v>1</v>
      </c>
      <c r="C8" s="214" t="s">
        <v>46</v>
      </c>
      <c r="D8" s="215" t="s">
        <v>47</v>
      </c>
      <c r="E8" s="215" t="s">
        <v>928</v>
      </c>
      <c r="F8" s="215" t="s">
        <v>929</v>
      </c>
      <c r="G8" s="215" t="s">
        <v>930</v>
      </c>
      <c r="H8" s="215" t="s">
        <v>931</v>
      </c>
      <c r="I8" s="215" t="s">
        <v>114</v>
      </c>
      <c r="J8" s="216">
        <v>1</v>
      </c>
      <c r="K8" s="216">
        <v>5</v>
      </c>
      <c r="L8" s="216">
        <f t="shared" ref="L8:L78" si="0">J8*K8</f>
        <v>5</v>
      </c>
      <c r="M8" s="217" t="str">
        <f>VLOOKUP(K8,[1]MapadeCalor!$B$2:$G$6,J8+1,0)</f>
        <v>ALTO</v>
      </c>
      <c r="N8" s="215" t="s">
        <v>71</v>
      </c>
      <c r="O8" s="215" t="s">
        <v>55</v>
      </c>
      <c r="P8" s="215" t="s">
        <v>56</v>
      </c>
      <c r="Q8" s="215" t="s">
        <v>903</v>
      </c>
      <c r="R8" s="218">
        <f t="shared" ref="R8:R78" si="1">IF(O8="Correctivo",5,(IF(O8="Preventivo",15,(IF(O8="Detectivo",20,0)))))</f>
        <v>15</v>
      </c>
      <c r="S8" s="218">
        <f t="shared" ref="S8:S78" si="2">IF(P8="Manual",5,(IF(P8="Automático",10,0)))</f>
        <v>10</v>
      </c>
      <c r="T8" s="218">
        <f t="shared" ref="T8:T78" si="3">IF(Q8="Probabilidad",0,(IF(Q8="Impacto",0,(IF(Q8="Ambos",10,0)))))</f>
        <v>0</v>
      </c>
      <c r="U8" s="218">
        <f t="shared" ref="U8:U78" si="4">SUM(R8+S8+T8)</f>
        <v>25</v>
      </c>
      <c r="V8" s="217" t="str">
        <f t="shared" ref="V8:V78" si="5">IF(U8=0,"Sin control",(IF(U8&lt;19,"Control Débil",(IF(((U8&gt;=20)*AND(U8&lt;29)),"Control Adecuado",IF(U8&gt;=30,"Control Fuerte","Error"))))))</f>
        <v>Control Adecuado</v>
      </c>
      <c r="W8" s="217" t="str">
        <f t="shared" ref="W8:W78" si="6">IF(Q8="Probabilidad","Cambie el valor de la probabilidad",(IF(Q8="Impacto","Cambie el valor del impacto",(IF(Q8="Ambos","Cambie probabilidad e impacto","Sin Acción")))))</f>
        <v>Cambie el valor de la probabilidad</v>
      </c>
      <c r="X8" s="217" t="s">
        <v>932</v>
      </c>
      <c r="Y8" s="217"/>
      <c r="Z8" s="217"/>
      <c r="AA8" s="218">
        <v>0</v>
      </c>
      <c r="AB8" s="218">
        <f t="shared" ref="AB8:AB78" si="7">IF(Z8="Insignificante",1,(IF(Z8="Menor",2,(IF(Z8="Moderado",3,(IF(Z8="Mayor",4,(IF(Z8="Catastrófico",5,0)))))))))</f>
        <v>0</v>
      </c>
      <c r="AC8" s="218">
        <f t="shared" ref="AC8:AC78" si="8">AA8*AB8</f>
        <v>0</v>
      </c>
      <c r="AD8" s="219" t="e">
        <f>VLOOKUP(AB8,[1]MapadeCalor!$B$2:$G$6,AA8+1,0)</f>
        <v>#N/A</v>
      </c>
      <c r="AE8" s="215"/>
      <c r="AF8" s="217"/>
      <c r="AH8" s="220" t="s">
        <v>350</v>
      </c>
      <c r="AI8" s="220" t="s">
        <v>525</v>
      </c>
      <c r="AJ8" s="220" t="s">
        <v>330</v>
      </c>
      <c r="AK8" s="220" t="s">
        <v>83</v>
      </c>
      <c r="AL8" s="220" t="s">
        <v>903</v>
      </c>
    </row>
    <row r="9" spans="1:38" ht="116.25" customHeight="1" x14ac:dyDescent="0.25">
      <c r="B9" s="213">
        <v>2</v>
      </c>
      <c r="C9" s="214" t="s">
        <v>46</v>
      </c>
      <c r="D9" s="215" t="s">
        <v>47</v>
      </c>
      <c r="E9" s="215" t="s">
        <v>933</v>
      </c>
      <c r="F9" s="215" t="s">
        <v>934</v>
      </c>
      <c r="G9" s="215" t="s">
        <v>935</v>
      </c>
      <c r="H9" s="215" t="s">
        <v>936</v>
      </c>
      <c r="I9" s="215" t="s">
        <v>114</v>
      </c>
      <c r="J9" s="216">
        <f t="shared" ref="J9:J78" si="9">IF(H9="Raro",1,(IF(H9="Poco Probable",2,(IF(H9="Posible",3,(IF(H9="Probable",4,(IF(H9="Casi Seguro",5,0)))))))))</f>
        <v>3</v>
      </c>
      <c r="K9" s="216">
        <f t="shared" ref="K9:K78" si="10">IF(I9="Insignificante",1,(IF(I9="Menor",2,(IF(I9="Moderado",3,(IF(I9="Mayor",4,(IF(I9="Catastrófico",5,0)))))))))</f>
        <v>3</v>
      </c>
      <c r="L9" s="216">
        <f t="shared" si="0"/>
        <v>9</v>
      </c>
      <c r="M9" s="217" t="str">
        <f>VLOOKUP(K9,[1]MapadeCalor!$B$2:$G$6,J9+1,0)</f>
        <v>ALTO</v>
      </c>
      <c r="N9" s="215" t="s">
        <v>937</v>
      </c>
      <c r="O9" s="215" t="s">
        <v>330</v>
      </c>
      <c r="P9" s="215" t="s">
        <v>83</v>
      </c>
      <c r="Q9" s="215" t="s">
        <v>903</v>
      </c>
      <c r="R9" s="218">
        <f t="shared" si="1"/>
        <v>5</v>
      </c>
      <c r="S9" s="218">
        <f t="shared" si="2"/>
        <v>5</v>
      </c>
      <c r="T9" s="218">
        <f t="shared" si="3"/>
        <v>0</v>
      </c>
      <c r="U9" s="218">
        <f t="shared" si="4"/>
        <v>10</v>
      </c>
      <c r="V9" s="217" t="str">
        <f t="shared" si="5"/>
        <v>Control Débil</v>
      </c>
      <c r="W9" s="217" t="str">
        <f t="shared" si="6"/>
        <v>Cambie el valor de la probabilidad</v>
      </c>
      <c r="X9" s="217" t="s">
        <v>938</v>
      </c>
      <c r="Y9" s="217"/>
      <c r="Z9" s="217"/>
      <c r="AA9" s="218">
        <f t="shared" ref="AA9:AA78" si="11">IF(Y9="Raro",1,(IF(Y9="Poco Probable",2,(IF(Y9="Posible",3,(IF(Y9="Probable",4,(IF(Y9="Casi Seguro",5,0)))))))))</f>
        <v>0</v>
      </c>
      <c r="AB9" s="218">
        <f t="shared" si="7"/>
        <v>0</v>
      </c>
      <c r="AC9" s="218">
        <f t="shared" si="8"/>
        <v>0</v>
      </c>
      <c r="AD9" s="219" t="e">
        <f>VLOOKUP(AB9,[1]MapadeCalor!$B$2:$G$6,AA9+1,0)</f>
        <v>#N/A</v>
      </c>
      <c r="AE9" s="215"/>
      <c r="AF9" s="217"/>
      <c r="AH9" s="220" t="s">
        <v>75</v>
      </c>
      <c r="AI9" s="220" t="s">
        <v>437</v>
      </c>
      <c r="AJ9" s="220" t="s">
        <v>88</v>
      </c>
    </row>
    <row r="10" spans="1:38" ht="99" customHeight="1" x14ac:dyDescent="0.25">
      <c r="B10" s="213">
        <v>3</v>
      </c>
      <c r="C10" s="214" t="s">
        <v>75</v>
      </c>
      <c r="D10" s="215" t="s">
        <v>76</v>
      </c>
      <c r="E10" s="215" t="s">
        <v>939</v>
      </c>
      <c r="F10" s="215" t="s">
        <v>940</v>
      </c>
      <c r="G10" s="215" t="s">
        <v>941</v>
      </c>
      <c r="H10" s="215" t="s">
        <v>936</v>
      </c>
      <c r="I10" s="215" t="s">
        <v>114</v>
      </c>
      <c r="J10" s="218">
        <f t="shared" si="9"/>
        <v>3</v>
      </c>
      <c r="K10" s="218">
        <f t="shared" si="10"/>
        <v>3</v>
      </c>
      <c r="L10" s="216">
        <f t="shared" si="0"/>
        <v>9</v>
      </c>
      <c r="M10" s="217" t="str">
        <f>VLOOKUP(K10,[1]MapadeCalor!$B$2:$G$6,J10+1,0)</f>
        <v>ALTO</v>
      </c>
      <c r="N10" s="215" t="s">
        <v>942</v>
      </c>
      <c r="O10" s="215" t="s">
        <v>55</v>
      </c>
      <c r="P10" s="215" t="s">
        <v>83</v>
      </c>
      <c r="Q10" s="215" t="s">
        <v>903</v>
      </c>
      <c r="R10" s="218">
        <f t="shared" si="1"/>
        <v>15</v>
      </c>
      <c r="S10" s="218">
        <f t="shared" si="2"/>
        <v>5</v>
      </c>
      <c r="T10" s="218">
        <f t="shared" si="3"/>
        <v>0</v>
      </c>
      <c r="U10" s="218">
        <f t="shared" si="4"/>
        <v>20</v>
      </c>
      <c r="V10" s="217" t="str">
        <f t="shared" si="5"/>
        <v>Control Adecuado</v>
      </c>
      <c r="W10" s="217" t="str">
        <f t="shared" si="6"/>
        <v>Cambie el valor de la probabilidad</v>
      </c>
      <c r="X10" s="217" t="s">
        <v>943</v>
      </c>
      <c r="Y10" s="217"/>
      <c r="Z10" s="217"/>
      <c r="AA10" s="218">
        <f t="shared" si="11"/>
        <v>0</v>
      </c>
      <c r="AB10" s="218">
        <f t="shared" si="7"/>
        <v>0</v>
      </c>
      <c r="AC10" s="218">
        <f t="shared" si="8"/>
        <v>0</v>
      </c>
      <c r="AD10" s="219" t="e">
        <f>VLOOKUP(AB10,[1]MapadeCalor!$B$2:$G$6,AA10+1,0)</f>
        <v>#N/A</v>
      </c>
      <c r="AE10" s="215"/>
      <c r="AF10" s="217"/>
      <c r="AH10" s="220" t="s">
        <v>46</v>
      </c>
      <c r="AI10" s="220" t="s">
        <v>561</v>
      </c>
    </row>
    <row r="11" spans="1:38" ht="102.75" customHeight="1" x14ac:dyDescent="0.25">
      <c r="B11" s="213">
        <v>4</v>
      </c>
      <c r="C11" s="214" t="s">
        <v>75</v>
      </c>
      <c r="D11" s="215" t="s">
        <v>76</v>
      </c>
      <c r="E11" s="215" t="s">
        <v>944</v>
      </c>
      <c r="F11" s="215" t="s">
        <v>945</v>
      </c>
      <c r="G11" s="215" t="s">
        <v>946</v>
      </c>
      <c r="H11" s="215" t="s">
        <v>936</v>
      </c>
      <c r="I11" s="215" t="s">
        <v>114</v>
      </c>
      <c r="J11" s="218">
        <f t="shared" si="9"/>
        <v>3</v>
      </c>
      <c r="K11" s="218">
        <f t="shared" si="10"/>
        <v>3</v>
      </c>
      <c r="L11" s="216">
        <f t="shared" si="0"/>
        <v>9</v>
      </c>
      <c r="M11" s="217" t="str">
        <f>VLOOKUP(K11,[1]MapadeCalor!$B$2:$G$6,J11+1,0)</f>
        <v>ALTO</v>
      </c>
      <c r="N11" s="215" t="s">
        <v>947</v>
      </c>
      <c r="O11" s="215" t="s">
        <v>55</v>
      </c>
      <c r="P11" s="215" t="s">
        <v>83</v>
      </c>
      <c r="Q11" s="215" t="s">
        <v>948</v>
      </c>
      <c r="R11" s="218">
        <f t="shared" si="1"/>
        <v>15</v>
      </c>
      <c r="S11" s="218">
        <f t="shared" si="2"/>
        <v>5</v>
      </c>
      <c r="T11" s="218">
        <f t="shared" si="3"/>
        <v>10</v>
      </c>
      <c r="U11" s="218">
        <f t="shared" si="4"/>
        <v>30</v>
      </c>
      <c r="V11" s="217" t="str">
        <f t="shared" si="5"/>
        <v>Control Fuerte</v>
      </c>
      <c r="W11" s="217" t="str">
        <f t="shared" si="6"/>
        <v>Cambie probabilidad e impacto</v>
      </c>
      <c r="X11" s="217" t="s">
        <v>949</v>
      </c>
      <c r="Y11" s="217"/>
      <c r="Z11" s="217"/>
      <c r="AA11" s="218">
        <f t="shared" si="11"/>
        <v>0</v>
      </c>
      <c r="AB11" s="218">
        <f t="shared" si="7"/>
        <v>0</v>
      </c>
      <c r="AC11" s="218">
        <f t="shared" si="8"/>
        <v>0</v>
      </c>
      <c r="AD11" s="219" t="e">
        <f>VLOOKUP(AB11,[1]MapadeCalor!$B$2:$G$6,AA11+1,0)</f>
        <v>#N/A</v>
      </c>
      <c r="AE11" s="215"/>
      <c r="AF11" s="217"/>
      <c r="AH11" s="220" t="s">
        <v>189</v>
      </c>
      <c r="AI11" s="220" t="s">
        <v>655</v>
      </c>
    </row>
    <row r="12" spans="1:38" ht="170.25" customHeight="1" x14ac:dyDescent="0.25">
      <c r="B12" s="213">
        <v>5</v>
      </c>
      <c r="C12" s="214" t="s">
        <v>75</v>
      </c>
      <c r="D12" s="215" t="s">
        <v>76</v>
      </c>
      <c r="E12" s="215" t="s">
        <v>950</v>
      </c>
      <c r="F12" s="215" t="s">
        <v>951</v>
      </c>
      <c r="G12" s="215" t="s">
        <v>952</v>
      </c>
      <c r="H12" s="217" t="s">
        <v>936</v>
      </c>
      <c r="I12" s="217" t="s">
        <v>180</v>
      </c>
      <c r="J12" s="218">
        <f t="shared" si="9"/>
        <v>3</v>
      </c>
      <c r="K12" s="218">
        <f t="shared" si="10"/>
        <v>4</v>
      </c>
      <c r="L12" s="216">
        <f t="shared" si="0"/>
        <v>12</v>
      </c>
      <c r="M12" s="217" t="str">
        <f>VLOOKUP(K12,[1]MapadeCalor!$B$2:$G$6,J12+1,0)</f>
        <v>ALTO</v>
      </c>
      <c r="N12" s="215" t="s">
        <v>953</v>
      </c>
      <c r="O12" s="215" t="s">
        <v>55</v>
      </c>
      <c r="P12" s="215" t="s">
        <v>83</v>
      </c>
      <c r="Q12" s="215" t="s">
        <v>948</v>
      </c>
      <c r="R12" s="218">
        <f t="shared" si="1"/>
        <v>15</v>
      </c>
      <c r="S12" s="218">
        <f t="shared" si="2"/>
        <v>5</v>
      </c>
      <c r="T12" s="218">
        <f t="shared" si="3"/>
        <v>10</v>
      </c>
      <c r="U12" s="218">
        <f t="shared" si="4"/>
        <v>30</v>
      </c>
      <c r="V12" s="217" t="str">
        <f t="shared" si="5"/>
        <v>Control Fuerte</v>
      </c>
      <c r="W12" s="217" t="str">
        <f t="shared" si="6"/>
        <v>Cambie probabilidad e impacto</v>
      </c>
      <c r="X12" s="217" t="s">
        <v>954</v>
      </c>
      <c r="Y12" s="217"/>
      <c r="Z12" s="217"/>
      <c r="AA12" s="218">
        <f t="shared" si="11"/>
        <v>0</v>
      </c>
      <c r="AB12" s="218">
        <f t="shared" si="7"/>
        <v>0</v>
      </c>
      <c r="AC12" s="218">
        <f t="shared" si="8"/>
        <v>0</v>
      </c>
      <c r="AD12" s="219" t="e">
        <f>VLOOKUP(AB12,[1]MapadeCalor!$B$2:$G$6,AA12+1,0)</f>
        <v>#N/A</v>
      </c>
      <c r="AE12" s="215"/>
      <c r="AF12" s="217"/>
      <c r="AH12" s="220" t="s">
        <v>955</v>
      </c>
      <c r="AI12" s="220" t="s">
        <v>687</v>
      </c>
    </row>
    <row r="13" spans="1:38" ht="165.75" x14ac:dyDescent="0.25">
      <c r="B13" s="213">
        <v>6</v>
      </c>
      <c r="C13" s="214" t="s">
        <v>109</v>
      </c>
      <c r="D13" s="215" t="s">
        <v>76</v>
      </c>
      <c r="E13" s="215" t="s">
        <v>112</v>
      </c>
      <c r="F13" s="215" t="s">
        <v>110</v>
      </c>
      <c r="G13" s="215" t="s">
        <v>956</v>
      </c>
      <c r="H13" s="217" t="s">
        <v>957</v>
      </c>
      <c r="I13" s="217" t="s">
        <v>180</v>
      </c>
      <c r="J13" s="218">
        <f t="shared" si="9"/>
        <v>2</v>
      </c>
      <c r="K13" s="218">
        <f t="shared" si="10"/>
        <v>4</v>
      </c>
      <c r="L13" s="216">
        <f t="shared" si="0"/>
        <v>8</v>
      </c>
      <c r="M13" s="217" t="str">
        <f>VLOOKUP(K13,[1]MapadeCalor!$B$2:$G$6,J13+1,0)</f>
        <v>ALTO</v>
      </c>
      <c r="N13" s="215" t="s">
        <v>958</v>
      </c>
      <c r="O13" s="215" t="s">
        <v>55</v>
      </c>
      <c r="P13" s="215" t="s">
        <v>83</v>
      </c>
      <c r="Q13" s="215" t="s">
        <v>948</v>
      </c>
      <c r="R13" s="218">
        <f t="shared" si="1"/>
        <v>15</v>
      </c>
      <c r="S13" s="218">
        <f t="shared" si="2"/>
        <v>5</v>
      </c>
      <c r="T13" s="218">
        <f t="shared" si="3"/>
        <v>10</v>
      </c>
      <c r="U13" s="218">
        <f t="shared" si="4"/>
        <v>30</v>
      </c>
      <c r="V13" s="217" t="str">
        <f t="shared" si="5"/>
        <v>Control Fuerte</v>
      </c>
      <c r="W13" s="217" t="str">
        <f t="shared" si="6"/>
        <v>Cambie probabilidad e impacto</v>
      </c>
      <c r="X13" s="217" t="s">
        <v>115</v>
      </c>
      <c r="Y13" s="217"/>
      <c r="Z13" s="217"/>
      <c r="AA13" s="218">
        <f t="shared" si="11"/>
        <v>0</v>
      </c>
      <c r="AB13" s="218">
        <f t="shared" si="7"/>
        <v>0</v>
      </c>
      <c r="AC13" s="218">
        <f t="shared" si="8"/>
        <v>0</v>
      </c>
      <c r="AD13" s="219" t="e">
        <f>VLOOKUP(AB13,[1]MapadeCalor!$B$2:$G$6,AA13+1,0)</f>
        <v>#N/A</v>
      </c>
      <c r="AE13" s="215"/>
      <c r="AF13" s="217"/>
      <c r="AH13" s="220" t="s">
        <v>109</v>
      </c>
      <c r="AI13" s="220" t="s">
        <v>461</v>
      </c>
    </row>
    <row r="14" spans="1:38" ht="105" customHeight="1" x14ac:dyDescent="0.25">
      <c r="B14" s="213">
        <v>7</v>
      </c>
      <c r="C14" s="214" t="s">
        <v>109</v>
      </c>
      <c r="D14" s="215" t="s">
        <v>118</v>
      </c>
      <c r="E14" s="215" t="s">
        <v>959</v>
      </c>
      <c r="F14" s="221" t="s">
        <v>960</v>
      </c>
      <c r="G14" s="215" t="s">
        <v>961</v>
      </c>
      <c r="H14" s="217" t="s">
        <v>957</v>
      </c>
      <c r="I14" s="217" t="s">
        <v>114</v>
      </c>
      <c r="J14" s="218">
        <f t="shared" si="9"/>
        <v>2</v>
      </c>
      <c r="K14" s="218">
        <f t="shared" si="10"/>
        <v>3</v>
      </c>
      <c r="L14" s="216">
        <f t="shared" si="0"/>
        <v>6</v>
      </c>
      <c r="M14" s="217" t="str">
        <f>VLOOKUP(K14,[1]MapadeCalor!$B$2:$G$6,J14+1,0)</f>
        <v>MEDIO</v>
      </c>
      <c r="N14" s="215" t="s">
        <v>962</v>
      </c>
      <c r="O14" s="215" t="s">
        <v>55</v>
      </c>
      <c r="P14" s="215" t="s">
        <v>83</v>
      </c>
      <c r="Q14" s="215" t="s">
        <v>903</v>
      </c>
      <c r="R14" s="218">
        <f t="shared" si="1"/>
        <v>15</v>
      </c>
      <c r="S14" s="218">
        <f t="shared" si="2"/>
        <v>5</v>
      </c>
      <c r="T14" s="218">
        <f t="shared" si="3"/>
        <v>0</v>
      </c>
      <c r="U14" s="218">
        <f t="shared" si="4"/>
        <v>20</v>
      </c>
      <c r="V14" s="217" t="str">
        <f t="shared" si="5"/>
        <v>Control Adecuado</v>
      </c>
      <c r="W14" s="217" t="str">
        <f t="shared" si="6"/>
        <v>Cambie el valor de la probabilidad</v>
      </c>
      <c r="X14" s="215" t="s">
        <v>963</v>
      </c>
      <c r="Y14" s="217"/>
      <c r="Z14" s="217"/>
      <c r="AA14" s="218">
        <f t="shared" si="11"/>
        <v>0</v>
      </c>
      <c r="AB14" s="218">
        <f t="shared" si="7"/>
        <v>0</v>
      </c>
      <c r="AC14" s="218">
        <f t="shared" si="8"/>
        <v>0</v>
      </c>
      <c r="AD14" s="219" t="e">
        <f>VLOOKUP(AB14,[1]MapadeCalor!$B$2:$G$6,AA14+1,0)</f>
        <v>#N/A</v>
      </c>
      <c r="AE14" s="215"/>
      <c r="AF14" s="217"/>
      <c r="AH14" s="220" t="s">
        <v>128</v>
      </c>
      <c r="AI14" s="220" t="s">
        <v>548</v>
      </c>
    </row>
    <row r="15" spans="1:38" ht="126.75" customHeight="1" x14ac:dyDescent="0.25">
      <c r="B15" s="213">
        <v>8</v>
      </c>
      <c r="C15" s="214" t="s">
        <v>128</v>
      </c>
      <c r="D15" s="215" t="s">
        <v>118</v>
      </c>
      <c r="E15" s="215" t="s">
        <v>964</v>
      </c>
      <c r="F15" s="221" t="s">
        <v>129</v>
      </c>
      <c r="G15" s="222" t="s">
        <v>965</v>
      </c>
      <c r="H15" s="217" t="s">
        <v>957</v>
      </c>
      <c r="I15" s="217" t="s">
        <v>114</v>
      </c>
      <c r="J15" s="218">
        <f t="shared" si="9"/>
        <v>2</v>
      </c>
      <c r="K15" s="218">
        <f t="shared" si="10"/>
        <v>3</v>
      </c>
      <c r="L15" s="216">
        <f t="shared" si="0"/>
        <v>6</v>
      </c>
      <c r="M15" s="217" t="str">
        <f>VLOOKUP(K15,[1]MapadeCalor!$B$2:$G$6,J15+1,0)</f>
        <v>MEDIO</v>
      </c>
      <c r="N15" s="215" t="s">
        <v>966</v>
      </c>
      <c r="O15" s="215" t="s">
        <v>55</v>
      </c>
      <c r="P15" s="215" t="s">
        <v>83</v>
      </c>
      <c r="Q15" s="215" t="s">
        <v>903</v>
      </c>
      <c r="R15" s="218">
        <f t="shared" si="1"/>
        <v>15</v>
      </c>
      <c r="S15" s="218">
        <f t="shared" si="2"/>
        <v>5</v>
      </c>
      <c r="T15" s="218">
        <f t="shared" si="3"/>
        <v>0</v>
      </c>
      <c r="U15" s="218">
        <f t="shared" si="4"/>
        <v>20</v>
      </c>
      <c r="V15" s="217" t="str">
        <f t="shared" si="5"/>
        <v>Control Adecuado</v>
      </c>
      <c r="W15" s="217" t="str">
        <f t="shared" si="6"/>
        <v>Cambie el valor de la probabilidad</v>
      </c>
      <c r="X15" s="215" t="s">
        <v>967</v>
      </c>
      <c r="Y15" s="217"/>
      <c r="Z15" s="217"/>
      <c r="AA15" s="218">
        <f t="shared" si="11"/>
        <v>0</v>
      </c>
      <c r="AB15" s="218">
        <f t="shared" si="7"/>
        <v>0</v>
      </c>
      <c r="AC15" s="218">
        <f t="shared" si="8"/>
        <v>0</v>
      </c>
      <c r="AD15" s="219" t="e">
        <f>VLOOKUP(AB15,[1]MapadeCalor!$B$2:$G$6,AA15+1,0)</f>
        <v>#N/A</v>
      </c>
      <c r="AE15" s="215"/>
      <c r="AF15" s="217"/>
      <c r="AI15" s="220" t="s">
        <v>368</v>
      </c>
    </row>
    <row r="16" spans="1:38" ht="255" x14ac:dyDescent="0.25">
      <c r="A16" s="223"/>
      <c r="B16" s="213">
        <v>9</v>
      </c>
      <c r="C16" s="214" t="s">
        <v>75</v>
      </c>
      <c r="D16" s="215" t="s">
        <v>118</v>
      </c>
      <c r="E16" s="215" t="s">
        <v>138</v>
      </c>
      <c r="F16" s="222" t="s">
        <v>968</v>
      </c>
      <c r="G16" s="222" t="s">
        <v>969</v>
      </c>
      <c r="H16" s="217" t="s">
        <v>931</v>
      </c>
      <c r="I16" s="217" t="s">
        <v>180</v>
      </c>
      <c r="J16" s="218">
        <f t="shared" si="9"/>
        <v>4</v>
      </c>
      <c r="K16" s="218">
        <f t="shared" si="10"/>
        <v>4</v>
      </c>
      <c r="L16" s="216">
        <f t="shared" si="0"/>
        <v>16</v>
      </c>
      <c r="M16" s="217" t="str">
        <f>VLOOKUP(K16,[1]MapadeCalor!$B$2:$G$6,J16+1,0)</f>
        <v>MUY ALTO</v>
      </c>
      <c r="N16" s="215" t="s">
        <v>140</v>
      </c>
      <c r="O16" s="215" t="s">
        <v>55</v>
      </c>
      <c r="P16" s="215" t="s">
        <v>83</v>
      </c>
      <c r="Q16" s="215" t="s">
        <v>903</v>
      </c>
      <c r="R16" s="218">
        <f t="shared" si="1"/>
        <v>15</v>
      </c>
      <c r="S16" s="218">
        <f t="shared" si="2"/>
        <v>5</v>
      </c>
      <c r="T16" s="218">
        <f t="shared" si="3"/>
        <v>0</v>
      </c>
      <c r="U16" s="218">
        <f t="shared" si="4"/>
        <v>20</v>
      </c>
      <c r="V16" s="217" t="str">
        <f t="shared" si="5"/>
        <v>Control Adecuado</v>
      </c>
      <c r="W16" s="217" t="str">
        <f t="shared" si="6"/>
        <v>Cambie el valor de la probabilidad</v>
      </c>
      <c r="X16" s="215" t="s">
        <v>970</v>
      </c>
      <c r="Y16" s="217"/>
      <c r="Z16" s="217"/>
      <c r="AA16" s="218">
        <f t="shared" si="11"/>
        <v>0</v>
      </c>
      <c r="AB16" s="218">
        <f t="shared" si="7"/>
        <v>0</v>
      </c>
      <c r="AC16" s="218">
        <f t="shared" si="8"/>
        <v>0</v>
      </c>
      <c r="AD16" s="219" t="e">
        <f>VLOOKUP(AB16,[1]MapadeCalor!$B$2:$G$6,AA16+1,0)</f>
        <v>#N/A</v>
      </c>
      <c r="AE16" s="215"/>
      <c r="AF16" s="217"/>
      <c r="AI16" s="220" t="s">
        <v>342</v>
      </c>
    </row>
    <row r="17" spans="1:35" ht="252.75" customHeight="1" x14ac:dyDescent="0.25">
      <c r="B17" s="213">
        <v>10</v>
      </c>
      <c r="C17" s="214" t="s">
        <v>75</v>
      </c>
      <c r="D17" s="215" t="s">
        <v>118</v>
      </c>
      <c r="E17" s="215" t="s">
        <v>971</v>
      </c>
      <c r="F17" s="215" t="s">
        <v>146</v>
      </c>
      <c r="G17" s="222" t="s">
        <v>972</v>
      </c>
      <c r="H17" s="217" t="s">
        <v>973</v>
      </c>
      <c r="I17" s="217" t="s">
        <v>114</v>
      </c>
      <c r="J17" s="218">
        <f t="shared" si="9"/>
        <v>1</v>
      </c>
      <c r="K17" s="218">
        <f t="shared" si="10"/>
        <v>3</v>
      </c>
      <c r="L17" s="216">
        <f t="shared" si="0"/>
        <v>3</v>
      </c>
      <c r="M17" s="217" t="str">
        <f>VLOOKUP(K17,[1]MapadeCalor!$B$2:$G$6,J17+1,0)</f>
        <v>BAJO</v>
      </c>
      <c r="N17" s="215" t="s">
        <v>149</v>
      </c>
      <c r="O17" s="215" t="s">
        <v>88</v>
      </c>
      <c r="P17" s="215" t="s">
        <v>83</v>
      </c>
      <c r="Q17" s="215" t="s">
        <v>903</v>
      </c>
      <c r="R17" s="218">
        <f t="shared" si="1"/>
        <v>20</v>
      </c>
      <c r="S17" s="218">
        <f t="shared" si="2"/>
        <v>5</v>
      </c>
      <c r="T17" s="218">
        <f t="shared" si="3"/>
        <v>0</v>
      </c>
      <c r="U17" s="218">
        <f t="shared" si="4"/>
        <v>25</v>
      </c>
      <c r="V17" s="217" t="str">
        <f t="shared" si="5"/>
        <v>Control Adecuado</v>
      </c>
      <c r="W17" s="217" t="str">
        <f t="shared" si="6"/>
        <v>Cambie el valor de la probabilidad</v>
      </c>
      <c r="X17" s="215" t="s">
        <v>974</v>
      </c>
      <c r="Y17" s="217"/>
      <c r="Z17" s="217"/>
      <c r="AA17" s="218">
        <f t="shared" si="11"/>
        <v>0</v>
      </c>
      <c r="AB17" s="218">
        <f t="shared" si="7"/>
        <v>0</v>
      </c>
      <c r="AC17" s="218">
        <f t="shared" si="8"/>
        <v>0</v>
      </c>
      <c r="AD17" s="219" t="e">
        <f>VLOOKUP(AB17,[1]MapadeCalor!$B$2:$G$6,AA17+1,0)</f>
        <v>#N/A</v>
      </c>
      <c r="AE17" s="215"/>
      <c r="AF17" s="217"/>
      <c r="AI17" s="220" t="s">
        <v>47</v>
      </c>
    </row>
    <row r="18" spans="1:35" ht="318.75" x14ac:dyDescent="0.25">
      <c r="A18" s="223"/>
      <c r="B18" s="213">
        <v>11</v>
      </c>
      <c r="C18" s="214" t="s">
        <v>75</v>
      </c>
      <c r="D18" s="215" t="s">
        <v>118</v>
      </c>
      <c r="E18" s="215" t="s">
        <v>159</v>
      </c>
      <c r="F18" s="215" t="s">
        <v>975</v>
      </c>
      <c r="G18" s="215" t="s">
        <v>976</v>
      </c>
      <c r="H18" s="217" t="s">
        <v>931</v>
      </c>
      <c r="I18" s="217" t="s">
        <v>180</v>
      </c>
      <c r="J18" s="218">
        <f t="shared" si="9"/>
        <v>4</v>
      </c>
      <c r="K18" s="218">
        <f t="shared" si="10"/>
        <v>4</v>
      </c>
      <c r="L18" s="216">
        <f t="shared" si="0"/>
        <v>16</v>
      </c>
      <c r="M18" s="217" t="str">
        <f>VLOOKUP(K18,[1]MapadeCalor!$B$2:$G$6,J18+1,0)</f>
        <v>MUY ALTO</v>
      </c>
      <c r="N18" s="215" t="s">
        <v>977</v>
      </c>
      <c r="O18" s="215" t="s">
        <v>55</v>
      </c>
      <c r="P18" s="215" t="s">
        <v>83</v>
      </c>
      <c r="Q18" s="215" t="s">
        <v>903</v>
      </c>
      <c r="R18" s="218">
        <f t="shared" si="1"/>
        <v>15</v>
      </c>
      <c r="S18" s="218">
        <f t="shared" si="2"/>
        <v>5</v>
      </c>
      <c r="T18" s="218">
        <f t="shared" si="3"/>
        <v>0</v>
      </c>
      <c r="U18" s="218">
        <f t="shared" si="4"/>
        <v>20</v>
      </c>
      <c r="V18" s="217" t="str">
        <f t="shared" si="5"/>
        <v>Control Adecuado</v>
      </c>
      <c r="W18" s="217" t="str">
        <f t="shared" si="6"/>
        <v>Cambie el valor de la probabilidad</v>
      </c>
      <c r="X18" s="215" t="s">
        <v>978</v>
      </c>
      <c r="Y18" s="217"/>
      <c r="Z18" s="217"/>
      <c r="AA18" s="218">
        <f t="shared" si="11"/>
        <v>0</v>
      </c>
      <c r="AB18" s="218">
        <f t="shared" si="7"/>
        <v>0</v>
      </c>
      <c r="AC18" s="218">
        <f t="shared" si="8"/>
        <v>0</v>
      </c>
      <c r="AD18" s="219" t="e">
        <f>VLOOKUP(AB18,[1]MapadeCalor!$B$2:$G$6,AA18+1,0)</f>
        <v>#N/A</v>
      </c>
      <c r="AE18" s="215"/>
      <c r="AF18" s="217"/>
      <c r="AI18" s="220" t="s">
        <v>255</v>
      </c>
    </row>
    <row r="19" spans="1:35" ht="96" customHeight="1" x14ac:dyDescent="0.25">
      <c r="B19" s="213">
        <v>12</v>
      </c>
      <c r="C19" s="224" t="s">
        <v>46</v>
      </c>
      <c r="D19" s="217" t="s">
        <v>168</v>
      </c>
      <c r="E19" s="225" t="s">
        <v>979</v>
      </c>
      <c r="F19" s="215" t="s">
        <v>980</v>
      </c>
      <c r="G19" s="215" t="s">
        <v>981</v>
      </c>
      <c r="H19" s="217" t="s">
        <v>982</v>
      </c>
      <c r="I19" s="217" t="s">
        <v>114</v>
      </c>
      <c r="J19" s="218">
        <f t="shared" si="9"/>
        <v>5</v>
      </c>
      <c r="K19" s="218">
        <f t="shared" si="10"/>
        <v>3</v>
      </c>
      <c r="L19" s="216">
        <f t="shared" si="0"/>
        <v>15</v>
      </c>
      <c r="M19" s="217" t="str">
        <f>VLOOKUP(K19,[1]MapadeCalor!$B$2:$G$6,J19+1,0)</f>
        <v>MUY ALTO</v>
      </c>
      <c r="N19" s="215" t="s">
        <v>983</v>
      </c>
      <c r="O19" s="215" t="s">
        <v>55</v>
      </c>
      <c r="P19" s="215" t="s">
        <v>83</v>
      </c>
      <c r="Q19" s="215" t="s">
        <v>903</v>
      </c>
      <c r="R19" s="218">
        <f t="shared" si="1"/>
        <v>15</v>
      </c>
      <c r="S19" s="218">
        <f t="shared" si="2"/>
        <v>5</v>
      </c>
      <c r="T19" s="218">
        <f t="shared" si="3"/>
        <v>0</v>
      </c>
      <c r="U19" s="218">
        <f t="shared" si="4"/>
        <v>20</v>
      </c>
      <c r="V19" s="217" t="str">
        <f t="shared" si="5"/>
        <v>Control Adecuado</v>
      </c>
      <c r="W19" s="217" t="str">
        <f t="shared" si="6"/>
        <v>Cambie el valor de la probabilidad</v>
      </c>
      <c r="X19" s="215" t="s">
        <v>984</v>
      </c>
      <c r="Y19" s="217"/>
      <c r="Z19" s="217"/>
      <c r="AA19" s="218">
        <f t="shared" si="11"/>
        <v>0</v>
      </c>
      <c r="AB19" s="218">
        <f t="shared" si="7"/>
        <v>0</v>
      </c>
      <c r="AC19" s="218">
        <f t="shared" si="8"/>
        <v>0</v>
      </c>
      <c r="AD19" s="219" t="e">
        <f>VLOOKUP(AB19,[1]MapadeCalor!$B$2:$G$6,AA19+1,0)</f>
        <v>#N/A</v>
      </c>
      <c r="AE19" s="221"/>
      <c r="AF19" s="226"/>
      <c r="AI19" s="220" t="s">
        <v>118</v>
      </c>
    </row>
    <row r="20" spans="1:35" ht="92.25" customHeight="1" x14ac:dyDescent="0.25">
      <c r="B20" s="213">
        <v>13</v>
      </c>
      <c r="C20" s="224" t="s">
        <v>109</v>
      </c>
      <c r="D20" s="217" t="s">
        <v>168</v>
      </c>
      <c r="E20" s="227"/>
      <c r="F20" s="215" t="s">
        <v>985</v>
      </c>
      <c r="G20" s="215" t="s">
        <v>986</v>
      </c>
      <c r="H20" s="217" t="s">
        <v>973</v>
      </c>
      <c r="I20" s="217" t="s">
        <v>114</v>
      </c>
      <c r="J20" s="218">
        <f t="shared" si="9"/>
        <v>1</v>
      </c>
      <c r="K20" s="218">
        <f t="shared" si="10"/>
        <v>3</v>
      </c>
      <c r="L20" s="216">
        <f t="shared" si="0"/>
        <v>3</v>
      </c>
      <c r="M20" s="217" t="str">
        <f>VLOOKUP(K20,[1]MapadeCalor!$B$2:$G$6,J20+1,0)</f>
        <v>BAJO</v>
      </c>
      <c r="N20" s="215" t="s">
        <v>987</v>
      </c>
      <c r="O20" s="215" t="s">
        <v>55</v>
      </c>
      <c r="P20" s="215" t="s">
        <v>83</v>
      </c>
      <c r="Q20" s="215" t="s">
        <v>13</v>
      </c>
      <c r="R20" s="218">
        <f t="shared" si="1"/>
        <v>15</v>
      </c>
      <c r="S20" s="218">
        <f t="shared" si="2"/>
        <v>5</v>
      </c>
      <c r="T20" s="218">
        <f t="shared" si="3"/>
        <v>0</v>
      </c>
      <c r="U20" s="218">
        <f t="shared" si="4"/>
        <v>20</v>
      </c>
      <c r="V20" s="217" t="str">
        <f t="shared" si="5"/>
        <v>Control Adecuado</v>
      </c>
      <c r="W20" s="217" t="str">
        <f t="shared" si="6"/>
        <v>Cambie el valor del impacto</v>
      </c>
      <c r="X20" s="215" t="s">
        <v>988</v>
      </c>
      <c r="Y20" s="217"/>
      <c r="Z20" s="217"/>
      <c r="AA20" s="218">
        <f t="shared" si="11"/>
        <v>0</v>
      </c>
      <c r="AB20" s="218">
        <f t="shared" si="7"/>
        <v>0</v>
      </c>
      <c r="AC20" s="218">
        <f t="shared" si="8"/>
        <v>0</v>
      </c>
      <c r="AD20" s="219" t="e">
        <f>VLOOKUP(AB20,[1]MapadeCalor!$B$2:$G$6,AA20+1,0)</f>
        <v>#N/A</v>
      </c>
      <c r="AE20" s="221"/>
      <c r="AF20" s="226"/>
      <c r="AI20" s="220" t="s">
        <v>168</v>
      </c>
    </row>
    <row r="21" spans="1:35" ht="112.5" customHeight="1" x14ac:dyDescent="0.25">
      <c r="A21" s="223"/>
      <c r="B21" s="213">
        <v>14</v>
      </c>
      <c r="C21" s="224" t="s">
        <v>46</v>
      </c>
      <c r="D21" s="217" t="s">
        <v>168</v>
      </c>
      <c r="E21" s="215" t="s">
        <v>989</v>
      </c>
      <c r="F21" s="228" t="s">
        <v>990</v>
      </c>
      <c r="G21" s="228" t="s">
        <v>991</v>
      </c>
      <c r="H21" s="217" t="s">
        <v>931</v>
      </c>
      <c r="I21" s="217" t="s">
        <v>114</v>
      </c>
      <c r="J21" s="218">
        <f t="shared" si="9"/>
        <v>4</v>
      </c>
      <c r="K21" s="218">
        <f t="shared" si="10"/>
        <v>3</v>
      </c>
      <c r="L21" s="216">
        <f t="shared" si="0"/>
        <v>12</v>
      </c>
      <c r="M21" s="217" t="str">
        <f>VLOOKUP(K21,[1]MapadeCalor!$B$2:$G$6,J21+1,0)</f>
        <v>MUY ALTO</v>
      </c>
      <c r="N21" s="215" t="s">
        <v>992</v>
      </c>
      <c r="O21" s="215" t="s">
        <v>55</v>
      </c>
      <c r="P21" s="215" t="s">
        <v>83</v>
      </c>
      <c r="Q21" s="215" t="s">
        <v>948</v>
      </c>
      <c r="R21" s="218">
        <f t="shared" si="1"/>
        <v>15</v>
      </c>
      <c r="S21" s="218">
        <f t="shared" si="2"/>
        <v>5</v>
      </c>
      <c r="T21" s="218">
        <f t="shared" si="3"/>
        <v>10</v>
      </c>
      <c r="U21" s="218">
        <f t="shared" si="4"/>
        <v>30</v>
      </c>
      <c r="V21" s="217" t="str">
        <f t="shared" si="5"/>
        <v>Control Fuerte</v>
      </c>
      <c r="W21" s="217" t="str">
        <f t="shared" si="6"/>
        <v>Cambie probabilidad e impacto</v>
      </c>
      <c r="X21" s="215" t="s">
        <v>993</v>
      </c>
      <c r="Y21" s="217"/>
      <c r="Z21" s="217"/>
      <c r="AA21" s="218">
        <f t="shared" si="11"/>
        <v>0</v>
      </c>
      <c r="AB21" s="218">
        <f t="shared" si="7"/>
        <v>0</v>
      </c>
      <c r="AC21" s="218">
        <f t="shared" si="8"/>
        <v>0</v>
      </c>
      <c r="AD21" s="219" t="e">
        <f>VLOOKUP(AB21,[1]MapadeCalor!$B$2:$G$6,AA21+1,0)</f>
        <v>#N/A</v>
      </c>
      <c r="AE21" s="221"/>
      <c r="AF21" s="226"/>
      <c r="AI21" s="220" t="s">
        <v>76</v>
      </c>
    </row>
    <row r="22" spans="1:35" ht="72" customHeight="1" x14ac:dyDescent="0.25">
      <c r="B22" s="213">
        <v>15</v>
      </c>
      <c r="C22" s="224" t="s">
        <v>189</v>
      </c>
      <c r="D22" s="217" t="s">
        <v>168</v>
      </c>
      <c r="E22" s="215" t="s">
        <v>994</v>
      </c>
      <c r="F22" s="228" t="s">
        <v>190</v>
      </c>
      <c r="G22" s="228" t="s">
        <v>995</v>
      </c>
      <c r="H22" s="217" t="s">
        <v>936</v>
      </c>
      <c r="I22" s="217" t="s">
        <v>180</v>
      </c>
      <c r="J22" s="218">
        <f t="shared" si="9"/>
        <v>3</v>
      </c>
      <c r="K22" s="218">
        <f t="shared" si="10"/>
        <v>4</v>
      </c>
      <c r="L22" s="216">
        <f t="shared" si="0"/>
        <v>12</v>
      </c>
      <c r="M22" s="217" t="str">
        <f>VLOOKUP(K22,[1]MapadeCalor!$B$2:$G$6,J22+1,0)</f>
        <v>ALTO</v>
      </c>
      <c r="N22" s="215" t="s">
        <v>996</v>
      </c>
      <c r="O22" s="215" t="s">
        <v>55</v>
      </c>
      <c r="P22" s="215" t="s">
        <v>83</v>
      </c>
      <c r="Q22" s="215" t="s">
        <v>903</v>
      </c>
      <c r="R22" s="218">
        <f t="shared" si="1"/>
        <v>15</v>
      </c>
      <c r="S22" s="218">
        <f t="shared" si="2"/>
        <v>5</v>
      </c>
      <c r="T22" s="218">
        <f t="shared" si="3"/>
        <v>0</v>
      </c>
      <c r="U22" s="218">
        <f t="shared" si="4"/>
        <v>20</v>
      </c>
      <c r="V22" s="217" t="str">
        <f t="shared" si="5"/>
        <v>Control Adecuado</v>
      </c>
      <c r="W22" s="217" t="str">
        <f t="shared" si="6"/>
        <v>Cambie el valor de la probabilidad</v>
      </c>
      <c r="X22" s="215" t="s">
        <v>997</v>
      </c>
      <c r="Y22" s="217"/>
      <c r="Z22" s="217"/>
      <c r="AA22" s="218">
        <f t="shared" si="11"/>
        <v>0</v>
      </c>
      <c r="AB22" s="218">
        <f t="shared" si="7"/>
        <v>0</v>
      </c>
      <c r="AC22" s="218">
        <f t="shared" si="8"/>
        <v>0</v>
      </c>
      <c r="AD22" s="219" t="e">
        <f>VLOOKUP(AB22,[1]MapadeCalor!$B$2:$G$6,AA22+1,0)</f>
        <v>#N/A</v>
      </c>
      <c r="AE22" s="221"/>
      <c r="AF22" s="226"/>
      <c r="AI22" s="220" t="s">
        <v>396</v>
      </c>
    </row>
    <row r="23" spans="1:35" ht="15.75" customHeight="1" x14ac:dyDescent="0.25">
      <c r="B23" s="213">
        <v>16</v>
      </c>
      <c r="C23" s="224" t="s">
        <v>128</v>
      </c>
      <c r="D23" s="217" t="s">
        <v>168</v>
      </c>
      <c r="E23" s="215" t="s">
        <v>998</v>
      </c>
      <c r="F23" s="228" t="s">
        <v>999</v>
      </c>
      <c r="G23" s="228" t="s">
        <v>981</v>
      </c>
      <c r="H23" s="217" t="s">
        <v>957</v>
      </c>
      <c r="I23" s="217" t="s">
        <v>180</v>
      </c>
      <c r="J23" s="218">
        <f t="shared" si="9"/>
        <v>2</v>
      </c>
      <c r="K23" s="218">
        <f t="shared" si="10"/>
        <v>4</v>
      </c>
      <c r="L23" s="216">
        <f t="shared" si="0"/>
        <v>8</v>
      </c>
      <c r="M23" s="217" t="str">
        <f>VLOOKUP(K23,[1]MapadeCalor!$B$2:$G$6,J23+1,0)</f>
        <v>ALTO</v>
      </c>
      <c r="N23" s="215" t="s">
        <v>1000</v>
      </c>
      <c r="O23" s="215" t="s">
        <v>55</v>
      </c>
      <c r="P23" s="215" t="s">
        <v>56</v>
      </c>
      <c r="Q23" s="215" t="s">
        <v>13</v>
      </c>
      <c r="R23" s="218">
        <f t="shared" si="1"/>
        <v>15</v>
      </c>
      <c r="S23" s="218">
        <f t="shared" si="2"/>
        <v>10</v>
      </c>
      <c r="T23" s="218">
        <f t="shared" si="3"/>
        <v>0</v>
      </c>
      <c r="U23" s="218">
        <f t="shared" si="4"/>
        <v>25</v>
      </c>
      <c r="V23" s="217" t="str">
        <f t="shared" si="5"/>
        <v>Control Adecuado</v>
      </c>
      <c r="W23" s="217" t="str">
        <f t="shared" si="6"/>
        <v>Cambie el valor del impacto</v>
      </c>
      <c r="X23" s="215" t="s">
        <v>1001</v>
      </c>
      <c r="Y23" s="217"/>
      <c r="Z23" s="217"/>
      <c r="AA23" s="218">
        <f t="shared" si="11"/>
        <v>0</v>
      </c>
      <c r="AB23" s="218">
        <f t="shared" si="7"/>
        <v>0</v>
      </c>
      <c r="AC23" s="218">
        <f t="shared" si="8"/>
        <v>0</v>
      </c>
      <c r="AD23" s="219" t="e">
        <f>VLOOKUP(AB23,[1]MapadeCalor!$B$2:$G$6,AA23+1,0)</f>
        <v>#N/A</v>
      </c>
      <c r="AE23" s="221"/>
      <c r="AF23" s="226"/>
      <c r="AI23" s="220" t="s">
        <v>278</v>
      </c>
    </row>
    <row r="24" spans="1:35" ht="186.75" customHeight="1" x14ac:dyDescent="0.25">
      <c r="B24" s="213">
        <v>17</v>
      </c>
      <c r="C24" s="224" t="s">
        <v>75</v>
      </c>
      <c r="D24" s="217" t="s">
        <v>548</v>
      </c>
      <c r="E24" s="229" t="s">
        <v>1002</v>
      </c>
      <c r="F24" s="225" t="s">
        <v>1003</v>
      </c>
      <c r="G24" s="225" t="s">
        <v>1004</v>
      </c>
      <c r="H24" s="217" t="s">
        <v>936</v>
      </c>
      <c r="I24" s="217" t="s">
        <v>1005</v>
      </c>
      <c r="J24" s="218">
        <f t="shared" si="9"/>
        <v>3</v>
      </c>
      <c r="K24" s="218">
        <f t="shared" si="10"/>
        <v>2</v>
      </c>
      <c r="L24" s="216">
        <f t="shared" si="0"/>
        <v>6</v>
      </c>
      <c r="M24" s="217" t="str">
        <f>VLOOKUP(K24,[1]MapadeCalor!$B$2:$G$6,J24+1,0)</f>
        <v>MEDIO</v>
      </c>
      <c r="N24" s="215" t="s">
        <v>1006</v>
      </c>
      <c r="O24" s="215" t="s">
        <v>55</v>
      </c>
      <c r="P24" s="215" t="s">
        <v>83</v>
      </c>
      <c r="Q24" s="215" t="s">
        <v>948</v>
      </c>
      <c r="R24" s="218">
        <f t="shared" si="1"/>
        <v>15</v>
      </c>
      <c r="S24" s="218">
        <f t="shared" si="2"/>
        <v>5</v>
      </c>
      <c r="T24" s="218">
        <f t="shared" si="3"/>
        <v>10</v>
      </c>
      <c r="U24" s="218">
        <f t="shared" si="4"/>
        <v>30</v>
      </c>
      <c r="V24" s="217" t="str">
        <f t="shared" si="5"/>
        <v>Control Fuerte</v>
      </c>
      <c r="W24" s="217" t="str">
        <f t="shared" si="6"/>
        <v>Cambie probabilidad e impacto</v>
      </c>
      <c r="X24" s="215" t="s">
        <v>1007</v>
      </c>
      <c r="Y24" s="217"/>
      <c r="Z24" s="217"/>
      <c r="AA24" s="218">
        <f t="shared" si="11"/>
        <v>0</v>
      </c>
      <c r="AB24" s="218">
        <f t="shared" si="7"/>
        <v>0</v>
      </c>
      <c r="AC24" s="218">
        <f t="shared" si="8"/>
        <v>0</v>
      </c>
      <c r="AD24" s="219" t="e">
        <f>VLOOKUP(AB24,[1]MapadeCalor!$B$2:$G$6,AA24+1,0)</f>
        <v>#N/A</v>
      </c>
      <c r="AE24" s="215"/>
      <c r="AF24" s="217"/>
      <c r="AI24" s="220" t="s">
        <v>508</v>
      </c>
    </row>
    <row r="25" spans="1:35" ht="223.5" customHeight="1" x14ac:dyDescent="0.2">
      <c r="B25" s="213">
        <v>18</v>
      </c>
      <c r="C25" s="224" t="s">
        <v>75</v>
      </c>
      <c r="D25" s="217" t="s">
        <v>548</v>
      </c>
      <c r="E25" s="217" t="s">
        <v>1008</v>
      </c>
      <c r="F25" s="215" t="s">
        <v>1009</v>
      </c>
      <c r="G25" s="215" t="s">
        <v>1010</v>
      </c>
      <c r="H25" s="217" t="s">
        <v>936</v>
      </c>
      <c r="I25" s="217" t="s">
        <v>1005</v>
      </c>
      <c r="J25" s="218">
        <f t="shared" si="9"/>
        <v>3</v>
      </c>
      <c r="K25" s="218">
        <f t="shared" si="10"/>
        <v>2</v>
      </c>
      <c r="L25" s="216">
        <f t="shared" si="0"/>
        <v>6</v>
      </c>
      <c r="M25" s="217" t="str">
        <f>VLOOKUP(K25,[1]MapadeCalor!$B$2:$G$6,J25+1,0)</f>
        <v>MEDIO</v>
      </c>
      <c r="N25" s="215" t="s">
        <v>1011</v>
      </c>
      <c r="O25" s="215" t="s">
        <v>55</v>
      </c>
      <c r="P25" s="215" t="s">
        <v>83</v>
      </c>
      <c r="Q25" s="215" t="s">
        <v>948</v>
      </c>
      <c r="R25" s="218">
        <f t="shared" si="1"/>
        <v>15</v>
      </c>
      <c r="S25" s="218">
        <f t="shared" si="2"/>
        <v>5</v>
      </c>
      <c r="T25" s="218">
        <f t="shared" si="3"/>
        <v>10</v>
      </c>
      <c r="U25" s="218">
        <f t="shared" si="4"/>
        <v>30</v>
      </c>
      <c r="V25" s="217" t="str">
        <f t="shared" si="5"/>
        <v>Control Fuerte</v>
      </c>
      <c r="W25" s="217" t="str">
        <f t="shared" si="6"/>
        <v>Cambie probabilidad e impacto</v>
      </c>
      <c r="X25" s="215" t="s">
        <v>1012</v>
      </c>
      <c r="Y25" s="217"/>
      <c r="Z25" s="217"/>
      <c r="AA25" s="218">
        <f t="shared" si="11"/>
        <v>0</v>
      </c>
      <c r="AB25" s="218">
        <f t="shared" si="7"/>
        <v>0</v>
      </c>
      <c r="AC25" s="218">
        <f t="shared" si="8"/>
        <v>0</v>
      </c>
      <c r="AD25" s="219" t="e">
        <f>VLOOKUP(AB25,[1]MapadeCalor!$B$2:$G$6,AA25+1,0)</f>
        <v>#N/A</v>
      </c>
      <c r="AE25" s="215"/>
      <c r="AF25" s="217"/>
    </row>
    <row r="26" spans="1:35" ht="111.75" customHeight="1" x14ac:dyDescent="0.2">
      <c r="B26" s="213">
        <v>19</v>
      </c>
      <c r="C26" s="224" t="s">
        <v>75</v>
      </c>
      <c r="D26" s="217" t="s">
        <v>548</v>
      </c>
      <c r="E26" s="215" t="s">
        <v>251</v>
      </c>
      <c r="F26" s="215" t="s">
        <v>1013</v>
      </c>
      <c r="G26" s="227" t="s">
        <v>1014</v>
      </c>
      <c r="H26" s="217" t="s">
        <v>957</v>
      </c>
      <c r="I26" s="217" t="s">
        <v>1005</v>
      </c>
      <c r="J26" s="218">
        <f t="shared" si="9"/>
        <v>2</v>
      </c>
      <c r="K26" s="218">
        <f t="shared" si="10"/>
        <v>2</v>
      </c>
      <c r="L26" s="216">
        <f t="shared" si="0"/>
        <v>4</v>
      </c>
      <c r="M26" s="217" t="str">
        <f>VLOOKUP(K26,[1]MapadeCalor!$B$2:$G$6,J26+1,0)</f>
        <v>BAJO</v>
      </c>
      <c r="N26" s="227" t="s">
        <v>1015</v>
      </c>
      <c r="O26" s="215" t="s">
        <v>55</v>
      </c>
      <c r="P26" s="215" t="s">
        <v>83</v>
      </c>
      <c r="Q26" s="215" t="s">
        <v>948</v>
      </c>
      <c r="R26" s="218">
        <f t="shared" si="1"/>
        <v>15</v>
      </c>
      <c r="S26" s="218">
        <f t="shared" si="2"/>
        <v>5</v>
      </c>
      <c r="T26" s="218">
        <f t="shared" si="3"/>
        <v>10</v>
      </c>
      <c r="U26" s="218">
        <f t="shared" si="4"/>
        <v>30</v>
      </c>
      <c r="V26" s="217" t="str">
        <f t="shared" si="5"/>
        <v>Control Fuerte</v>
      </c>
      <c r="W26" s="217" t="str">
        <f t="shared" si="6"/>
        <v>Cambie probabilidad e impacto</v>
      </c>
      <c r="X26" s="215" t="s">
        <v>1016</v>
      </c>
      <c r="Y26" s="217"/>
      <c r="Z26" s="217"/>
      <c r="AA26" s="218">
        <f t="shared" si="11"/>
        <v>0</v>
      </c>
      <c r="AB26" s="218">
        <f t="shared" si="7"/>
        <v>0</v>
      </c>
      <c r="AC26" s="218">
        <f t="shared" si="8"/>
        <v>0</v>
      </c>
      <c r="AD26" s="219" t="e">
        <f>VLOOKUP(AB26,[1]MapadeCalor!$B$2:$G$6,AA26+1,0)</f>
        <v>#N/A</v>
      </c>
      <c r="AE26" s="215"/>
      <c r="AF26" s="217"/>
    </row>
    <row r="27" spans="1:35" ht="86.25" customHeight="1" x14ac:dyDescent="0.2">
      <c r="B27" s="213">
        <v>20</v>
      </c>
      <c r="C27" s="224" t="s">
        <v>75</v>
      </c>
      <c r="D27" s="217" t="s">
        <v>255</v>
      </c>
      <c r="E27" s="215" t="s">
        <v>1017</v>
      </c>
      <c r="F27" s="215" t="s">
        <v>1018</v>
      </c>
      <c r="G27" s="215" t="s">
        <v>1019</v>
      </c>
      <c r="H27" s="217" t="s">
        <v>957</v>
      </c>
      <c r="I27" s="217" t="s">
        <v>180</v>
      </c>
      <c r="J27" s="218">
        <f t="shared" si="9"/>
        <v>2</v>
      </c>
      <c r="K27" s="218">
        <f t="shared" si="10"/>
        <v>4</v>
      </c>
      <c r="L27" s="216">
        <f t="shared" si="0"/>
        <v>8</v>
      </c>
      <c r="M27" s="217" t="str">
        <f>VLOOKUP(K27,[1]MapadeCalor!$B$2:$G$6,J27+1,0)</f>
        <v>ALTO</v>
      </c>
      <c r="N27" s="215" t="s">
        <v>1020</v>
      </c>
      <c r="O27" s="215" t="s">
        <v>55</v>
      </c>
      <c r="P27" s="215" t="s">
        <v>83</v>
      </c>
      <c r="Q27" s="215" t="s">
        <v>903</v>
      </c>
      <c r="R27" s="218">
        <f t="shared" si="1"/>
        <v>15</v>
      </c>
      <c r="S27" s="218">
        <f t="shared" si="2"/>
        <v>5</v>
      </c>
      <c r="T27" s="218">
        <f t="shared" si="3"/>
        <v>0</v>
      </c>
      <c r="U27" s="218">
        <f t="shared" si="4"/>
        <v>20</v>
      </c>
      <c r="V27" s="217" t="str">
        <f t="shared" si="5"/>
        <v>Control Adecuado</v>
      </c>
      <c r="W27" s="217" t="str">
        <f t="shared" si="6"/>
        <v>Cambie el valor de la probabilidad</v>
      </c>
      <c r="X27" s="215" t="s">
        <v>1021</v>
      </c>
      <c r="Y27" s="217"/>
      <c r="Z27" s="217"/>
      <c r="AA27" s="218">
        <f t="shared" si="11"/>
        <v>0</v>
      </c>
      <c r="AB27" s="218">
        <f t="shared" si="7"/>
        <v>0</v>
      </c>
      <c r="AC27" s="218">
        <f t="shared" si="8"/>
        <v>0</v>
      </c>
      <c r="AD27" s="219" t="e">
        <f>VLOOKUP(AB27,[1]MapadeCalor!$B$2:$G$6,AA27+1,0)</f>
        <v>#N/A</v>
      </c>
      <c r="AE27" s="215"/>
      <c r="AF27" s="217"/>
    </row>
    <row r="28" spans="1:35" ht="291.75" customHeight="1" x14ac:dyDescent="0.2">
      <c r="B28" s="213">
        <v>21</v>
      </c>
      <c r="C28" s="224" t="s">
        <v>75</v>
      </c>
      <c r="D28" s="217" t="s">
        <v>255</v>
      </c>
      <c r="E28" s="215" t="s">
        <v>1022</v>
      </c>
      <c r="F28" s="215" t="s">
        <v>1023</v>
      </c>
      <c r="G28" s="215" t="s">
        <v>1024</v>
      </c>
      <c r="H28" s="217" t="s">
        <v>936</v>
      </c>
      <c r="I28" s="217" t="s">
        <v>114</v>
      </c>
      <c r="J28" s="218">
        <f t="shared" si="9"/>
        <v>3</v>
      </c>
      <c r="K28" s="218">
        <f t="shared" si="10"/>
        <v>3</v>
      </c>
      <c r="L28" s="216">
        <f t="shared" si="0"/>
        <v>9</v>
      </c>
      <c r="M28" s="217" t="str">
        <f>VLOOKUP(K28,[1]MapadeCalor!$B$2:$G$6,J28+1,0)</f>
        <v>ALTO</v>
      </c>
      <c r="N28" s="215" t="s">
        <v>1025</v>
      </c>
      <c r="O28" s="215" t="s">
        <v>55</v>
      </c>
      <c r="P28" s="215" t="s">
        <v>56</v>
      </c>
      <c r="Q28" s="215" t="s">
        <v>903</v>
      </c>
      <c r="R28" s="218">
        <f t="shared" si="1"/>
        <v>15</v>
      </c>
      <c r="S28" s="218">
        <f t="shared" si="2"/>
        <v>10</v>
      </c>
      <c r="T28" s="218">
        <f t="shared" si="3"/>
        <v>0</v>
      </c>
      <c r="U28" s="218">
        <f t="shared" si="4"/>
        <v>25</v>
      </c>
      <c r="V28" s="217" t="str">
        <f t="shared" si="5"/>
        <v>Control Adecuado</v>
      </c>
      <c r="W28" s="217" t="str">
        <f t="shared" si="6"/>
        <v>Cambie el valor de la probabilidad</v>
      </c>
      <c r="X28" s="215" t="s">
        <v>1026</v>
      </c>
      <c r="Y28" s="217"/>
      <c r="Z28" s="217"/>
      <c r="AA28" s="218">
        <f t="shared" si="11"/>
        <v>0</v>
      </c>
      <c r="AB28" s="218">
        <f t="shared" si="7"/>
        <v>0</v>
      </c>
      <c r="AC28" s="218">
        <f t="shared" si="8"/>
        <v>0</v>
      </c>
      <c r="AD28" s="219" t="e">
        <f>VLOOKUP(AB28,[1]MapadeCalor!$B$2:$G$6,AA28+1,0)</f>
        <v>#N/A</v>
      </c>
      <c r="AE28" s="215"/>
      <c r="AF28" s="217"/>
    </row>
    <row r="29" spans="1:35" ht="66" customHeight="1" x14ac:dyDescent="0.2">
      <c r="B29" s="213">
        <v>22</v>
      </c>
      <c r="C29" s="224" t="s">
        <v>109</v>
      </c>
      <c r="D29" s="217" t="s">
        <v>255</v>
      </c>
      <c r="E29" s="215" t="s">
        <v>1027</v>
      </c>
      <c r="F29" s="215" t="s">
        <v>1028</v>
      </c>
      <c r="G29" s="215" t="s">
        <v>1029</v>
      </c>
      <c r="H29" s="217" t="s">
        <v>957</v>
      </c>
      <c r="I29" s="217" t="s">
        <v>433</v>
      </c>
      <c r="J29" s="218">
        <f t="shared" si="9"/>
        <v>2</v>
      </c>
      <c r="K29" s="218">
        <f t="shared" si="10"/>
        <v>5</v>
      </c>
      <c r="L29" s="216">
        <f t="shared" si="0"/>
        <v>10</v>
      </c>
      <c r="M29" s="217" t="str">
        <f>VLOOKUP(K29,[1]MapadeCalor!$B$2:$G$6,J29+1,0)</f>
        <v>ALTO</v>
      </c>
      <c r="N29" s="215" t="s">
        <v>271</v>
      </c>
      <c r="O29" s="215" t="s">
        <v>55</v>
      </c>
      <c r="P29" s="215" t="s">
        <v>83</v>
      </c>
      <c r="Q29" s="215" t="s">
        <v>903</v>
      </c>
      <c r="R29" s="218">
        <f t="shared" si="1"/>
        <v>15</v>
      </c>
      <c r="S29" s="218">
        <f t="shared" si="2"/>
        <v>5</v>
      </c>
      <c r="T29" s="218">
        <f t="shared" si="3"/>
        <v>0</v>
      </c>
      <c r="U29" s="218">
        <f t="shared" si="4"/>
        <v>20</v>
      </c>
      <c r="V29" s="217" t="str">
        <f t="shared" si="5"/>
        <v>Control Adecuado</v>
      </c>
      <c r="W29" s="217" t="str">
        <f t="shared" si="6"/>
        <v>Cambie el valor de la probabilidad</v>
      </c>
      <c r="X29" s="215" t="s">
        <v>1030</v>
      </c>
      <c r="Y29" s="217"/>
      <c r="Z29" s="217"/>
      <c r="AA29" s="218">
        <f t="shared" si="11"/>
        <v>0</v>
      </c>
      <c r="AB29" s="218">
        <f t="shared" si="7"/>
        <v>0</v>
      </c>
      <c r="AC29" s="218">
        <f t="shared" si="8"/>
        <v>0</v>
      </c>
      <c r="AD29" s="219" t="e">
        <f>VLOOKUP(AB29,[1]MapadeCalor!$B$2:$G$6,AA29+1,0)</f>
        <v>#N/A</v>
      </c>
      <c r="AE29" s="215"/>
      <c r="AF29" s="217"/>
    </row>
    <row r="30" spans="1:35" ht="87.75" customHeight="1" x14ac:dyDescent="0.2">
      <c r="B30" s="213">
        <v>23</v>
      </c>
      <c r="C30" s="224" t="s">
        <v>75</v>
      </c>
      <c r="D30" s="217" t="s">
        <v>255</v>
      </c>
      <c r="E30" s="215" t="s">
        <v>1031</v>
      </c>
      <c r="F30" s="215" t="s">
        <v>1032</v>
      </c>
      <c r="G30" s="215" t="s">
        <v>1033</v>
      </c>
      <c r="H30" s="217" t="s">
        <v>936</v>
      </c>
      <c r="I30" s="217" t="s">
        <v>114</v>
      </c>
      <c r="J30" s="218">
        <f t="shared" si="9"/>
        <v>3</v>
      </c>
      <c r="K30" s="218">
        <f t="shared" si="10"/>
        <v>3</v>
      </c>
      <c r="L30" s="216">
        <f t="shared" si="0"/>
        <v>9</v>
      </c>
      <c r="M30" s="217" t="str">
        <f>VLOOKUP(K30,[1]MapadeCalor!$B$2:$G$6,J30+1,0)</f>
        <v>ALTO</v>
      </c>
      <c r="N30" s="215" t="s">
        <v>1034</v>
      </c>
      <c r="O30" s="215" t="s">
        <v>88</v>
      </c>
      <c r="P30" s="215" t="s">
        <v>83</v>
      </c>
      <c r="Q30" s="215" t="s">
        <v>903</v>
      </c>
      <c r="R30" s="218">
        <f t="shared" si="1"/>
        <v>20</v>
      </c>
      <c r="S30" s="218">
        <f t="shared" si="2"/>
        <v>5</v>
      </c>
      <c r="T30" s="218">
        <f t="shared" si="3"/>
        <v>0</v>
      </c>
      <c r="U30" s="218">
        <f t="shared" si="4"/>
        <v>25</v>
      </c>
      <c r="V30" s="217" t="str">
        <f t="shared" si="5"/>
        <v>Control Adecuado</v>
      </c>
      <c r="W30" s="217" t="str">
        <f t="shared" si="6"/>
        <v>Cambie el valor de la probabilidad</v>
      </c>
      <c r="X30" s="215" t="s">
        <v>1035</v>
      </c>
      <c r="Y30" s="217"/>
      <c r="Z30" s="217"/>
      <c r="AA30" s="218">
        <f t="shared" si="11"/>
        <v>0</v>
      </c>
      <c r="AB30" s="218">
        <f t="shared" si="7"/>
        <v>0</v>
      </c>
      <c r="AC30" s="218">
        <f t="shared" si="8"/>
        <v>0</v>
      </c>
      <c r="AD30" s="219" t="e">
        <f>VLOOKUP(AB30,[1]MapadeCalor!$B$2:$G$6,AA30+1,0)</f>
        <v>#N/A</v>
      </c>
      <c r="AE30" s="215"/>
      <c r="AF30" s="217"/>
    </row>
    <row r="31" spans="1:35" ht="15.75" customHeight="1" x14ac:dyDescent="0.2">
      <c r="B31" s="213">
        <v>24</v>
      </c>
      <c r="C31" s="224" t="s">
        <v>75</v>
      </c>
      <c r="D31" s="217" t="s">
        <v>278</v>
      </c>
      <c r="E31" s="215" t="s">
        <v>1036</v>
      </c>
      <c r="F31" s="215" t="s">
        <v>1037</v>
      </c>
      <c r="G31" s="215" t="s">
        <v>1038</v>
      </c>
      <c r="H31" s="217" t="s">
        <v>973</v>
      </c>
      <c r="I31" s="217" t="s">
        <v>114</v>
      </c>
      <c r="J31" s="218">
        <f t="shared" si="9"/>
        <v>1</v>
      </c>
      <c r="K31" s="218">
        <f t="shared" si="10"/>
        <v>3</v>
      </c>
      <c r="L31" s="216">
        <f t="shared" si="0"/>
        <v>3</v>
      </c>
      <c r="M31" s="217" t="str">
        <f>VLOOKUP(K31,[1]MapadeCalor!$B$2:$G$6,J31+1,0)</f>
        <v>BAJO</v>
      </c>
      <c r="N31" s="215" t="s">
        <v>1039</v>
      </c>
      <c r="O31" s="215" t="s">
        <v>55</v>
      </c>
      <c r="P31" s="215" t="s">
        <v>83</v>
      </c>
      <c r="Q31" s="215" t="s">
        <v>903</v>
      </c>
      <c r="R31" s="218">
        <f t="shared" si="1"/>
        <v>15</v>
      </c>
      <c r="S31" s="218">
        <f t="shared" si="2"/>
        <v>5</v>
      </c>
      <c r="T31" s="218">
        <f t="shared" si="3"/>
        <v>0</v>
      </c>
      <c r="U31" s="218">
        <f t="shared" si="4"/>
        <v>20</v>
      </c>
      <c r="V31" s="217" t="str">
        <f t="shared" si="5"/>
        <v>Control Adecuado</v>
      </c>
      <c r="W31" s="217" t="str">
        <f t="shared" si="6"/>
        <v>Cambie el valor de la probabilidad</v>
      </c>
      <c r="X31" s="215" t="s">
        <v>1040</v>
      </c>
      <c r="Y31" s="217"/>
      <c r="Z31" s="217"/>
      <c r="AA31" s="218">
        <f t="shared" si="11"/>
        <v>0</v>
      </c>
      <c r="AB31" s="218">
        <f t="shared" si="7"/>
        <v>0</v>
      </c>
      <c r="AC31" s="218">
        <f t="shared" si="8"/>
        <v>0</v>
      </c>
      <c r="AD31" s="219" t="e">
        <f>VLOOKUP(AB31,[1]MapadeCalor!$B$2:$G$6,AA31+1,0)</f>
        <v>#N/A</v>
      </c>
      <c r="AE31" s="215"/>
      <c r="AF31" s="217"/>
    </row>
    <row r="32" spans="1:35" ht="15.75" customHeight="1" x14ac:dyDescent="0.2">
      <c r="B32" s="213">
        <v>25</v>
      </c>
      <c r="C32" s="224" t="s">
        <v>109</v>
      </c>
      <c r="D32" s="217" t="s">
        <v>278</v>
      </c>
      <c r="E32" s="215" t="s">
        <v>1041</v>
      </c>
      <c r="F32" s="228" t="s">
        <v>1042</v>
      </c>
      <c r="G32" s="228" t="s">
        <v>1043</v>
      </c>
      <c r="H32" s="217" t="s">
        <v>973</v>
      </c>
      <c r="I32" s="217" t="s">
        <v>433</v>
      </c>
      <c r="J32" s="218">
        <f t="shared" si="9"/>
        <v>1</v>
      </c>
      <c r="K32" s="218">
        <f t="shared" si="10"/>
        <v>5</v>
      </c>
      <c r="L32" s="216">
        <f t="shared" si="0"/>
        <v>5</v>
      </c>
      <c r="M32" s="217" t="str">
        <f>VLOOKUP(K32,[1]MapadeCalor!$B$2:$G$6,J32+1,0)</f>
        <v>ALTO</v>
      </c>
      <c r="N32" s="215" t="s">
        <v>1044</v>
      </c>
      <c r="O32" s="215" t="s">
        <v>55</v>
      </c>
      <c r="P32" s="215" t="s">
        <v>83</v>
      </c>
      <c r="Q32" s="215" t="s">
        <v>903</v>
      </c>
      <c r="R32" s="218">
        <f t="shared" si="1"/>
        <v>15</v>
      </c>
      <c r="S32" s="218">
        <f t="shared" si="2"/>
        <v>5</v>
      </c>
      <c r="T32" s="218">
        <f t="shared" si="3"/>
        <v>0</v>
      </c>
      <c r="U32" s="218">
        <f t="shared" si="4"/>
        <v>20</v>
      </c>
      <c r="V32" s="217" t="str">
        <f t="shared" si="5"/>
        <v>Control Adecuado</v>
      </c>
      <c r="W32" s="217" t="str">
        <f t="shared" si="6"/>
        <v>Cambie el valor de la probabilidad</v>
      </c>
      <c r="X32" s="215" t="s">
        <v>1045</v>
      </c>
      <c r="Y32" s="217"/>
      <c r="Z32" s="217"/>
      <c r="AA32" s="218">
        <f t="shared" si="11"/>
        <v>0</v>
      </c>
      <c r="AB32" s="218">
        <f t="shared" si="7"/>
        <v>0</v>
      </c>
      <c r="AC32" s="218">
        <f t="shared" si="8"/>
        <v>0</v>
      </c>
      <c r="AD32" s="219" t="e">
        <f>VLOOKUP(AB32,[1]MapadeCalor!$B$2:$G$6,AA32+1,0)</f>
        <v>#N/A</v>
      </c>
      <c r="AE32" s="215"/>
      <c r="AF32" s="217"/>
    </row>
    <row r="33" spans="2:32" ht="15.75" customHeight="1" x14ac:dyDescent="0.2">
      <c r="B33" s="213">
        <v>26</v>
      </c>
      <c r="C33" s="224" t="s">
        <v>350</v>
      </c>
      <c r="D33" s="217" t="s">
        <v>278</v>
      </c>
      <c r="E33" s="215" t="s">
        <v>1046</v>
      </c>
      <c r="F33" s="228" t="s">
        <v>1047</v>
      </c>
      <c r="G33" s="228" t="s">
        <v>1048</v>
      </c>
      <c r="H33" s="217" t="s">
        <v>973</v>
      </c>
      <c r="I33" s="217" t="s">
        <v>114</v>
      </c>
      <c r="J33" s="218">
        <f t="shared" si="9"/>
        <v>1</v>
      </c>
      <c r="K33" s="218">
        <f t="shared" si="10"/>
        <v>3</v>
      </c>
      <c r="L33" s="216">
        <f t="shared" si="0"/>
        <v>3</v>
      </c>
      <c r="M33" s="217" t="str">
        <f>VLOOKUP(K33,[1]MapadeCalor!$B$2:$G$6,J33+1,0)</f>
        <v>BAJO</v>
      </c>
      <c r="N33" s="215" t="s">
        <v>1049</v>
      </c>
      <c r="O33" s="215" t="s">
        <v>55</v>
      </c>
      <c r="P33" s="215" t="s">
        <v>83</v>
      </c>
      <c r="Q33" s="215" t="s">
        <v>903</v>
      </c>
      <c r="R33" s="218">
        <f t="shared" si="1"/>
        <v>15</v>
      </c>
      <c r="S33" s="218">
        <f t="shared" si="2"/>
        <v>5</v>
      </c>
      <c r="T33" s="218">
        <f t="shared" si="3"/>
        <v>0</v>
      </c>
      <c r="U33" s="218">
        <f t="shared" si="4"/>
        <v>20</v>
      </c>
      <c r="V33" s="217" t="str">
        <f t="shared" si="5"/>
        <v>Control Adecuado</v>
      </c>
      <c r="W33" s="217" t="str">
        <f t="shared" si="6"/>
        <v>Cambie el valor de la probabilidad</v>
      </c>
      <c r="X33" s="215" t="s">
        <v>1050</v>
      </c>
      <c r="Y33" s="217"/>
      <c r="Z33" s="217"/>
      <c r="AA33" s="218">
        <f t="shared" si="11"/>
        <v>0</v>
      </c>
      <c r="AB33" s="218">
        <f t="shared" si="7"/>
        <v>0</v>
      </c>
      <c r="AC33" s="218">
        <f t="shared" si="8"/>
        <v>0</v>
      </c>
      <c r="AD33" s="219" t="e">
        <f>VLOOKUP(AB33,[1]MapadeCalor!$B$2:$G$6,AA33+1,0)</f>
        <v>#N/A</v>
      </c>
      <c r="AE33" s="215"/>
      <c r="AF33" s="217"/>
    </row>
    <row r="34" spans="2:32" ht="184.5" customHeight="1" x14ac:dyDescent="0.2">
      <c r="B34" s="213">
        <v>27</v>
      </c>
      <c r="C34" s="224" t="s">
        <v>128</v>
      </c>
      <c r="D34" s="217" t="s">
        <v>278</v>
      </c>
      <c r="E34" s="215" t="s">
        <v>1051</v>
      </c>
      <c r="F34" s="228" t="s">
        <v>1052</v>
      </c>
      <c r="G34" s="228" t="s">
        <v>1053</v>
      </c>
      <c r="H34" s="217" t="s">
        <v>973</v>
      </c>
      <c r="I34" s="217" t="s">
        <v>114</v>
      </c>
      <c r="J34" s="218">
        <f t="shared" si="9"/>
        <v>1</v>
      </c>
      <c r="K34" s="218">
        <f t="shared" si="10"/>
        <v>3</v>
      </c>
      <c r="L34" s="216">
        <f t="shared" si="0"/>
        <v>3</v>
      </c>
      <c r="M34" s="217" t="str">
        <f>VLOOKUP(K34,[1]MapadeCalor!$B$2:$G$6,J34+1,0)</f>
        <v>BAJO</v>
      </c>
      <c r="N34" s="215" t="s">
        <v>1054</v>
      </c>
      <c r="O34" s="215" t="s">
        <v>55</v>
      </c>
      <c r="P34" s="215" t="s">
        <v>83</v>
      </c>
      <c r="Q34" s="215" t="s">
        <v>903</v>
      </c>
      <c r="R34" s="218">
        <f t="shared" si="1"/>
        <v>15</v>
      </c>
      <c r="S34" s="218">
        <f t="shared" si="2"/>
        <v>5</v>
      </c>
      <c r="T34" s="218">
        <f t="shared" si="3"/>
        <v>0</v>
      </c>
      <c r="U34" s="218">
        <f t="shared" si="4"/>
        <v>20</v>
      </c>
      <c r="V34" s="217" t="str">
        <f t="shared" si="5"/>
        <v>Control Adecuado</v>
      </c>
      <c r="W34" s="217" t="str">
        <f t="shared" si="6"/>
        <v>Cambie el valor de la probabilidad</v>
      </c>
      <c r="X34" s="215" t="s">
        <v>1021</v>
      </c>
      <c r="Y34" s="217"/>
      <c r="Z34" s="217"/>
      <c r="AA34" s="218">
        <f t="shared" si="11"/>
        <v>0</v>
      </c>
      <c r="AB34" s="218">
        <f t="shared" si="7"/>
        <v>0</v>
      </c>
      <c r="AC34" s="218">
        <f t="shared" si="8"/>
        <v>0</v>
      </c>
      <c r="AD34" s="219" t="e">
        <f>VLOOKUP(AB34,[1]MapadeCalor!$B$2:$G$6,AA34+1,0)</f>
        <v>#N/A</v>
      </c>
      <c r="AE34" s="215"/>
      <c r="AF34" s="217"/>
    </row>
    <row r="35" spans="2:32" ht="207.75" customHeight="1" x14ac:dyDescent="0.2">
      <c r="B35" s="213">
        <v>28</v>
      </c>
      <c r="C35" s="224" t="s">
        <v>75</v>
      </c>
      <c r="D35" s="217" t="s">
        <v>687</v>
      </c>
      <c r="E35" s="215" t="s">
        <v>1055</v>
      </c>
      <c r="F35" s="215" t="s">
        <v>1056</v>
      </c>
      <c r="G35" s="215" t="s">
        <v>1057</v>
      </c>
      <c r="H35" s="217" t="s">
        <v>982</v>
      </c>
      <c r="I35" s="217" t="s">
        <v>114</v>
      </c>
      <c r="J35" s="218">
        <f t="shared" si="9"/>
        <v>5</v>
      </c>
      <c r="K35" s="218">
        <f t="shared" si="10"/>
        <v>3</v>
      </c>
      <c r="L35" s="216">
        <f t="shared" si="0"/>
        <v>15</v>
      </c>
      <c r="M35" s="217" t="str">
        <f>VLOOKUP(K35,[1]MapadeCalor!$B$2:$G$6,J35+1,0)</f>
        <v>MUY ALTO</v>
      </c>
      <c r="N35" s="215" t="s">
        <v>1058</v>
      </c>
      <c r="O35" s="215" t="s">
        <v>55</v>
      </c>
      <c r="P35" s="215" t="s">
        <v>83</v>
      </c>
      <c r="Q35" s="215" t="s">
        <v>903</v>
      </c>
      <c r="R35" s="218">
        <f t="shared" si="1"/>
        <v>15</v>
      </c>
      <c r="S35" s="218">
        <f t="shared" si="2"/>
        <v>5</v>
      </c>
      <c r="T35" s="218">
        <f t="shared" si="3"/>
        <v>0</v>
      </c>
      <c r="U35" s="218">
        <f t="shared" si="4"/>
        <v>20</v>
      </c>
      <c r="V35" s="217" t="str">
        <f t="shared" si="5"/>
        <v>Control Adecuado</v>
      </c>
      <c r="W35" s="217" t="str">
        <f t="shared" si="6"/>
        <v>Cambie el valor de la probabilidad</v>
      </c>
      <c r="X35" s="217" t="s">
        <v>1059</v>
      </c>
      <c r="Y35" s="217"/>
      <c r="Z35" s="217"/>
      <c r="AA35" s="218">
        <f t="shared" si="11"/>
        <v>0</v>
      </c>
      <c r="AB35" s="218">
        <f t="shared" si="7"/>
        <v>0</v>
      </c>
      <c r="AC35" s="218">
        <f t="shared" si="8"/>
        <v>0</v>
      </c>
      <c r="AD35" s="219" t="e">
        <f>VLOOKUP(AB35,[1]MapadeCalor!$B$2:$G$6,AA35+1,0)</f>
        <v>#N/A</v>
      </c>
      <c r="AE35" s="215"/>
      <c r="AF35" s="217"/>
    </row>
    <row r="36" spans="2:32" ht="390.75" customHeight="1" x14ac:dyDescent="0.2">
      <c r="B36" s="213">
        <v>29</v>
      </c>
      <c r="C36" s="224" t="s">
        <v>75</v>
      </c>
      <c r="D36" s="217" t="s">
        <v>687</v>
      </c>
      <c r="E36" s="215" t="s">
        <v>1060</v>
      </c>
      <c r="F36" s="215" t="s">
        <v>1061</v>
      </c>
      <c r="G36" s="215" t="s">
        <v>1062</v>
      </c>
      <c r="H36" s="217" t="s">
        <v>931</v>
      </c>
      <c r="I36" s="217" t="s">
        <v>114</v>
      </c>
      <c r="J36" s="218">
        <f t="shared" si="9"/>
        <v>4</v>
      </c>
      <c r="K36" s="218">
        <f t="shared" si="10"/>
        <v>3</v>
      </c>
      <c r="L36" s="216">
        <f t="shared" si="0"/>
        <v>12</v>
      </c>
      <c r="M36" s="217" t="str">
        <f>VLOOKUP(K36,[1]MapadeCalor!$B$2:$G$6,J36+1,0)</f>
        <v>MUY ALTO</v>
      </c>
      <c r="N36" s="215" t="s">
        <v>1063</v>
      </c>
      <c r="O36" s="215" t="s">
        <v>55</v>
      </c>
      <c r="P36" s="215" t="s">
        <v>83</v>
      </c>
      <c r="Q36" s="215" t="s">
        <v>903</v>
      </c>
      <c r="R36" s="218">
        <f t="shared" si="1"/>
        <v>15</v>
      </c>
      <c r="S36" s="218">
        <f t="shared" si="2"/>
        <v>5</v>
      </c>
      <c r="T36" s="218">
        <f t="shared" si="3"/>
        <v>0</v>
      </c>
      <c r="U36" s="218">
        <f t="shared" si="4"/>
        <v>20</v>
      </c>
      <c r="V36" s="217" t="str">
        <f t="shared" si="5"/>
        <v>Control Adecuado</v>
      </c>
      <c r="W36" s="217" t="str">
        <f t="shared" si="6"/>
        <v>Cambie el valor de la probabilidad</v>
      </c>
      <c r="X36" s="217" t="s">
        <v>1064</v>
      </c>
      <c r="Y36" s="217"/>
      <c r="Z36" s="217"/>
      <c r="AA36" s="218">
        <f t="shared" si="11"/>
        <v>0</v>
      </c>
      <c r="AB36" s="218">
        <f t="shared" si="7"/>
        <v>0</v>
      </c>
      <c r="AC36" s="218">
        <f t="shared" si="8"/>
        <v>0</v>
      </c>
      <c r="AD36" s="219" t="e">
        <f>VLOOKUP(AB36,[1]MapadeCalor!$B$2:$G$6,AA36+1,0)</f>
        <v>#N/A</v>
      </c>
      <c r="AE36" s="215"/>
      <c r="AF36" s="217"/>
    </row>
    <row r="37" spans="2:32" ht="84" customHeight="1" x14ac:dyDescent="0.2">
      <c r="B37" s="213">
        <v>30</v>
      </c>
      <c r="C37" s="224" t="s">
        <v>75</v>
      </c>
      <c r="D37" s="217" t="s">
        <v>342</v>
      </c>
      <c r="E37" s="215" t="s">
        <v>1065</v>
      </c>
      <c r="F37" s="215" t="s">
        <v>344</v>
      </c>
      <c r="G37" s="215" t="s">
        <v>1066</v>
      </c>
      <c r="H37" s="217" t="s">
        <v>936</v>
      </c>
      <c r="I37" s="217" t="s">
        <v>433</v>
      </c>
      <c r="J37" s="218">
        <f t="shared" si="9"/>
        <v>3</v>
      </c>
      <c r="K37" s="218">
        <f t="shared" si="10"/>
        <v>5</v>
      </c>
      <c r="L37" s="216">
        <f t="shared" si="0"/>
        <v>15</v>
      </c>
      <c r="M37" s="217" t="str">
        <f>VLOOKUP(K37,[1]MapadeCalor!$B$2:$G$6,J37+1,0)</f>
        <v>MUY ALTO</v>
      </c>
      <c r="N37" s="215" t="s">
        <v>1067</v>
      </c>
      <c r="O37" s="215" t="s">
        <v>55</v>
      </c>
      <c r="P37" s="215" t="s">
        <v>83</v>
      </c>
      <c r="Q37" s="215" t="s">
        <v>903</v>
      </c>
      <c r="R37" s="218">
        <f t="shared" si="1"/>
        <v>15</v>
      </c>
      <c r="S37" s="218">
        <f t="shared" si="2"/>
        <v>5</v>
      </c>
      <c r="T37" s="218">
        <f t="shared" si="3"/>
        <v>0</v>
      </c>
      <c r="U37" s="218">
        <f t="shared" si="4"/>
        <v>20</v>
      </c>
      <c r="V37" s="217" t="str">
        <f t="shared" si="5"/>
        <v>Control Adecuado</v>
      </c>
      <c r="W37" s="217" t="str">
        <f t="shared" si="6"/>
        <v>Cambie el valor de la probabilidad</v>
      </c>
      <c r="X37" s="215" t="s">
        <v>1068</v>
      </c>
      <c r="Y37" s="217"/>
      <c r="Z37" s="217"/>
      <c r="AA37" s="218">
        <f t="shared" si="11"/>
        <v>0</v>
      </c>
      <c r="AB37" s="218">
        <f t="shared" si="7"/>
        <v>0</v>
      </c>
      <c r="AC37" s="218">
        <f t="shared" si="8"/>
        <v>0</v>
      </c>
      <c r="AD37" s="219" t="e">
        <f>VLOOKUP(AB37,[1]MapadeCalor!$B$2:$G$6,AA37+1,0)</f>
        <v>#N/A</v>
      </c>
      <c r="AE37" s="215"/>
      <c r="AF37" s="217"/>
    </row>
    <row r="38" spans="2:32" ht="114.75" customHeight="1" x14ac:dyDescent="0.2">
      <c r="B38" s="213">
        <v>31</v>
      </c>
      <c r="C38" s="224" t="s">
        <v>350</v>
      </c>
      <c r="D38" s="217" t="s">
        <v>342</v>
      </c>
      <c r="E38" s="215" t="s">
        <v>351</v>
      </c>
      <c r="F38" s="215" t="s">
        <v>1069</v>
      </c>
      <c r="G38" s="215" t="s">
        <v>1070</v>
      </c>
      <c r="H38" s="217" t="s">
        <v>931</v>
      </c>
      <c r="I38" s="217" t="s">
        <v>114</v>
      </c>
      <c r="J38" s="218">
        <f t="shared" si="9"/>
        <v>4</v>
      </c>
      <c r="K38" s="218">
        <f t="shared" si="10"/>
        <v>3</v>
      </c>
      <c r="L38" s="216">
        <f t="shared" si="0"/>
        <v>12</v>
      </c>
      <c r="M38" s="217" t="str">
        <f>VLOOKUP(K38,[1]MapadeCalor!$B$2:$G$6,J38+1,0)</f>
        <v>MUY ALTO</v>
      </c>
      <c r="N38" s="215" t="s">
        <v>1071</v>
      </c>
      <c r="O38" s="215" t="s">
        <v>55</v>
      </c>
      <c r="P38" s="215" t="s">
        <v>83</v>
      </c>
      <c r="Q38" s="215" t="s">
        <v>903</v>
      </c>
      <c r="R38" s="218">
        <f t="shared" si="1"/>
        <v>15</v>
      </c>
      <c r="S38" s="218">
        <f t="shared" si="2"/>
        <v>5</v>
      </c>
      <c r="T38" s="218">
        <f t="shared" si="3"/>
        <v>0</v>
      </c>
      <c r="U38" s="218">
        <f t="shared" si="4"/>
        <v>20</v>
      </c>
      <c r="V38" s="217" t="str">
        <f t="shared" si="5"/>
        <v>Control Adecuado</v>
      </c>
      <c r="W38" s="217" t="str">
        <f t="shared" si="6"/>
        <v>Cambie el valor de la probabilidad</v>
      </c>
      <c r="X38" s="215" t="s">
        <v>1072</v>
      </c>
      <c r="Y38" s="217"/>
      <c r="Z38" s="217"/>
      <c r="AA38" s="218">
        <f t="shared" si="11"/>
        <v>0</v>
      </c>
      <c r="AB38" s="218">
        <f t="shared" si="7"/>
        <v>0</v>
      </c>
      <c r="AC38" s="218">
        <f t="shared" si="8"/>
        <v>0</v>
      </c>
      <c r="AD38" s="219" t="e">
        <f>VLOOKUP(AB38,[1]MapadeCalor!$B$2:$G$6,AA38+1,0)</f>
        <v>#N/A</v>
      </c>
      <c r="AE38" s="215"/>
      <c r="AF38" s="217"/>
    </row>
    <row r="39" spans="2:32" ht="88.5" customHeight="1" x14ac:dyDescent="0.2">
      <c r="B39" s="213">
        <v>32</v>
      </c>
      <c r="C39" s="224" t="s">
        <v>109</v>
      </c>
      <c r="D39" s="217" t="s">
        <v>342</v>
      </c>
      <c r="E39" s="215" t="s">
        <v>359</v>
      </c>
      <c r="F39" s="215" t="s">
        <v>358</v>
      </c>
      <c r="G39" s="215" t="s">
        <v>1073</v>
      </c>
      <c r="H39" s="217" t="s">
        <v>957</v>
      </c>
      <c r="I39" s="217" t="s">
        <v>180</v>
      </c>
      <c r="J39" s="218">
        <f t="shared" si="9"/>
        <v>2</v>
      </c>
      <c r="K39" s="218">
        <f t="shared" si="10"/>
        <v>4</v>
      </c>
      <c r="L39" s="216">
        <f t="shared" si="0"/>
        <v>8</v>
      </c>
      <c r="M39" s="217" t="str">
        <f>VLOOKUP(K39,[1]MapadeCalor!$B$2:$G$6,J39+1,0)</f>
        <v>ALTO</v>
      </c>
      <c r="N39" s="215" t="s">
        <v>360</v>
      </c>
      <c r="O39" s="215" t="s">
        <v>88</v>
      </c>
      <c r="P39" s="215" t="s">
        <v>83</v>
      </c>
      <c r="Q39" s="215" t="s">
        <v>13</v>
      </c>
      <c r="R39" s="218">
        <f t="shared" si="1"/>
        <v>20</v>
      </c>
      <c r="S39" s="218">
        <f t="shared" si="2"/>
        <v>5</v>
      </c>
      <c r="T39" s="218">
        <f t="shared" si="3"/>
        <v>0</v>
      </c>
      <c r="U39" s="218">
        <f t="shared" si="4"/>
        <v>25</v>
      </c>
      <c r="V39" s="217" t="str">
        <f t="shared" si="5"/>
        <v>Control Adecuado</v>
      </c>
      <c r="W39" s="217" t="str">
        <f t="shared" si="6"/>
        <v>Cambie el valor del impacto</v>
      </c>
      <c r="X39" s="215" t="s">
        <v>1074</v>
      </c>
      <c r="Y39" s="217"/>
      <c r="Z39" s="217"/>
      <c r="AA39" s="218">
        <f t="shared" si="11"/>
        <v>0</v>
      </c>
      <c r="AB39" s="218">
        <f t="shared" si="7"/>
        <v>0</v>
      </c>
      <c r="AC39" s="218">
        <f t="shared" si="8"/>
        <v>0</v>
      </c>
      <c r="AD39" s="219" t="e">
        <f>VLOOKUP(AB39,[1]MapadeCalor!$B$2:$G$6,AA39+1,0)</f>
        <v>#N/A</v>
      </c>
      <c r="AE39" s="215"/>
      <c r="AF39" s="217"/>
    </row>
    <row r="40" spans="2:32" ht="57" customHeight="1" x14ac:dyDescent="0.2">
      <c r="B40" s="213">
        <v>33</v>
      </c>
      <c r="C40" s="224" t="s">
        <v>46</v>
      </c>
      <c r="D40" s="217" t="s">
        <v>342</v>
      </c>
      <c r="E40" s="215" t="s">
        <v>362</v>
      </c>
      <c r="F40" s="215" t="s">
        <v>363</v>
      </c>
      <c r="G40" s="228" t="s">
        <v>1075</v>
      </c>
      <c r="H40" s="217" t="s">
        <v>936</v>
      </c>
      <c r="I40" s="217" t="s">
        <v>1005</v>
      </c>
      <c r="J40" s="218">
        <f t="shared" si="9"/>
        <v>3</v>
      </c>
      <c r="K40" s="218">
        <f t="shared" si="10"/>
        <v>2</v>
      </c>
      <c r="L40" s="216">
        <f t="shared" si="0"/>
        <v>6</v>
      </c>
      <c r="M40" s="217" t="str">
        <f>VLOOKUP(K40,[1]MapadeCalor!$B$2:$G$6,J40+1,0)</f>
        <v>MEDIO</v>
      </c>
      <c r="N40" s="215" t="s">
        <v>1076</v>
      </c>
      <c r="O40" s="215" t="s">
        <v>88</v>
      </c>
      <c r="P40" s="215" t="s">
        <v>83</v>
      </c>
      <c r="Q40" s="215" t="s">
        <v>13</v>
      </c>
      <c r="R40" s="218">
        <f t="shared" si="1"/>
        <v>20</v>
      </c>
      <c r="S40" s="218">
        <f t="shared" si="2"/>
        <v>5</v>
      </c>
      <c r="T40" s="218">
        <f t="shared" si="3"/>
        <v>0</v>
      </c>
      <c r="U40" s="218">
        <f t="shared" si="4"/>
        <v>25</v>
      </c>
      <c r="V40" s="217" t="str">
        <f t="shared" si="5"/>
        <v>Control Adecuado</v>
      </c>
      <c r="W40" s="217" t="str">
        <f t="shared" si="6"/>
        <v>Cambie el valor del impacto</v>
      </c>
      <c r="X40" s="215" t="s">
        <v>1077</v>
      </c>
      <c r="Y40" s="217"/>
      <c r="Z40" s="217"/>
      <c r="AA40" s="218">
        <f t="shared" si="11"/>
        <v>0</v>
      </c>
      <c r="AB40" s="218">
        <f t="shared" si="7"/>
        <v>0</v>
      </c>
      <c r="AC40" s="218">
        <f t="shared" si="8"/>
        <v>0</v>
      </c>
      <c r="AD40" s="219" t="e">
        <f>VLOOKUP(AB40,[1]MapadeCalor!$B$2:$G$6,AA40+1,0)</f>
        <v>#N/A</v>
      </c>
      <c r="AE40" s="215"/>
      <c r="AF40" s="217"/>
    </row>
    <row r="41" spans="2:32" ht="409.5" customHeight="1" x14ac:dyDescent="0.2">
      <c r="B41" s="213">
        <v>34</v>
      </c>
      <c r="C41" s="224" t="s">
        <v>189</v>
      </c>
      <c r="D41" s="217" t="s">
        <v>368</v>
      </c>
      <c r="E41" s="227" t="s">
        <v>1078</v>
      </c>
      <c r="F41" s="227" t="s">
        <v>369</v>
      </c>
      <c r="G41" s="227" t="s">
        <v>1079</v>
      </c>
      <c r="H41" s="217" t="s">
        <v>982</v>
      </c>
      <c r="I41" s="217" t="s">
        <v>114</v>
      </c>
      <c r="J41" s="218">
        <f t="shared" si="9"/>
        <v>5</v>
      </c>
      <c r="K41" s="218">
        <f t="shared" si="10"/>
        <v>3</v>
      </c>
      <c r="L41" s="216">
        <f t="shared" si="0"/>
        <v>15</v>
      </c>
      <c r="M41" s="217" t="str">
        <f>VLOOKUP(K41,[1]MapadeCalor!$B$2:$G$6,J41+1,0)</f>
        <v>MUY ALTO</v>
      </c>
      <c r="N41" s="215" t="s">
        <v>1080</v>
      </c>
      <c r="O41" s="215" t="s">
        <v>55</v>
      </c>
      <c r="P41" s="215" t="s">
        <v>83</v>
      </c>
      <c r="Q41" s="215" t="s">
        <v>903</v>
      </c>
      <c r="R41" s="218">
        <f t="shared" si="1"/>
        <v>15</v>
      </c>
      <c r="S41" s="218">
        <f t="shared" si="2"/>
        <v>5</v>
      </c>
      <c r="T41" s="218">
        <f t="shared" si="3"/>
        <v>0</v>
      </c>
      <c r="U41" s="218">
        <f t="shared" si="4"/>
        <v>20</v>
      </c>
      <c r="V41" s="217" t="str">
        <f t="shared" si="5"/>
        <v>Control Adecuado</v>
      </c>
      <c r="W41" s="217" t="str">
        <f t="shared" si="6"/>
        <v>Cambie el valor de la probabilidad</v>
      </c>
      <c r="X41" s="230" t="s">
        <v>1081</v>
      </c>
      <c r="Y41" s="217"/>
      <c r="Z41" s="217"/>
      <c r="AA41" s="218">
        <f t="shared" si="11"/>
        <v>0</v>
      </c>
      <c r="AB41" s="218">
        <f t="shared" si="7"/>
        <v>0</v>
      </c>
      <c r="AC41" s="218">
        <f t="shared" si="8"/>
        <v>0</v>
      </c>
      <c r="AD41" s="219" t="e">
        <f>VLOOKUP(AB41,[1]MapadeCalor!$B$2:$G$6,AA41+1,0)</f>
        <v>#N/A</v>
      </c>
      <c r="AE41" s="215"/>
      <c r="AF41" s="217"/>
    </row>
    <row r="42" spans="2:32" ht="303" customHeight="1" x14ac:dyDescent="0.2">
      <c r="B42" s="213">
        <v>35</v>
      </c>
      <c r="C42" s="224" t="s">
        <v>350</v>
      </c>
      <c r="D42" s="217" t="s">
        <v>368</v>
      </c>
      <c r="E42" s="227" t="s">
        <v>1082</v>
      </c>
      <c r="F42" s="227" t="s">
        <v>383</v>
      </c>
      <c r="G42" s="227" t="s">
        <v>1083</v>
      </c>
      <c r="H42" s="217" t="s">
        <v>957</v>
      </c>
      <c r="I42" s="217" t="s">
        <v>1005</v>
      </c>
      <c r="J42" s="218">
        <f t="shared" si="9"/>
        <v>2</v>
      </c>
      <c r="K42" s="218">
        <f t="shared" si="10"/>
        <v>2</v>
      </c>
      <c r="L42" s="216">
        <f t="shared" si="0"/>
        <v>4</v>
      </c>
      <c r="M42" s="217" t="str">
        <f>VLOOKUP(K42,[1]MapadeCalor!$B$2:$G$6,J42+1,0)</f>
        <v>BAJO</v>
      </c>
      <c r="N42" s="215" t="s">
        <v>1084</v>
      </c>
      <c r="O42" s="215" t="s">
        <v>55</v>
      </c>
      <c r="P42" s="215" t="s">
        <v>83</v>
      </c>
      <c r="Q42" s="215" t="s">
        <v>903</v>
      </c>
      <c r="R42" s="218">
        <f t="shared" si="1"/>
        <v>15</v>
      </c>
      <c r="S42" s="218">
        <f t="shared" si="2"/>
        <v>5</v>
      </c>
      <c r="T42" s="218">
        <f t="shared" si="3"/>
        <v>0</v>
      </c>
      <c r="U42" s="218">
        <f t="shared" si="4"/>
        <v>20</v>
      </c>
      <c r="V42" s="217" t="str">
        <f t="shared" si="5"/>
        <v>Control Adecuado</v>
      </c>
      <c r="W42" s="217" t="str">
        <f t="shared" si="6"/>
        <v>Cambie el valor de la probabilidad</v>
      </c>
      <c r="X42" s="230" t="s">
        <v>1085</v>
      </c>
      <c r="Y42" s="217"/>
      <c r="Z42" s="217"/>
      <c r="AA42" s="218">
        <f t="shared" si="11"/>
        <v>0</v>
      </c>
      <c r="AB42" s="218">
        <f t="shared" si="7"/>
        <v>0</v>
      </c>
      <c r="AC42" s="218">
        <f t="shared" si="8"/>
        <v>0</v>
      </c>
      <c r="AD42" s="219" t="e">
        <f>VLOOKUP(AB42,[1]MapadeCalor!$B$2:$G$6,AA42+1,0)</f>
        <v>#N/A</v>
      </c>
      <c r="AE42" s="215"/>
      <c r="AF42" s="217"/>
    </row>
    <row r="43" spans="2:32" ht="15.75" customHeight="1" x14ac:dyDescent="0.2">
      <c r="B43" s="213">
        <v>36</v>
      </c>
      <c r="C43" s="224" t="s">
        <v>109</v>
      </c>
      <c r="D43" s="217" t="s">
        <v>368</v>
      </c>
      <c r="E43" s="227" t="s">
        <v>1086</v>
      </c>
      <c r="F43" s="227" t="s">
        <v>1087</v>
      </c>
      <c r="G43" s="227" t="s">
        <v>1079</v>
      </c>
      <c r="H43" s="217" t="s">
        <v>973</v>
      </c>
      <c r="I43" s="217" t="s">
        <v>180</v>
      </c>
      <c r="J43" s="218">
        <f t="shared" si="9"/>
        <v>1</v>
      </c>
      <c r="K43" s="218">
        <f t="shared" si="10"/>
        <v>4</v>
      </c>
      <c r="L43" s="216">
        <f t="shared" si="0"/>
        <v>4</v>
      </c>
      <c r="M43" s="217" t="str">
        <f>VLOOKUP(K43,[1]MapadeCalor!$B$2:$G$6,J43+1,0)</f>
        <v>MEDIO</v>
      </c>
      <c r="N43" s="215" t="s">
        <v>1088</v>
      </c>
      <c r="O43" s="215" t="s">
        <v>330</v>
      </c>
      <c r="P43" s="215" t="s">
        <v>83</v>
      </c>
      <c r="Q43" s="215" t="s">
        <v>13</v>
      </c>
      <c r="R43" s="218">
        <f t="shared" si="1"/>
        <v>5</v>
      </c>
      <c r="S43" s="218">
        <f t="shared" si="2"/>
        <v>5</v>
      </c>
      <c r="T43" s="218">
        <f t="shared" si="3"/>
        <v>0</v>
      </c>
      <c r="U43" s="218">
        <f t="shared" si="4"/>
        <v>10</v>
      </c>
      <c r="V43" s="217" t="str">
        <f t="shared" si="5"/>
        <v>Control Débil</v>
      </c>
      <c r="W43" s="217" t="str">
        <f t="shared" si="6"/>
        <v>Cambie el valor del impacto</v>
      </c>
      <c r="X43" s="230" t="s">
        <v>1089</v>
      </c>
      <c r="Y43" s="217"/>
      <c r="Z43" s="217"/>
      <c r="AA43" s="218">
        <f t="shared" si="11"/>
        <v>0</v>
      </c>
      <c r="AB43" s="218">
        <f t="shared" si="7"/>
        <v>0</v>
      </c>
      <c r="AC43" s="218">
        <f t="shared" si="8"/>
        <v>0</v>
      </c>
      <c r="AD43" s="219" t="e">
        <f>VLOOKUP(AB43,[1]MapadeCalor!$B$2:$G$6,AA43+1,0)</f>
        <v>#N/A</v>
      </c>
      <c r="AE43" s="231"/>
      <c r="AF43" s="217"/>
    </row>
    <row r="44" spans="2:32" ht="15.75" customHeight="1" x14ac:dyDescent="0.2">
      <c r="B44" s="213">
        <v>37</v>
      </c>
      <c r="C44" s="224" t="s">
        <v>109</v>
      </c>
      <c r="D44" s="217" t="s">
        <v>396</v>
      </c>
      <c r="E44" s="232" t="s">
        <v>1090</v>
      </c>
      <c r="F44" s="215" t="s">
        <v>1091</v>
      </c>
      <c r="G44" s="215" t="s">
        <v>1092</v>
      </c>
      <c r="H44" s="217" t="s">
        <v>973</v>
      </c>
      <c r="I44" s="217" t="s">
        <v>180</v>
      </c>
      <c r="J44" s="218">
        <f t="shared" si="9"/>
        <v>1</v>
      </c>
      <c r="K44" s="218">
        <f t="shared" si="10"/>
        <v>4</v>
      </c>
      <c r="L44" s="216">
        <f t="shared" si="0"/>
        <v>4</v>
      </c>
      <c r="M44" s="217" t="str">
        <f>VLOOKUP(K44,[1]MapadeCalor!$B$2:$G$6,J44+1,0)</f>
        <v>MEDIO</v>
      </c>
      <c r="N44" s="215" t="s">
        <v>1093</v>
      </c>
      <c r="O44" s="215" t="s">
        <v>55</v>
      </c>
      <c r="P44" s="215" t="s">
        <v>83</v>
      </c>
      <c r="Q44" s="215" t="s">
        <v>903</v>
      </c>
      <c r="R44" s="218">
        <f t="shared" si="1"/>
        <v>15</v>
      </c>
      <c r="S44" s="218">
        <f t="shared" si="2"/>
        <v>5</v>
      </c>
      <c r="T44" s="218">
        <f t="shared" si="3"/>
        <v>0</v>
      </c>
      <c r="U44" s="218">
        <f t="shared" si="4"/>
        <v>20</v>
      </c>
      <c r="V44" s="217" t="str">
        <f t="shared" si="5"/>
        <v>Control Adecuado</v>
      </c>
      <c r="W44" s="217" t="str">
        <f t="shared" si="6"/>
        <v>Cambie el valor de la probabilidad</v>
      </c>
      <c r="X44" s="232" t="s">
        <v>1094</v>
      </c>
      <c r="Y44" s="217"/>
      <c r="Z44" s="217"/>
      <c r="AA44" s="218">
        <f t="shared" si="11"/>
        <v>0</v>
      </c>
      <c r="AB44" s="218">
        <f t="shared" si="7"/>
        <v>0</v>
      </c>
      <c r="AC44" s="218">
        <f t="shared" si="8"/>
        <v>0</v>
      </c>
      <c r="AD44" s="219" t="e">
        <f>VLOOKUP(AB44,[1]MapadeCalor!$B$2:$G$6,AA44+1,0)</f>
        <v>#N/A</v>
      </c>
      <c r="AE44" s="215"/>
      <c r="AF44" s="217"/>
    </row>
    <row r="45" spans="2:32" ht="15.75" customHeight="1" x14ac:dyDescent="0.2">
      <c r="B45" s="213">
        <v>38</v>
      </c>
      <c r="C45" s="224" t="s">
        <v>109</v>
      </c>
      <c r="D45" s="217" t="s">
        <v>396</v>
      </c>
      <c r="E45" s="232" t="s">
        <v>1095</v>
      </c>
      <c r="F45" s="215" t="s">
        <v>1096</v>
      </c>
      <c r="G45" s="215" t="s">
        <v>1097</v>
      </c>
      <c r="H45" s="217" t="s">
        <v>973</v>
      </c>
      <c r="I45" s="217" t="s">
        <v>180</v>
      </c>
      <c r="J45" s="218">
        <f t="shared" si="9"/>
        <v>1</v>
      </c>
      <c r="K45" s="218">
        <f t="shared" si="10"/>
        <v>4</v>
      </c>
      <c r="L45" s="216">
        <f t="shared" si="0"/>
        <v>4</v>
      </c>
      <c r="M45" s="217" t="str">
        <f>VLOOKUP(K45,[1]MapadeCalor!$B$2:$G$6,J45+1,0)</f>
        <v>MEDIO</v>
      </c>
      <c r="N45" s="215" t="s">
        <v>1098</v>
      </c>
      <c r="O45" s="215" t="s">
        <v>55</v>
      </c>
      <c r="P45" s="215" t="s">
        <v>83</v>
      </c>
      <c r="Q45" s="215" t="s">
        <v>903</v>
      </c>
      <c r="R45" s="218">
        <f t="shared" si="1"/>
        <v>15</v>
      </c>
      <c r="S45" s="218">
        <f t="shared" si="2"/>
        <v>5</v>
      </c>
      <c r="T45" s="218">
        <f t="shared" si="3"/>
        <v>0</v>
      </c>
      <c r="U45" s="218">
        <f t="shared" si="4"/>
        <v>20</v>
      </c>
      <c r="V45" s="217" t="str">
        <f t="shared" si="5"/>
        <v>Control Adecuado</v>
      </c>
      <c r="W45" s="217" t="str">
        <f t="shared" si="6"/>
        <v>Cambie el valor de la probabilidad</v>
      </c>
      <c r="X45" s="232" t="s">
        <v>1099</v>
      </c>
      <c r="Y45" s="217"/>
      <c r="Z45" s="217"/>
      <c r="AA45" s="218">
        <f t="shared" si="11"/>
        <v>0</v>
      </c>
      <c r="AB45" s="218">
        <f t="shared" si="7"/>
        <v>0</v>
      </c>
      <c r="AC45" s="218">
        <f t="shared" si="8"/>
        <v>0</v>
      </c>
      <c r="AD45" s="219" t="e">
        <f>VLOOKUP(AB45,[1]MapadeCalor!$B$2:$G$6,AA45+1,0)</f>
        <v>#N/A</v>
      </c>
      <c r="AE45" s="215"/>
      <c r="AF45" s="217"/>
    </row>
    <row r="46" spans="2:32" ht="160.5" customHeight="1" x14ac:dyDescent="0.2">
      <c r="B46" s="213">
        <v>39</v>
      </c>
      <c r="C46" s="224" t="s">
        <v>75</v>
      </c>
      <c r="D46" s="217" t="s">
        <v>396</v>
      </c>
      <c r="E46" s="232" t="s">
        <v>1100</v>
      </c>
      <c r="F46" s="215" t="s">
        <v>1101</v>
      </c>
      <c r="G46" s="215" t="s">
        <v>1102</v>
      </c>
      <c r="H46" s="217" t="s">
        <v>957</v>
      </c>
      <c r="I46" s="217" t="s">
        <v>1103</v>
      </c>
      <c r="J46" s="218">
        <f t="shared" si="9"/>
        <v>2</v>
      </c>
      <c r="K46" s="218">
        <f t="shared" si="10"/>
        <v>1</v>
      </c>
      <c r="L46" s="216">
        <f t="shared" si="0"/>
        <v>2</v>
      </c>
      <c r="M46" s="217" t="str">
        <f>VLOOKUP(K46,[1]MapadeCalor!$B$2:$G$6,J46+1,0)</f>
        <v>BAJO</v>
      </c>
      <c r="N46" s="215" t="s">
        <v>1104</v>
      </c>
      <c r="O46" s="215" t="s">
        <v>55</v>
      </c>
      <c r="P46" s="215" t="s">
        <v>83</v>
      </c>
      <c r="Q46" s="215" t="s">
        <v>903</v>
      </c>
      <c r="R46" s="218">
        <f t="shared" si="1"/>
        <v>15</v>
      </c>
      <c r="S46" s="218">
        <f t="shared" si="2"/>
        <v>5</v>
      </c>
      <c r="T46" s="218">
        <f t="shared" si="3"/>
        <v>0</v>
      </c>
      <c r="U46" s="218">
        <f t="shared" si="4"/>
        <v>20</v>
      </c>
      <c r="V46" s="217" t="str">
        <f t="shared" si="5"/>
        <v>Control Adecuado</v>
      </c>
      <c r="W46" s="217" t="str">
        <f t="shared" si="6"/>
        <v>Cambie el valor de la probabilidad</v>
      </c>
      <c r="X46" s="232" t="s">
        <v>1105</v>
      </c>
      <c r="Y46" s="217"/>
      <c r="Z46" s="217"/>
      <c r="AA46" s="218">
        <f t="shared" si="11"/>
        <v>0</v>
      </c>
      <c r="AB46" s="218">
        <f t="shared" si="7"/>
        <v>0</v>
      </c>
      <c r="AC46" s="218">
        <f t="shared" si="8"/>
        <v>0</v>
      </c>
      <c r="AD46" s="219" t="e">
        <f>VLOOKUP(AB46,[1]MapadeCalor!$B$2:$G$6,AA46+1,0)</f>
        <v>#N/A</v>
      </c>
      <c r="AE46" s="215"/>
      <c r="AF46" s="217"/>
    </row>
    <row r="47" spans="2:32" ht="336" customHeight="1" x14ac:dyDescent="0.2">
      <c r="B47" s="213">
        <v>40</v>
      </c>
      <c r="C47" s="224" t="s">
        <v>46</v>
      </c>
      <c r="D47" s="217" t="s">
        <v>168</v>
      </c>
      <c r="E47" s="215" t="s">
        <v>1106</v>
      </c>
      <c r="F47" s="215" t="s">
        <v>420</v>
      </c>
      <c r="G47" s="217" t="s">
        <v>1107</v>
      </c>
      <c r="H47" s="217" t="s">
        <v>931</v>
      </c>
      <c r="I47" s="217" t="s">
        <v>1005</v>
      </c>
      <c r="J47" s="218">
        <f t="shared" si="9"/>
        <v>4</v>
      </c>
      <c r="K47" s="218">
        <f t="shared" si="10"/>
        <v>2</v>
      </c>
      <c r="L47" s="216">
        <f t="shared" si="0"/>
        <v>8</v>
      </c>
      <c r="M47" s="217" t="str">
        <f>VLOOKUP(K47,[1]MapadeCalor!$B$2:$G$6,J47+1,0)</f>
        <v>ALTO</v>
      </c>
      <c r="N47" s="215" t="s">
        <v>1108</v>
      </c>
      <c r="O47" s="215" t="s">
        <v>55</v>
      </c>
      <c r="P47" s="215" t="s">
        <v>83</v>
      </c>
      <c r="Q47" s="215" t="s">
        <v>903</v>
      </c>
      <c r="R47" s="218">
        <f t="shared" si="1"/>
        <v>15</v>
      </c>
      <c r="S47" s="218">
        <f t="shared" si="2"/>
        <v>5</v>
      </c>
      <c r="T47" s="218">
        <f t="shared" si="3"/>
        <v>0</v>
      </c>
      <c r="U47" s="218">
        <f t="shared" si="4"/>
        <v>20</v>
      </c>
      <c r="V47" s="217" t="str">
        <f t="shared" si="5"/>
        <v>Control Adecuado</v>
      </c>
      <c r="W47" s="217" t="str">
        <f t="shared" si="6"/>
        <v>Cambie el valor de la probabilidad</v>
      </c>
      <c r="X47" s="215" t="s">
        <v>1109</v>
      </c>
      <c r="Y47" s="217"/>
      <c r="Z47" s="217"/>
      <c r="AA47" s="218">
        <f t="shared" si="11"/>
        <v>0</v>
      </c>
      <c r="AB47" s="218">
        <f t="shared" si="7"/>
        <v>0</v>
      </c>
      <c r="AC47" s="218">
        <f t="shared" si="8"/>
        <v>0</v>
      </c>
      <c r="AD47" s="219" t="e">
        <f>VLOOKUP(AB47,[1]MapadeCalor!$B$2:$G$6,AA47+1,0)</f>
        <v>#N/A</v>
      </c>
      <c r="AE47" s="227"/>
      <c r="AF47" s="217"/>
    </row>
    <row r="48" spans="2:32" ht="234.75" customHeight="1" x14ac:dyDescent="0.2">
      <c r="B48" s="213">
        <v>41</v>
      </c>
      <c r="C48" s="224" t="s">
        <v>46</v>
      </c>
      <c r="D48" s="217" t="s">
        <v>168</v>
      </c>
      <c r="E48" s="215" t="s">
        <v>1110</v>
      </c>
      <c r="F48" s="215" t="s">
        <v>425</v>
      </c>
      <c r="G48" s="217" t="s">
        <v>1107</v>
      </c>
      <c r="H48" s="217" t="s">
        <v>982</v>
      </c>
      <c r="I48" s="217" t="s">
        <v>1005</v>
      </c>
      <c r="J48" s="218">
        <f t="shared" si="9"/>
        <v>5</v>
      </c>
      <c r="K48" s="218">
        <f t="shared" si="10"/>
        <v>2</v>
      </c>
      <c r="L48" s="216">
        <f t="shared" si="0"/>
        <v>10</v>
      </c>
      <c r="M48" s="217" t="str">
        <f>VLOOKUP(K48,[1]MapadeCalor!$B$2:$G$6,J48+1,0)</f>
        <v>ALTO</v>
      </c>
      <c r="N48" s="215" t="s">
        <v>1111</v>
      </c>
      <c r="O48" s="215" t="s">
        <v>55</v>
      </c>
      <c r="P48" s="215" t="s">
        <v>83</v>
      </c>
      <c r="Q48" s="215" t="s">
        <v>903</v>
      </c>
      <c r="R48" s="218">
        <f t="shared" si="1"/>
        <v>15</v>
      </c>
      <c r="S48" s="218">
        <f t="shared" si="2"/>
        <v>5</v>
      </c>
      <c r="T48" s="218">
        <f t="shared" si="3"/>
        <v>0</v>
      </c>
      <c r="U48" s="218">
        <f t="shared" si="4"/>
        <v>20</v>
      </c>
      <c r="V48" s="217" t="str">
        <f t="shared" si="5"/>
        <v>Control Adecuado</v>
      </c>
      <c r="W48" s="217" t="str">
        <f t="shared" si="6"/>
        <v>Cambie el valor de la probabilidad</v>
      </c>
      <c r="X48" s="215" t="s">
        <v>1112</v>
      </c>
      <c r="Y48" s="217"/>
      <c r="Z48" s="217"/>
      <c r="AA48" s="218">
        <f t="shared" si="11"/>
        <v>0</v>
      </c>
      <c r="AB48" s="218">
        <f t="shared" si="7"/>
        <v>0</v>
      </c>
      <c r="AC48" s="218">
        <f t="shared" si="8"/>
        <v>0</v>
      </c>
      <c r="AD48" s="219" t="e">
        <f>VLOOKUP(AB48,[1]MapadeCalor!$B$2:$G$6,AA48+1,0)</f>
        <v>#N/A</v>
      </c>
      <c r="AE48" s="227"/>
      <c r="AF48" s="217"/>
    </row>
    <row r="49" spans="2:35" ht="409.5" customHeight="1" x14ac:dyDescent="0.2">
      <c r="B49" s="213">
        <v>42</v>
      </c>
      <c r="C49" s="224" t="s">
        <v>109</v>
      </c>
      <c r="D49" s="217" t="s">
        <v>168</v>
      </c>
      <c r="E49" s="215" t="s">
        <v>1113</v>
      </c>
      <c r="F49" s="215" t="s">
        <v>1114</v>
      </c>
      <c r="G49" s="217" t="s">
        <v>1107</v>
      </c>
      <c r="H49" s="217" t="s">
        <v>973</v>
      </c>
      <c r="I49" s="217" t="s">
        <v>180</v>
      </c>
      <c r="J49" s="218">
        <f t="shared" si="9"/>
        <v>1</v>
      </c>
      <c r="K49" s="218">
        <f t="shared" si="10"/>
        <v>4</v>
      </c>
      <c r="L49" s="216">
        <f t="shared" si="0"/>
        <v>4</v>
      </c>
      <c r="M49" s="217" t="str">
        <f>VLOOKUP(K49,[1]MapadeCalor!$B$2:$G$6,J49+1,0)</f>
        <v>MEDIO</v>
      </c>
      <c r="N49" s="215" t="s">
        <v>434</v>
      </c>
      <c r="O49" s="215" t="s">
        <v>55</v>
      </c>
      <c r="P49" s="215" t="s">
        <v>83</v>
      </c>
      <c r="Q49" s="215" t="s">
        <v>903</v>
      </c>
      <c r="R49" s="218">
        <f t="shared" si="1"/>
        <v>15</v>
      </c>
      <c r="S49" s="218">
        <f t="shared" si="2"/>
        <v>5</v>
      </c>
      <c r="T49" s="218">
        <f t="shared" si="3"/>
        <v>0</v>
      </c>
      <c r="U49" s="218">
        <f t="shared" si="4"/>
        <v>20</v>
      </c>
      <c r="V49" s="217" t="str">
        <f t="shared" si="5"/>
        <v>Control Adecuado</v>
      </c>
      <c r="W49" s="217" t="str">
        <f t="shared" si="6"/>
        <v>Cambie el valor de la probabilidad</v>
      </c>
      <c r="X49" s="215" t="s">
        <v>1115</v>
      </c>
      <c r="Y49" s="217"/>
      <c r="Z49" s="217"/>
      <c r="AA49" s="218">
        <f t="shared" si="11"/>
        <v>0</v>
      </c>
      <c r="AB49" s="218">
        <f t="shared" si="7"/>
        <v>0</v>
      </c>
      <c r="AC49" s="218">
        <f t="shared" si="8"/>
        <v>0</v>
      </c>
      <c r="AD49" s="219" t="e">
        <f>VLOOKUP(AB49,[1]MapadeCalor!$B$2:$G$6,AA49+1,0)</f>
        <v>#N/A</v>
      </c>
      <c r="AE49" s="227"/>
      <c r="AF49" s="217"/>
    </row>
    <row r="50" spans="2:35" ht="195" customHeight="1" x14ac:dyDescent="0.2">
      <c r="B50" s="213">
        <v>43</v>
      </c>
      <c r="C50" s="224" t="s">
        <v>350</v>
      </c>
      <c r="D50" s="217" t="s">
        <v>437</v>
      </c>
      <c r="E50" s="215" t="s">
        <v>1116</v>
      </c>
      <c r="F50" s="215" t="s">
        <v>1117</v>
      </c>
      <c r="G50" s="215" t="s">
        <v>1118</v>
      </c>
      <c r="H50" s="217" t="s">
        <v>936</v>
      </c>
      <c r="I50" s="217" t="s">
        <v>180</v>
      </c>
      <c r="J50" s="218">
        <f t="shared" si="9"/>
        <v>3</v>
      </c>
      <c r="K50" s="218">
        <f t="shared" si="10"/>
        <v>4</v>
      </c>
      <c r="L50" s="216">
        <f t="shared" si="0"/>
        <v>12</v>
      </c>
      <c r="M50" s="217" t="str">
        <f>VLOOKUP(K50,[1]MapadeCalor!$B$2:$G$6,J50+1,0)</f>
        <v>ALTO</v>
      </c>
      <c r="N50" s="215" t="s">
        <v>1119</v>
      </c>
      <c r="O50" s="215" t="s">
        <v>55</v>
      </c>
      <c r="P50" s="215" t="s">
        <v>83</v>
      </c>
      <c r="Q50" s="215" t="s">
        <v>903</v>
      </c>
      <c r="R50" s="218">
        <f t="shared" si="1"/>
        <v>15</v>
      </c>
      <c r="S50" s="218">
        <f t="shared" si="2"/>
        <v>5</v>
      </c>
      <c r="T50" s="218">
        <f t="shared" si="3"/>
        <v>0</v>
      </c>
      <c r="U50" s="218">
        <f t="shared" si="4"/>
        <v>20</v>
      </c>
      <c r="V50" s="217" t="str">
        <f t="shared" si="5"/>
        <v>Control Adecuado</v>
      </c>
      <c r="W50" s="217" t="str">
        <f t="shared" si="6"/>
        <v>Cambie el valor de la probabilidad</v>
      </c>
      <c r="X50" s="217"/>
      <c r="Y50" s="217"/>
      <c r="Z50" s="217"/>
      <c r="AA50" s="218">
        <f t="shared" si="11"/>
        <v>0</v>
      </c>
      <c r="AB50" s="218">
        <f t="shared" si="7"/>
        <v>0</v>
      </c>
      <c r="AC50" s="218">
        <f t="shared" si="8"/>
        <v>0</v>
      </c>
      <c r="AD50" s="219" t="e">
        <f>VLOOKUP(AB50,[1]MapadeCalor!$B$2:$G$6,AA50+1,0)</f>
        <v>#N/A</v>
      </c>
      <c r="AE50" s="215"/>
      <c r="AF50" s="217"/>
    </row>
    <row r="51" spans="2:35" ht="125.25" customHeight="1" x14ac:dyDescent="0.2">
      <c r="B51" s="213">
        <v>44</v>
      </c>
      <c r="C51" s="224" t="s">
        <v>109</v>
      </c>
      <c r="D51" s="217" t="s">
        <v>437</v>
      </c>
      <c r="E51" s="215" t="s">
        <v>1120</v>
      </c>
      <c r="F51" s="215" t="s">
        <v>1121</v>
      </c>
      <c r="G51" s="215" t="s">
        <v>1118</v>
      </c>
      <c r="H51" s="217" t="s">
        <v>936</v>
      </c>
      <c r="I51" s="217" t="s">
        <v>180</v>
      </c>
      <c r="J51" s="218">
        <f t="shared" si="9"/>
        <v>3</v>
      </c>
      <c r="K51" s="218">
        <f t="shared" si="10"/>
        <v>4</v>
      </c>
      <c r="L51" s="216">
        <f t="shared" si="0"/>
        <v>12</v>
      </c>
      <c r="M51" s="217" t="str">
        <f>VLOOKUP(K51,[1]MapadeCalor!$B$2:$G$6,J51+1,0)</f>
        <v>ALTO</v>
      </c>
      <c r="N51" s="215" t="s">
        <v>1119</v>
      </c>
      <c r="O51" s="215" t="s">
        <v>55</v>
      </c>
      <c r="P51" s="215" t="s">
        <v>83</v>
      </c>
      <c r="Q51" s="215" t="s">
        <v>903</v>
      </c>
      <c r="R51" s="218">
        <f t="shared" si="1"/>
        <v>15</v>
      </c>
      <c r="S51" s="218">
        <f t="shared" si="2"/>
        <v>5</v>
      </c>
      <c r="T51" s="218">
        <f t="shared" si="3"/>
        <v>0</v>
      </c>
      <c r="U51" s="218">
        <f t="shared" si="4"/>
        <v>20</v>
      </c>
      <c r="V51" s="217" t="str">
        <f t="shared" si="5"/>
        <v>Control Adecuado</v>
      </c>
      <c r="W51" s="217" t="str">
        <f t="shared" si="6"/>
        <v>Cambie el valor de la probabilidad</v>
      </c>
      <c r="X51" s="217"/>
      <c r="Y51" s="217"/>
      <c r="Z51" s="217"/>
      <c r="AA51" s="218">
        <f t="shared" si="11"/>
        <v>0</v>
      </c>
      <c r="AB51" s="218">
        <f t="shared" si="7"/>
        <v>0</v>
      </c>
      <c r="AC51" s="218">
        <f t="shared" si="8"/>
        <v>0</v>
      </c>
      <c r="AD51" s="219" t="e">
        <f>VLOOKUP(AB51,[1]MapadeCalor!$B$2:$G$6,AA51+1,0)</f>
        <v>#N/A</v>
      </c>
      <c r="AE51" s="215"/>
      <c r="AF51" s="217"/>
    </row>
    <row r="52" spans="2:35" ht="100.5" customHeight="1" x14ac:dyDescent="0.2">
      <c r="B52" s="213">
        <v>45</v>
      </c>
      <c r="C52" s="224" t="s">
        <v>350</v>
      </c>
      <c r="D52" s="217" t="s">
        <v>437</v>
      </c>
      <c r="E52" s="215" t="s">
        <v>458</v>
      </c>
      <c r="F52" s="215" t="s">
        <v>1122</v>
      </c>
      <c r="G52" s="215" t="s">
        <v>1123</v>
      </c>
      <c r="H52" s="217" t="s">
        <v>931</v>
      </c>
      <c r="I52" s="217" t="s">
        <v>114</v>
      </c>
      <c r="J52" s="218">
        <f t="shared" si="9"/>
        <v>4</v>
      </c>
      <c r="K52" s="218">
        <f t="shared" si="10"/>
        <v>3</v>
      </c>
      <c r="L52" s="216">
        <f t="shared" si="0"/>
        <v>12</v>
      </c>
      <c r="M52" s="217" t="str">
        <f>VLOOKUP(K52,[1]MapadeCalor!$B$2:$G$6,J52+1,0)</f>
        <v>MUY ALTO</v>
      </c>
      <c r="N52" s="215" t="s">
        <v>459</v>
      </c>
      <c r="O52" s="215" t="s">
        <v>55</v>
      </c>
      <c r="P52" s="215" t="s">
        <v>83</v>
      </c>
      <c r="Q52" s="215" t="s">
        <v>903</v>
      </c>
      <c r="R52" s="218">
        <f t="shared" si="1"/>
        <v>15</v>
      </c>
      <c r="S52" s="218">
        <f t="shared" si="2"/>
        <v>5</v>
      </c>
      <c r="T52" s="218">
        <f t="shared" si="3"/>
        <v>0</v>
      </c>
      <c r="U52" s="218">
        <f t="shared" si="4"/>
        <v>20</v>
      </c>
      <c r="V52" s="217" t="str">
        <f t="shared" si="5"/>
        <v>Control Adecuado</v>
      </c>
      <c r="W52" s="217" t="str">
        <f t="shared" si="6"/>
        <v>Cambie el valor de la probabilidad</v>
      </c>
      <c r="X52" s="217"/>
      <c r="Y52" s="217"/>
      <c r="Z52" s="217"/>
      <c r="AA52" s="218">
        <f t="shared" si="11"/>
        <v>0</v>
      </c>
      <c r="AB52" s="218">
        <f t="shared" si="7"/>
        <v>0</v>
      </c>
      <c r="AC52" s="218">
        <f t="shared" si="8"/>
        <v>0</v>
      </c>
      <c r="AD52" s="219" t="e">
        <f>VLOOKUP(AB52,[1]MapadeCalor!$B$2:$G$6,AA52+1,0)</f>
        <v>#N/A</v>
      </c>
      <c r="AE52" s="215"/>
      <c r="AF52" s="217"/>
    </row>
    <row r="53" spans="2:35" ht="409.5" customHeight="1" x14ac:dyDescent="0.2">
      <c r="B53" s="213">
        <v>46</v>
      </c>
      <c r="C53" s="224" t="s">
        <v>75</v>
      </c>
      <c r="D53" s="217" t="s">
        <v>461</v>
      </c>
      <c r="E53" s="215" t="s">
        <v>1124</v>
      </c>
      <c r="F53" s="215" t="s">
        <v>1125</v>
      </c>
      <c r="G53" s="215" t="s">
        <v>1126</v>
      </c>
      <c r="H53" s="217" t="s">
        <v>931</v>
      </c>
      <c r="I53" s="217" t="s">
        <v>114</v>
      </c>
      <c r="J53" s="218">
        <f t="shared" si="9"/>
        <v>4</v>
      </c>
      <c r="K53" s="218">
        <f t="shared" si="10"/>
        <v>3</v>
      </c>
      <c r="L53" s="216">
        <f t="shared" si="0"/>
        <v>12</v>
      </c>
      <c r="M53" s="217" t="str">
        <f>VLOOKUP(K53,[1]MapadeCalor!$B$2:$G$6,J53+1,0)</f>
        <v>MUY ALTO</v>
      </c>
      <c r="N53" s="215" t="s">
        <v>1127</v>
      </c>
      <c r="O53" s="215" t="s">
        <v>55</v>
      </c>
      <c r="P53" s="215" t="s">
        <v>83</v>
      </c>
      <c r="Q53" s="215" t="s">
        <v>903</v>
      </c>
      <c r="R53" s="218">
        <f t="shared" si="1"/>
        <v>15</v>
      </c>
      <c r="S53" s="218">
        <f t="shared" si="2"/>
        <v>5</v>
      </c>
      <c r="T53" s="218">
        <f t="shared" si="3"/>
        <v>0</v>
      </c>
      <c r="U53" s="218">
        <f t="shared" si="4"/>
        <v>20</v>
      </c>
      <c r="V53" s="217" t="str">
        <f t="shared" si="5"/>
        <v>Control Adecuado</v>
      </c>
      <c r="W53" s="217" t="str">
        <f t="shared" si="6"/>
        <v>Cambie el valor de la probabilidad</v>
      </c>
      <c r="X53" s="215" t="s">
        <v>1064</v>
      </c>
      <c r="Y53" s="217"/>
      <c r="Z53" s="217"/>
      <c r="AA53" s="218">
        <f t="shared" si="11"/>
        <v>0</v>
      </c>
      <c r="AB53" s="218">
        <f t="shared" si="7"/>
        <v>0</v>
      </c>
      <c r="AC53" s="218">
        <f t="shared" si="8"/>
        <v>0</v>
      </c>
      <c r="AD53" s="219" t="e">
        <f>VLOOKUP(AB53,[1]MapadeCalor!$B$2:$G$6,AA53+1,0)</f>
        <v>#N/A</v>
      </c>
      <c r="AE53" s="215"/>
      <c r="AF53" s="217"/>
    </row>
    <row r="54" spans="2:35" ht="222" customHeight="1" x14ac:dyDescent="0.2">
      <c r="B54" s="213">
        <v>47</v>
      </c>
      <c r="C54" s="224" t="s">
        <v>75</v>
      </c>
      <c r="D54" s="217" t="s">
        <v>461</v>
      </c>
      <c r="E54" s="217" t="s">
        <v>1055</v>
      </c>
      <c r="F54" s="215" t="s">
        <v>1128</v>
      </c>
      <c r="G54" s="215" t="s">
        <v>1057</v>
      </c>
      <c r="H54" s="217" t="s">
        <v>982</v>
      </c>
      <c r="I54" s="217" t="s">
        <v>114</v>
      </c>
      <c r="J54" s="218">
        <f t="shared" si="9"/>
        <v>5</v>
      </c>
      <c r="K54" s="218">
        <f t="shared" si="10"/>
        <v>3</v>
      </c>
      <c r="L54" s="216">
        <f t="shared" si="0"/>
        <v>15</v>
      </c>
      <c r="M54" s="217" t="str">
        <f>VLOOKUP(K54,[1]MapadeCalor!$B$2:$G$6,J54+1,0)</f>
        <v>MUY ALTO</v>
      </c>
      <c r="N54" s="215" t="s">
        <v>1058</v>
      </c>
      <c r="O54" s="215" t="s">
        <v>55</v>
      </c>
      <c r="P54" s="215" t="s">
        <v>83</v>
      </c>
      <c r="Q54" s="215" t="s">
        <v>903</v>
      </c>
      <c r="R54" s="218">
        <f t="shared" si="1"/>
        <v>15</v>
      </c>
      <c r="S54" s="218">
        <f t="shared" si="2"/>
        <v>5</v>
      </c>
      <c r="T54" s="218">
        <f t="shared" si="3"/>
        <v>0</v>
      </c>
      <c r="U54" s="218">
        <f t="shared" si="4"/>
        <v>20</v>
      </c>
      <c r="V54" s="217" t="str">
        <f t="shared" si="5"/>
        <v>Control Adecuado</v>
      </c>
      <c r="W54" s="217" t="str">
        <f t="shared" si="6"/>
        <v>Cambie el valor de la probabilidad</v>
      </c>
      <c r="X54" s="215" t="s">
        <v>1059</v>
      </c>
      <c r="Y54" s="217"/>
      <c r="Z54" s="217"/>
      <c r="AA54" s="218">
        <f t="shared" si="11"/>
        <v>0</v>
      </c>
      <c r="AB54" s="218">
        <f t="shared" si="7"/>
        <v>0</v>
      </c>
      <c r="AC54" s="218">
        <f t="shared" si="8"/>
        <v>0</v>
      </c>
      <c r="AD54" s="219" t="e">
        <f>VLOOKUP(AB54,[1]MapadeCalor!$B$2:$G$6,AA54+1,0)</f>
        <v>#N/A</v>
      </c>
      <c r="AE54" s="215"/>
      <c r="AF54" s="217"/>
    </row>
    <row r="55" spans="2:35" ht="242.25" customHeight="1" x14ac:dyDescent="0.2">
      <c r="B55" s="213">
        <v>48</v>
      </c>
      <c r="C55" s="224" t="s">
        <v>75</v>
      </c>
      <c r="D55" s="217" t="s">
        <v>461</v>
      </c>
      <c r="E55" s="217" t="s">
        <v>1060</v>
      </c>
      <c r="F55" s="215" t="s">
        <v>1061</v>
      </c>
      <c r="G55" s="215" t="s">
        <v>1062</v>
      </c>
      <c r="H55" s="217" t="s">
        <v>931</v>
      </c>
      <c r="I55" s="217" t="s">
        <v>114</v>
      </c>
      <c r="J55" s="218">
        <f t="shared" si="9"/>
        <v>4</v>
      </c>
      <c r="K55" s="218">
        <f t="shared" si="10"/>
        <v>3</v>
      </c>
      <c r="L55" s="216">
        <f t="shared" si="0"/>
        <v>12</v>
      </c>
      <c r="M55" s="217" t="str">
        <f>VLOOKUP(K55,[1]MapadeCalor!$B$2:$G$6,J55+1,0)</f>
        <v>MUY ALTO</v>
      </c>
      <c r="N55" s="215" t="s">
        <v>1129</v>
      </c>
      <c r="O55" s="215" t="s">
        <v>55</v>
      </c>
      <c r="P55" s="215" t="s">
        <v>83</v>
      </c>
      <c r="Q55" s="215" t="s">
        <v>903</v>
      </c>
      <c r="R55" s="218">
        <f t="shared" si="1"/>
        <v>15</v>
      </c>
      <c r="S55" s="218">
        <f t="shared" si="2"/>
        <v>5</v>
      </c>
      <c r="T55" s="218">
        <f t="shared" si="3"/>
        <v>0</v>
      </c>
      <c r="U55" s="218">
        <f t="shared" si="4"/>
        <v>20</v>
      </c>
      <c r="V55" s="217" t="str">
        <f t="shared" si="5"/>
        <v>Control Adecuado</v>
      </c>
      <c r="W55" s="217" t="str">
        <f t="shared" si="6"/>
        <v>Cambie el valor de la probabilidad</v>
      </c>
      <c r="X55" s="215" t="s">
        <v>1064</v>
      </c>
      <c r="Y55" s="217"/>
      <c r="Z55" s="217"/>
      <c r="AA55" s="218">
        <f t="shared" si="11"/>
        <v>0</v>
      </c>
      <c r="AB55" s="218">
        <f t="shared" si="7"/>
        <v>0</v>
      </c>
      <c r="AC55" s="218">
        <f t="shared" si="8"/>
        <v>0</v>
      </c>
      <c r="AD55" s="219" t="e">
        <f>VLOOKUP(AB55,[1]MapadeCalor!$B$2:$G$6,AA55+1,0)</f>
        <v>#N/A</v>
      </c>
      <c r="AE55" s="215"/>
      <c r="AF55" s="217"/>
    </row>
    <row r="56" spans="2:35" ht="144.75" customHeight="1" x14ac:dyDescent="0.2">
      <c r="B56" s="213">
        <v>49</v>
      </c>
      <c r="C56" s="224" t="s">
        <v>75</v>
      </c>
      <c r="D56" s="217" t="s">
        <v>461</v>
      </c>
      <c r="E56" s="217" t="s">
        <v>1130</v>
      </c>
      <c r="F56" s="215" t="s">
        <v>1131</v>
      </c>
      <c r="G56" s="215" t="s">
        <v>1132</v>
      </c>
      <c r="H56" s="217" t="s">
        <v>931</v>
      </c>
      <c r="I56" s="217" t="s">
        <v>114</v>
      </c>
      <c r="J56" s="218">
        <f t="shared" si="9"/>
        <v>4</v>
      </c>
      <c r="K56" s="218">
        <f t="shared" si="10"/>
        <v>3</v>
      </c>
      <c r="L56" s="216">
        <f t="shared" si="0"/>
        <v>12</v>
      </c>
      <c r="M56" s="217" t="str">
        <f>VLOOKUP(K56,[1]MapadeCalor!$B$2:$G$6,J56+1,0)</f>
        <v>MUY ALTO</v>
      </c>
      <c r="N56" s="215" t="s">
        <v>1133</v>
      </c>
      <c r="O56" s="215" t="s">
        <v>55</v>
      </c>
      <c r="P56" s="215" t="s">
        <v>83</v>
      </c>
      <c r="Q56" s="215" t="s">
        <v>903</v>
      </c>
      <c r="R56" s="218">
        <f t="shared" si="1"/>
        <v>15</v>
      </c>
      <c r="S56" s="218">
        <f t="shared" si="2"/>
        <v>5</v>
      </c>
      <c r="T56" s="218">
        <f t="shared" si="3"/>
        <v>0</v>
      </c>
      <c r="U56" s="218">
        <f t="shared" si="4"/>
        <v>20</v>
      </c>
      <c r="V56" s="217" t="str">
        <f t="shared" si="5"/>
        <v>Control Adecuado</v>
      </c>
      <c r="W56" s="217" t="str">
        <f t="shared" si="6"/>
        <v>Cambie el valor de la probabilidad</v>
      </c>
      <c r="X56" s="215" t="s">
        <v>1134</v>
      </c>
      <c r="Y56" s="217"/>
      <c r="Z56" s="217"/>
      <c r="AA56" s="218">
        <f t="shared" si="11"/>
        <v>0</v>
      </c>
      <c r="AB56" s="218">
        <f t="shared" si="7"/>
        <v>0</v>
      </c>
      <c r="AC56" s="218">
        <f t="shared" si="8"/>
        <v>0</v>
      </c>
      <c r="AD56" s="219" t="e">
        <f>VLOOKUP(AB56,[1]MapadeCalor!$B$2:$G$6,AA56+1,0)</f>
        <v>#N/A</v>
      </c>
      <c r="AE56" s="215"/>
      <c r="AF56" s="217"/>
    </row>
    <row r="57" spans="2:35" ht="123" customHeight="1" x14ac:dyDescent="0.2">
      <c r="B57" s="213">
        <v>50</v>
      </c>
      <c r="C57" s="224" t="s">
        <v>75</v>
      </c>
      <c r="D57" s="217" t="s">
        <v>548</v>
      </c>
      <c r="E57" s="217" t="s">
        <v>1135</v>
      </c>
      <c r="F57" s="215" t="s">
        <v>489</v>
      </c>
      <c r="G57" s="215" t="s">
        <v>1136</v>
      </c>
      <c r="H57" s="217" t="s">
        <v>982</v>
      </c>
      <c r="I57" s="217" t="s">
        <v>114</v>
      </c>
      <c r="J57" s="218">
        <f t="shared" si="9"/>
        <v>5</v>
      </c>
      <c r="K57" s="218">
        <f t="shared" si="10"/>
        <v>3</v>
      </c>
      <c r="L57" s="216">
        <f t="shared" si="0"/>
        <v>15</v>
      </c>
      <c r="M57" s="217" t="str">
        <f>VLOOKUP(K57,[1]MapadeCalor!$B$2:$G$6,J57+1,0)</f>
        <v>MUY ALTO</v>
      </c>
      <c r="N57" s="215" t="s">
        <v>1137</v>
      </c>
      <c r="O57" s="215" t="s">
        <v>55</v>
      </c>
      <c r="P57" s="215" t="s">
        <v>83</v>
      </c>
      <c r="Q57" s="215" t="s">
        <v>13</v>
      </c>
      <c r="R57" s="218">
        <f t="shared" si="1"/>
        <v>15</v>
      </c>
      <c r="S57" s="218">
        <f t="shared" si="2"/>
        <v>5</v>
      </c>
      <c r="T57" s="218">
        <f t="shared" si="3"/>
        <v>0</v>
      </c>
      <c r="U57" s="218">
        <f t="shared" si="4"/>
        <v>20</v>
      </c>
      <c r="V57" s="217" t="str">
        <f t="shared" si="5"/>
        <v>Control Adecuado</v>
      </c>
      <c r="W57" s="217" t="str">
        <f t="shared" si="6"/>
        <v>Cambie el valor del impacto</v>
      </c>
      <c r="X57" s="215" t="s">
        <v>1138</v>
      </c>
      <c r="Y57" s="217"/>
      <c r="Z57" s="217"/>
      <c r="AA57" s="218">
        <f t="shared" si="11"/>
        <v>0</v>
      </c>
      <c r="AB57" s="218">
        <f t="shared" si="7"/>
        <v>0</v>
      </c>
      <c r="AC57" s="218">
        <f t="shared" si="8"/>
        <v>0</v>
      </c>
      <c r="AD57" s="219" t="e">
        <f>VLOOKUP(AB57,[1]MapadeCalor!$B$2:$G$6,AA57+1,0)</f>
        <v>#N/A</v>
      </c>
      <c r="AE57" s="215"/>
      <c r="AF57" s="217"/>
    </row>
    <row r="58" spans="2:35" ht="15.75" customHeight="1" x14ac:dyDescent="0.2">
      <c r="B58" s="213">
        <v>51</v>
      </c>
      <c r="C58" s="224" t="s">
        <v>109</v>
      </c>
      <c r="D58" s="217" t="s">
        <v>548</v>
      </c>
      <c r="E58" s="217" t="s">
        <v>1139</v>
      </c>
      <c r="F58" s="215" t="s">
        <v>495</v>
      </c>
      <c r="G58" s="215" t="s">
        <v>1140</v>
      </c>
      <c r="H58" s="217" t="s">
        <v>931</v>
      </c>
      <c r="I58" s="217" t="s">
        <v>114</v>
      </c>
      <c r="J58" s="218">
        <f t="shared" si="9"/>
        <v>4</v>
      </c>
      <c r="K58" s="218">
        <f t="shared" si="10"/>
        <v>3</v>
      </c>
      <c r="L58" s="216">
        <f t="shared" si="0"/>
        <v>12</v>
      </c>
      <c r="M58" s="217" t="str">
        <f>VLOOKUP(K58,[1]MapadeCalor!$B$2:$G$6,J58+1,0)</f>
        <v>MUY ALTO</v>
      </c>
      <c r="N58" s="215" t="s">
        <v>1141</v>
      </c>
      <c r="O58" s="215" t="s">
        <v>55</v>
      </c>
      <c r="P58" s="215" t="s">
        <v>83</v>
      </c>
      <c r="Q58" s="215" t="s">
        <v>13</v>
      </c>
      <c r="R58" s="218">
        <f t="shared" si="1"/>
        <v>15</v>
      </c>
      <c r="S58" s="218">
        <f t="shared" si="2"/>
        <v>5</v>
      </c>
      <c r="T58" s="218">
        <f t="shared" si="3"/>
        <v>0</v>
      </c>
      <c r="U58" s="218">
        <f t="shared" si="4"/>
        <v>20</v>
      </c>
      <c r="V58" s="217" t="str">
        <f t="shared" si="5"/>
        <v>Control Adecuado</v>
      </c>
      <c r="W58" s="217" t="str">
        <f t="shared" si="6"/>
        <v>Cambie el valor del impacto</v>
      </c>
      <c r="X58" s="215" t="s">
        <v>1142</v>
      </c>
      <c r="Y58" s="217"/>
      <c r="Z58" s="217"/>
      <c r="AA58" s="218">
        <f t="shared" si="11"/>
        <v>0</v>
      </c>
      <c r="AB58" s="218">
        <f t="shared" si="7"/>
        <v>0</v>
      </c>
      <c r="AC58" s="218">
        <f t="shared" si="8"/>
        <v>0</v>
      </c>
      <c r="AD58" s="219" t="e">
        <f>VLOOKUP(AB58,[1]MapadeCalor!$B$2:$G$6,AA58+1,0)</f>
        <v>#N/A</v>
      </c>
      <c r="AE58" s="215"/>
      <c r="AF58" s="217"/>
    </row>
    <row r="59" spans="2:35" ht="120.75" customHeight="1" x14ac:dyDescent="0.2">
      <c r="B59" s="213">
        <v>52</v>
      </c>
      <c r="C59" s="224" t="s">
        <v>75</v>
      </c>
      <c r="D59" s="217" t="s">
        <v>548</v>
      </c>
      <c r="E59" s="217" t="s">
        <v>1143</v>
      </c>
      <c r="F59" s="215" t="s">
        <v>500</v>
      </c>
      <c r="G59" s="215" t="s">
        <v>1136</v>
      </c>
      <c r="H59" s="217" t="s">
        <v>957</v>
      </c>
      <c r="I59" s="217" t="s">
        <v>1103</v>
      </c>
      <c r="J59" s="218">
        <f t="shared" si="9"/>
        <v>2</v>
      </c>
      <c r="K59" s="218">
        <f t="shared" si="10"/>
        <v>1</v>
      </c>
      <c r="L59" s="216">
        <f t="shared" si="0"/>
        <v>2</v>
      </c>
      <c r="M59" s="217" t="str">
        <f>VLOOKUP(K59,[1]MapadeCalor!$B$2:$G$6,J59+1,0)</f>
        <v>BAJO</v>
      </c>
      <c r="N59" s="215" t="s">
        <v>1144</v>
      </c>
      <c r="O59" s="215" t="s">
        <v>55</v>
      </c>
      <c r="P59" s="215" t="s">
        <v>83</v>
      </c>
      <c r="Q59" s="215" t="s">
        <v>13</v>
      </c>
      <c r="R59" s="218">
        <f t="shared" si="1"/>
        <v>15</v>
      </c>
      <c r="S59" s="218">
        <f t="shared" si="2"/>
        <v>5</v>
      </c>
      <c r="T59" s="218">
        <f t="shared" si="3"/>
        <v>0</v>
      </c>
      <c r="U59" s="218">
        <f t="shared" si="4"/>
        <v>20</v>
      </c>
      <c r="V59" s="217" t="str">
        <f t="shared" si="5"/>
        <v>Control Adecuado</v>
      </c>
      <c r="W59" s="217" t="str">
        <f t="shared" si="6"/>
        <v>Cambie el valor del impacto</v>
      </c>
      <c r="X59" s="215" t="s">
        <v>1145</v>
      </c>
      <c r="Y59" s="217"/>
      <c r="Z59" s="217"/>
      <c r="AA59" s="218">
        <f t="shared" si="11"/>
        <v>0</v>
      </c>
      <c r="AB59" s="218">
        <f t="shared" si="7"/>
        <v>0</v>
      </c>
      <c r="AC59" s="218">
        <f t="shared" si="8"/>
        <v>0</v>
      </c>
      <c r="AD59" s="219" t="e">
        <f>VLOOKUP(AB59,[1]MapadeCalor!$B$2:$G$6,AA59+1,0)</f>
        <v>#N/A</v>
      </c>
      <c r="AE59" s="215"/>
      <c r="AF59" s="217"/>
    </row>
    <row r="60" spans="2:35" ht="129.75" customHeight="1" x14ac:dyDescent="0.25">
      <c r="B60" s="213">
        <v>53</v>
      </c>
      <c r="C60" s="224" t="s">
        <v>109</v>
      </c>
      <c r="D60" s="217" t="s">
        <v>548</v>
      </c>
      <c r="E60" s="217" t="s">
        <v>1146</v>
      </c>
      <c r="F60" s="215" t="s">
        <v>504</v>
      </c>
      <c r="G60" s="215" t="s">
        <v>1147</v>
      </c>
      <c r="H60" s="217" t="s">
        <v>931</v>
      </c>
      <c r="I60" s="217" t="s">
        <v>433</v>
      </c>
      <c r="J60" s="218">
        <f t="shared" si="9"/>
        <v>4</v>
      </c>
      <c r="K60" s="218">
        <f t="shared" si="10"/>
        <v>5</v>
      </c>
      <c r="L60" s="216">
        <f t="shared" si="0"/>
        <v>20</v>
      </c>
      <c r="M60" s="217" t="str">
        <f>VLOOKUP(K60,[1]MapadeCalor!$B$2:$G$6,J60+1,0)</f>
        <v>MUY ALTO</v>
      </c>
      <c r="N60" s="215" t="s">
        <v>1148</v>
      </c>
      <c r="O60" s="215" t="s">
        <v>55</v>
      </c>
      <c r="P60" s="215" t="s">
        <v>83</v>
      </c>
      <c r="Q60" s="215" t="s">
        <v>13</v>
      </c>
      <c r="R60" s="218">
        <f t="shared" si="1"/>
        <v>15</v>
      </c>
      <c r="S60" s="218">
        <f t="shared" si="2"/>
        <v>5</v>
      </c>
      <c r="T60" s="218">
        <f t="shared" si="3"/>
        <v>0</v>
      </c>
      <c r="U60" s="218">
        <f t="shared" si="4"/>
        <v>20</v>
      </c>
      <c r="V60" s="217" t="str">
        <f t="shared" si="5"/>
        <v>Control Adecuado</v>
      </c>
      <c r="W60" s="217" t="str">
        <f t="shared" si="6"/>
        <v>Cambie el valor del impacto</v>
      </c>
      <c r="X60" s="215" t="s">
        <v>1149</v>
      </c>
      <c r="Y60" s="217"/>
      <c r="Z60" s="217"/>
      <c r="AA60" s="218">
        <f t="shared" si="11"/>
        <v>0</v>
      </c>
      <c r="AB60" s="218">
        <f t="shared" si="7"/>
        <v>0</v>
      </c>
      <c r="AC60" s="218">
        <f t="shared" si="8"/>
        <v>0</v>
      </c>
      <c r="AD60" s="219" t="e">
        <f>VLOOKUP(AB60,[1]MapadeCalor!$B$2:$G$6,AA60+1,0)</f>
        <v>#N/A</v>
      </c>
      <c r="AE60" s="215"/>
      <c r="AF60" s="217"/>
      <c r="AI60" s="200"/>
    </row>
    <row r="61" spans="2:35" ht="147" customHeight="1" x14ac:dyDescent="0.2">
      <c r="B61" s="213">
        <v>54</v>
      </c>
      <c r="C61" s="224" t="s">
        <v>350</v>
      </c>
      <c r="D61" s="217" t="s">
        <v>508</v>
      </c>
      <c r="E61" s="217" t="s">
        <v>1150</v>
      </c>
      <c r="F61" s="215" t="s">
        <v>1151</v>
      </c>
      <c r="G61" s="215" t="s">
        <v>1152</v>
      </c>
      <c r="H61" s="217" t="s">
        <v>931</v>
      </c>
      <c r="I61" s="217" t="s">
        <v>114</v>
      </c>
      <c r="J61" s="218">
        <f t="shared" si="9"/>
        <v>4</v>
      </c>
      <c r="K61" s="218">
        <f t="shared" si="10"/>
        <v>3</v>
      </c>
      <c r="L61" s="216">
        <f t="shared" si="0"/>
        <v>12</v>
      </c>
      <c r="M61" s="217" t="str">
        <f>VLOOKUP(K61,[1]MapadeCalor!$B$2:$G$6,J61+1,0)</f>
        <v>MUY ALTO</v>
      </c>
      <c r="N61" s="215" t="s">
        <v>1153</v>
      </c>
      <c r="O61" s="215" t="s">
        <v>55</v>
      </c>
      <c r="P61" s="215" t="s">
        <v>83</v>
      </c>
      <c r="Q61" s="215" t="s">
        <v>903</v>
      </c>
      <c r="R61" s="218">
        <f t="shared" si="1"/>
        <v>15</v>
      </c>
      <c r="S61" s="218">
        <f t="shared" si="2"/>
        <v>5</v>
      </c>
      <c r="T61" s="218">
        <f t="shared" si="3"/>
        <v>0</v>
      </c>
      <c r="U61" s="218">
        <f t="shared" si="4"/>
        <v>20</v>
      </c>
      <c r="V61" s="217" t="str">
        <f t="shared" si="5"/>
        <v>Control Adecuado</v>
      </c>
      <c r="W61" s="217" t="str">
        <f t="shared" si="6"/>
        <v>Cambie el valor de la probabilidad</v>
      </c>
      <c r="X61" s="215" t="s">
        <v>1154</v>
      </c>
      <c r="Y61" s="217"/>
      <c r="Z61" s="217"/>
      <c r="AA61" s="218">
        <f t="shared" si="11"/>
        <v>0</v>
      </c>
      <c r="AB61" s="218">
        <f t="shared" si="7"/>
        <v>0</v>
      </c>
      <c r="AC61" s="218">
        <f t="shared" si="8"/>
        <v>0</v>
      </c>
      <c r="AD61" s="219" t="e">
        <f>VLOOKUP(AB61,[1]MapadeCalor!$B$2:$G$6,AA61+1,0)</f>
        <v>#N/A</v>
      </c>
      <c r="AE61" s="215"/>
      <c r="AF61" s="217"/>
    </row>
    <row r="62" spans="2:35" ht="216" customHeight="1" x14ac:dyDescent="0.2">
      <c r="B62" s="213">
        <v>55</v>
      </c>
      <c r="C62" s="224" t="s">
        <v>75</v>
      </c>
      <c r="D62" s="217" t="s">
        <v>508</v>
      </c>
      <c r="E62" s="217" t="s">
        <v>518</v>
      </c>
      <c r="F62" s="215" t="s">
        <v>517</v>
      </c>
      <c r="G62" s="215" t="s">
        <v>1155</v>
      </c>
      <c r="H62" s="217" t="s">
        <v>931</v>
      </c>
      <c r="I62" s="217" t="s">
        <v>180</v>
      </c>
      <c r="J62" s="218">
        <f t="shared" si="9"/>
        <v>4</v>
      </c>
      <c r="K62" s="218">
        <f t="shared" si="10"/>
        <v>4</v>
      </c>
      <c r="L62" s="216">
        <f t="shared" si="0"/>
        <v>16</v>
      </c>
      <c r="M62" s="217" t="str">
        <f>VLOOKUP(K62,[1]MapadeCalor!$B$2:$G$6,J62+1,0)</f>
        <v>MUY ALTO</v>
      </c>
      <c r="N62" s="215" t="s">
        <v>519</v>
      </c>
      <c r="O62" s="215" t="s">
        <v>55</v>
      </c>
      <c r="P62" s="215" t="s">
        <v>83</v>
      </c>
      <c r="Q62" s="215" t="s">
        <v>948</v>
      </c>
      <c r="R62" s="218">
        <f t="shared" si="1"/>
        <v>15</v>
      </c>
      <c r="S62" s="218">
        <f t="shared" si="2"/>
        <v>5</v>
      </c>
      <c r="T62" s="218">
        <f t="shared" si="3"/>
        <v>10</v>
      </c>
      <c r="U62" s="218">
        <f t="shared" si="4"/>
        <v>30</v>
      </c>
      <c r="V62" s="217" t="str">
        <f t="shared" si="5"/>
        <v>Control Fuerte</v>
      </c>
      <c r="W62" s="217" t="str">
        <f t="shared" si="6"/>
        <v>Cambie probabilidad e impacto</v>
      </c>
      <c r="X62" s="215" t="s">
        <v>1156</v>
      </c>
      <c r="Y62" s="217"/>
      <c r="Z62" s="217"/>
      <c r="AA62" s="218">
        <f t="shared" si="11"/>
        <v>0</v>
      </c>
      <c r="AB62" s="218">
        <f t="shared" si="7"/>
        <v>0</v>
      </c>
      <c r="AC62" s="218">
        <f t="shared" si="8"/>
        <v>0</v>
      </c>
      <c r="AD62" s="219" t="e">
        <f>VLOOKUP(AB62,[1]MapadeCalor!$B$2:$G$6,AA62+1,0)</f>
        <v>#N/A</v>
      </c>
      <c r="AE62" s="215"/>
      <c r="AF62" s="217"/>
    </row>
    <row r="63" spans="2:35" ht="210" customHeight="1" x14ac:dyDescent="0.2">
      <c r="B63" s="213">
        <v>57</v>
      </c>
      <c r="C63" s="224" t="s">
        <v>75</v>
      </c>
      <c r="D63" s="217" t="s">
        <v>508</v>
      </c>
      <c r="E63" s="217" t="s">
        <v>522</v>
      </c>
      <c r="F63" s="215" t="s">
        <v>521</v>
      </c>
      <c r="G63" s="215" t="s">
        <v>1157</v>
      </c>
      <c r="H63" s="217" t="s">
        <v>931</v>
      </c>
      <c r="I63" s="217" t="s">
        <v>1005</v>
      </c>
      <c r="J63" s="218">
        <f t="shared" si="9"/>
        <v>4</v>
      </c>
      <c r="K63" s="218">
        <f t="shared" si="10"/>
        <v>2</v>
      </c>
      <c r="L63" s="216">
        <f t="shared" si="0"/>
        <v>8</v>
      </c>
      <c r="M63" s="217" t="str">
        <f>VLOOKUP(K63,[1]MapadeCalor!$B$2:$G$6,J63+1,0)</f>
        <v>ALTO</v>
      </c>
      <c r="N63" s="215" t="s">
        <v>523</v>
      </c>
      <c r="O63" s="215" t="s">
        <v>88</v>
      </c>
      <c r="P63" s="215" t="s">
        <v>83</v>
      </c>
      <c r="Q63" s="215" t="s">
        <v>903</v>
      </c>
      <c r="R63" s="218">
        <f t="shared" si="1"/>
        <v>20</v>
      </c>
      <c r="S63" s="218">
        <f t="shared" si="2"/>
        <v>5</v>
      </c>
      <c r="T63" s="218">
        <f t="shared" si="3"/>
        <v>0</v>
      </c>
      <c r="U63" s="218">
        <f t="shared" si="4"/>
        <v>25</v>
      </c>
      <c r="V63" s="217" t="str">
        <f t="shared" si="5"/>
        <v>Control Adecuado</v>
      </c>
      <c r="W63" s="217" t="str">
        <f t="shared" si="6"/>
        <v>Cambie el valor de la probabilidad</v>
      </c>
      <c r="X63" s="215" t="s">
        <v>1158</v>
      </c>
      <c r="Y63" s="217"/>
      <c r="Z63" s="217"/>
      <c r="AA63" s="218">
        <f t="shared" si="11"/>
        <v>0</v>
      </c>
      <c r="AB63" s="218">
        <f t="shared" si="7"/>
        <v>0</v>
      </c>
      <c r="AC63" s="218">
        <f t="shared" si="8"/>
        <v>0</v>
      </c>
      <c r="AD63" s="219" t="e">
        <f>VLOOKUP(AB63,[1]MapadeCalor!$B$2:$G$6,AA63+1,0)</f>
        <v>#N/A</v>
      </c>
      <c r="AE63" s="215"/>
      <c r="AF63" s="217"/>
    </row>
    <row r="64" spans="2:35" ht="174.75" customHeight="1" x14ac:dyDescent="0.2">
      <c r="B64" s="213">
        <v>58</v>
      </c>
      <c r="C64" s="224" t="s">
        <v>350</v>
      </c>
      <c r="D64" s="217" t="s">
        <v>525</v>
      </c>
      <c r="E64" s="215" t="s">
        <v>1159</v>
      </c>
      <c r="F64" s="215" t="s">
        <v>1160</v>
      </c>
      <c r="G64" s="215" t="s">
        <v>1161</v>
      </c>
      <c r="H64" s="217" t="s">
        <v>973</v>
      </c>
      <c r="I64" s="217" t="s">
        <v>114</v>
      </c>
      <c r="J64" s="218">
        <f t="shared" si="9"/>
        <v>1</v>
      </c>
      <c r="K64" s="218">
        <f t="shared" si="10"/>
        <v>3</v>
      </c>
      <c r="L64" s="216">
        <f t="shared" si="0"/>
        <v>3</v>
      </c>
      <c r="M64" s="217" t="str">
        <f>VLOOKUP(K64,[1]MapadeCalor!$B$2:$G$6,J64+1,0)</f>
        <v>BAJO</v>
      </c>
      <c r="N64" s="215" t="s">
        <v>1162</v>
      </c>
      <c r="O64" s="215" t="s">
        <v>55</v>
      </c>
      <c r="P64" s="215" t="s">
        <v>83</v>
      </c>
      <c r="Q64" s="215" t="s">
        <v>948</v>
      </c>
      <c r="R64" s="218">
        <f t="shared" si="1"/>
        <v>15</v>
      </c>
      <c r="S64" s="218">
        <f t="shared" si="2"/>
        <v>5</v>
      </c>
      <c r="T64" s="218">
        <f t="shared" si="3"/>
        <v>10</v>
      </c>
      <c r="U64" s="218">
        <f t="shared" si="4"/>
        <v>30</v>
      </c>
      <c r="V64" s="217" t="str">
        <f t="shared" si="5"/>
        <v>Control Fuerte</v>
      </c>
      <c r="W64" s="217" t="str">
        <f t="shared" si="6"/>
        <v>Cambie probabilidad e impacto</v>
      </c>
      <c r="X64" s="215" t="s">
        <v>1163</v>
      </c>
      <c r="Y64" s="217"/>
      <c r="Z64" s="217"/>
      <c r="AA64" s="218">
        <f t="shared" si="11"/>
        <v>0</v>
      </c>
      <c r="AB64" s="218">
        <f t="shared" si="7"/>
        <v>0</v>
      </c>
      <c r="AC64" s="218">
        <f t="shared" si="8"/>
        <v>0</v>
      </c>
      <c r="AD64" s="219" t="e">
        <f>VLOOKUP(AB64,[1]MapadeCalor!$B$2:$G$6,AA64+1,0)</f>
        <v>#N/A</v>
      </c>
      <c r="AE64" s="215"/>
      <c r="AF64" s="217"/>
    </row>
    <row r="65" spans="2:32" ht="207" customHeight="1" x14ac:dyDescent="0.2">
      <c r="B65" s="213">
        <v>59</v>
      </c>
      <c r="C65" s="224" t="s">
        <v>75</v>
      </c>
      <c r="D65" s="217" t="s">
        <v>525</v>
      </c>
      <c r="E65" s="215" t="s">
        <v>536</v>
      </c>
      <c r="F65" s="215" t="s">
        <v>535</v>
      </c>
      <c r="G65" s="215" t="s">
        <v>1164</v>
      </c>
      <c r="H65" s="217" t="s">
        <v>931</v>
      </c>
      <c r="I65" s="217" t="s">
        <v>180</v>
      </c>
      <c r="J65" s="218">
        <f t="shared" si="9"/>
        <v>4</v>
      </c>
      <c r="K65" s="218">
        <f t="shared" si="10"/>
        <v>4</v>
      </c>
      <c r="L65" s="216">
        <f t="shared" si="0"/>
        <v>16</v>
      </c>
      <c r="M65" s="217" t="str">
        <f>VLOOKUP(K65,[1]MapadeCalor!$B$2:$G$6,J65+1,0)</f>
        <v>MUY ALTO</v>
      </c>
      <c r="N65" s="215" t="s">
        <v>1165</v>
      </c>
      <c r="O65" s="215" t="s">
        <v>55</v>
      </c>
      <c r="P65" s="215" t="s">
        <v>83</v>
      </c>
      <c r="Q65" s="215" t="s">
        <v>903</v>
      </c>
      <c r="R65" s="218">
        <f t="shared" si="1"/>
        <v>15</v>
      </c>
      <c r="S65" s="218">
        <f t="shared" si="2"/>
        <v>5</v>
      </c>
      <c r="T65" s="218">
        <f t="shared" si="3"/>
        <v>0</v>
      </c>
      <c r="U65" s="218">
        <f t="shared" si="4"/>
        <v>20</v>
      </c>
      <c r="V65" s="217" t="str">
        <f t="shared" si="5"/>
        <v>Control Adecuado</v>
      </c>
      <c r="W65" s="217" t="str">
        <f t="shared" si="6"/>
        <v>Cambie el valor de la probabilidad</v>
      </c>
      <c r="X65" s="215" t="s">
        <v>1165</v>
      </c>
      <c r="Y65" s="217"/>
      <c r="Z65" s="217"/>
      <c r="AA65" s="218">
        <f t="shared" si="11"/>
        <v>0</v>
      </c>
      <c r="AB65" s="218">
        <f t="shared" si="7"/>
        <v>0</v>
      </c>
      <c r="AC65" s="218">
        <f t="shared" si="8"/>
        <v>0</v>
      </c>
      <c r="AD65" s="219" t="e">
        <f>VLOOKUP(AB65,[1]MapadeCalor!$B$2:$G$6,AA65+1,0)</f>
        <v>#N/A</v>
      </c>
      <c r="AE65" s="215"/>
      <c r="AF65" s="217"/>
    </row>
    <row r="66" spans="2:32" ht="178.5" customHeight="1" x14ac:dyDescent="0.2">
      <c r="B66" s="213">
        <v>60</v>
      </c>
      <c r="C66" s="224" t="s">
        <v>109</v>
      </c>
      <c r="D66" s="217" t="s">
        <v>525</v>
      </c>
      <c r="E66" s="215" t="s">
        <v>1166</v>
      </c>
      <c r="F66" s="215" t="s">
        <v>540</v>
      </c>
      <c r="G66" s="215" t="s">
        <v>1167</v>
      </c>
      <c r="H66" s="217" t="s">
        <v>973</v>
      </c>
      <c r="I66" s="217" t="s">
        <v>1103</v>
      </c>
      <c r="J66" s="218">
        <f t="shared" si="9"/>
        <v>1</v>
      </c>
      <c r="K66" s="218">
        <f t="shared" si="10"/>
        <v>1</v>
      </c>
      <c r="L66" s="216">
        <f t="shared" si="0"/>
        <v>1</v>
      </c>
      <c r="M66" s="217" t="str">
        <f>VLOOKUP(K66,[1]MapadeCalor!$B$2:$G$6,J66+1,0)</f>
        <v>BAJO</v>
      </c>
      <c r="N66" s="215" t="s">
        <v>1168</v>
      </c>
      <c r="O66" s="215" t="s">
        <v>55</v>
      </c>
      <c r="P66" s="215" t="s">
        <v>83</v>
      </c>
      <c r="Q66" s="215" t="s">
        <v>948</v>
      </c>
      <c r="R66" s="218">
        <f t="shared" si="1"/>
        <v>15</v>
      </c>
      <c r="S66" s="218">
        <f t="shared" si="2"/>
        <v>5</v>
      </c>
      <c r="T66" s="218">
        <f t="shared" si="3"/>
        <v>10</v>
      </c>
      <c r="U66" s="218">
        <f t="shared" si="4"/>
        <v>30</v>
      </c>
      <c r="V66" s="217" t="str">
        <f t="shared" si="5"/>
        <v>Control Fuerte</v>
      </c>
      <c r="W66" s="217" t="str">
        <f t="shared" si="6"/>
        <v>Cambie probabilidad e impacto</v>
      </c>
      <c r="X66" s="215" t="s">
        <v>1169</v>
      </c>
      <c r="Y66" s="217"/>
      <c r="Z66" s="217"/>
      <c r="AA66" s="218">
        <f t="shared" si="11"/>
        <v>0</v>
      </c>
      <c r="AB66" s="218">
        <f t="shared" si="7"/>
        <v>0</v>
      </c>
      <c r="AC66" s="218">
        <f t="shared" si="8"/>
        <v>0</v>
      </c>
      <c r="AD66" s="219" t="e">
        <f>VLOOKUP(AB66,[1]MapadeCalor!$B$2:$G$6,AA66+1,0)</f>
        <v>#N/A</v>
      </c>
      <c r="AE66" s="215"/>
      <c r="AF66" s="217"/>
    </row>
    <row r="67" spans="2:32" ht="160.5" customHeight="1" x14ac:dyDescent="0.2">
      <c r="B67" s="213">
        <v>61</v>
      </c>
      <c r="C67" s="224" t="s">
        <v>75</v>
      </c>
      <c r="D67" s="217" t="s">
        <v>548</v>
      </c>
      <c r="E67" s="215" t="s">
        <v>1170</v>
      </c>
      <c r="F67" s="215" t="s">
        <v>549</v>
      </c>
      <c r="G67" s="215" t="s">
        <v>1171</v>
      </c>
      <c r="H67" s="217" t="s">
        <v>936</v>
      </c>
      <c r="I67" s="217" t="s">
        <v>1005</v>
      </c>
      <c r="J67" s="218">
        <f t="shared" si="9"/>
        <v>3</v>
      </c>
      <c r="K67" s="218">
        <f t="shared" si="10"/>
        <v>2</v>
      </c>
      <c r="L67" s="216">
        <f t="shared" si="0"/>
        <v>6</v>
      </c>
      <c r="M67" s="217" t="str">
        <f>VLOOKUP(K67,[1]MapadeCalor!$B$2:$G$6,J67+1,0)</f>
        <v>MEDIO</v>
      </c>
      <c r="N67" s="215" t="s">
        <v>1172</v>
      </c>
      <c r="O67" s="215" t="s">
        <v>55</v>
      </c>
      <c r="P67" s="215" t="s">
        <v>83</v>
      </c>
      <c r="Q67" s="215" t="s">
        <v>903</v>
      </c>
      <c r="R67" s="218">
        <f t="shared" si="1"/>
        <v>15</v>
      </c>
      <c r="S67" s="218">
        <f t="shared" si="2"/>
        <v>5</v>
      </c>
      <c r="T67" s="218">
        <f t="shared" si="3"/>
        <v>0</v>
      </c>
      <c r="U67" s="218">
        <f t="shared" si="4"/>
        <v>20</v>
      </c>
      <c r="V67" s="217" t="str">
        <f t="shared" si="5"/>
        <v>Control Adecuado</v>
      </c>
      <c r="W67" s="217" t="str">
        <f t="shared" si="6"/>
        <v>Cambie el valor de la probabilidad</v>
      </c>
      <c r="X67" s="217" t="s">
        <v>1173</v>
      </c>
      <c r="Y67" s="217"/>
      <c r="Z67" s="217"/>
      <c r="AA67" s="218">
        <f t="shared" si="11"/>
        <v>0</v>
      </c>
      <c r="AB67" s="218">
        <f t="shared" si="7"/>
        <v>0</v>
      </c>
      <c r="AC67" s="218">
        <f t="shared" si="8"/>
        <v>0</v>
      </c>
      <c r="AD67" s="219" t="e">
        <f>VLOOKUP(AB67,[1]MapadeCalor!$B$2:$G$6,AA67+1,0)</f>
        <v>#N/A</v>
      </c>
      <c r="AE67" s="215"/>
      <c r="AF67" s="217"/>
    </row>
    <row r="68" spans="2:32" ht="116.25" customHeight="1" x14ac:dyDescent="0.2">
      <c r="B68" s="213">
        <v>62</v>
      </c>
      <c r="C68" s="224" t="s">
        <v>109</v>
      </c>
      <c r="D68" s="217" t="s">
        <v>548</v>
      </c>
      <c r="E68" s="215" t="s">
        <v>1174</v>
      </c>
      <c r="F68" s="215" t="s">
        <v>555</v>
      </c>
      <c r="G68" s="215" t="s">
        <v>1175</v>
      </c>
      <c r="H68" s="217" t="s">
        <v>931</v>
      </c>
      <c r="I68" s="217" t="s">
        <v>114</v>
      </c>
      <c r="J68" s="218">
        <f t="shared" si="9"/>
        <v>4</v>
      </c>
      <c r="K68" s="218">
        <f t="shared" si="10"/>
        <v>3</v>
      </c>
      <c r="L68" s="216">
        <f t="shared" si="0"/>
        <v>12</v>
      </c>
      <c r="M68" s="217" t="str">
        <f>VLOOKUP(K68,[1]MapadeCalor!$B$2:$G$6,J68+1,0)</f>
        <v>MUY ALTO</v>
      </c>
      <c r="N68" s="215" t="s">
        <v>1176</v>
      </c>
      <c r="O68" s="215" t="s">
        <v>55</v>
      </c>
      <c r="P68" s="215" t="s">
        <v>83</v>
      </c>
      <c r="Q68" s="215" t="s">
        <v>13</v>
      </c>
      <c r="R68" s="218">
        <f t="shared" si="1"/>
        <v>15</v>
      </c>
      <c r="S68" s="218">
        <f t="shared" si="2"/>
        <v>5</v>
      </c>
      <c r="T68" s="218">
        <f t="shared" si="3"/>
        <v>0</v>
      </c>
      <c r="U68" s="218">
        <f t="shared" si="4"/>
        <v>20</v>
      </c>
      <c r="V68" s="217" t="str">
        <f t="shared" si="5"/>
        <v>Control Adecuado</v>
      </c>
      <c r="W68" s="217" t="str">
        <f t="shared" si="6"/>
        <v>Cambie el valor del impacto</v>
      </c>
      <c r="X68" s="217" t="s">
        <v>559</v>
      </c>
      <c r="Y68" s="217"/>
      <c r="Z68" s="217"/>
      <c r="AA68" s="218">
        <f t="shared" si="11"/>
        <v>0</v>
      </c>
      <c r="AB68" s="218">
        <f t="shared" si="7"/>
        <v>0</v>
      </c>
      <c r="AC68" s="218">
        <f t="shared" si="8"/>
        <v>0</v>
      </c>
      <c r="AD68" s="219" t="e">
        <f>VLOOKUP(AB68,[1]MapadeCalor!$B$2:$G$6,AA68+1,0)</f>
        <v>#N/A</v>
      </c>
      <c r="AE68" s="215"/>
      <c r="AF68" s="217"/>
    </row>
    <row r="69" spans="2:32" ht="15.75" customHeight="1" x14ac:dyDescent="0.2">
      <c r="B69" s="213">
        <v>63</v>
      </c>
      <c r="C69" s="224" t="s">
        <v>560</v>
      </c>
      <c r="D69" s="217" t="s">
        <v>561</v>
      </c>
      <c r="E69" s="233" t="s">
        <v>1177</v>
      </c>
      <c r="F69" s="217" t="s">
        <v>1178</v>
      </c>
      <c r="G69" s="217" t="s">
        <v>1179</v>
      </c>
      <c r="H69" s="217" t="s">
        <v>931</v>
      </c>
      <c r="I69" s="217" t="s">
        <v>114</v>
      </c>
      <c r="J69" s="218">
        <f t="shared" si="9"/>
        <v>4</v>
      </c>
      <c r="K69" s="218">
        <f t="shared" si="10"/>
        <v>3</v>
      </c>
      <c r="L69" s="216">
        <f t="shared" si="0"/>
        <v>12</v>
      </c>
      <c r="M69" s="217" t="str">
        <f>VLOOKUP(K69,[1]MapadeCalor!$B$2:$G$6,J69+1,0)</f>
        <v>MUY ALTO</v>
      </c>
      <c r="N69" s="215" t="s">
        <v>1180</v>
      </c>
      <c r="O69" s="217" t="s">
        <v>330</v>
      </c>
      <c r="P69" s="217" t="s">
        <v>83</v>
      </c>
      <c r="Q69" s="217" t="s">
        <v>903</v>
      </c>
      <c r="R69" s="218">
        <f t="shared" si="1"/>
        <v>5</v>
      </c>
      <c r="S69" s="218">
        <f t="shared" si="2"/>
        <v>5</v>
      </c>
      <c r="T69" s="218">
        <f t="shared" si="3"/>
        <v>0</v>
      </c>
      <c r="U69" s="218">
        <f t="shared" si="4"/>
        <v>10</v>
      </c>
      <c r="V69" s="217" t="str">
        <f t="shared" si="5"/>
        <v>Control Débil</v>
      </c>
      <c r="W69" s="217" t="str">
        <f t="shared" si="6"/>
        <v>Cambie el valor de la probabilidad</v>
      </c>
      <c r="X69" s="217" t="s">
        <v>1181</v>
      </c>
      <c r="Y69" s="217"/>
      <c r="Z69" s="217"/>
      <c r="AA69" s="218">
        <f t="shared" si="11"/>
        <v>0</v>
      </c>
      <c r="AB69" s="218">
        <f t="shared" si="7"/>
        <v>0</v>
      </c>
      <c r="AC69" s="218">
        <f t="shared" si="8"/>
        <v>0</v>
      </c>
      <c r="AD69" s="219" t="e">
        <f>VLOOKUP(AB69,[1]MapadeCalor!$B$2:$G$6,AA69+1,0)</f>
        <v>#N/A</v>
      </c>
      <c r="AE69" s="221"/>
      <c r="AF69" s="226"/>
    </row>
    <row r="70" spans="2:32" ht="163.5" customHeight="1" x14ac:dyDescent="0.2">
      <c r="B70" s="213">
        <v>64</v>
      </c>
      <c r="C70" s="224" t="s">
        <v>560</v>
      </c>
      <c r="D70" s="217" t="s">
        <v>561</v>
      </c>
      <c r="E70" s="234" t="s">
        <v>576</v>
      </c>
      <c r="F70" s="217" t="s">
        <v>1182</v>
      </c>
      <c r="G70" s="217" t="s">
        <v>1183</v>
      </c>
      <c r="H70" s="217" t="s">
        <v>931</v>
      </c>
      <c r="I70" s="217" t="s">
        <v>180</v>
      </c>
      <c r="J70" s="218">
        <f t="shared" si="9"/>
        <v>4</v>
      </c>
      <c r="K70" s="218">
        <f t="shared" si="10"/>
        <v>4</v>
      </c>
      <c r="L70" s="216">
        <f t="shared" si="0"/>
        <v>16</v>
      </c>
      <c r="M70" s="217" t="str">
        <f>VLOOKUP(K70,[1]MapadeCalor!$B$2:$G$6,J70+1,0)</f>
        <v>MUY ALTO</v>
      </c>
      <c r="N70" s="215" t="s">
        <v>1184</v>
      </c>
      <c r="O70" s="217" t="s">
        <v>330</v>
      </c>
      <c r="P70" s="217" t="s">
        <v>83</v>
      </c>
      <c r="Q70" s="217" t="s">
        <v>13</v>
      </c>
      <c r="R70" s="218">
        <f t="shared" si="1"/>
        <v>5</v>
      </c>
      <c r="S70" s="218">
        <f t="shared" si="2"/>
        <v>5</v>
      </c>
      <c r="T70" s="218">
        <f t="shared" si="3"/>
        <v>0</v>
      </c>
      <c r="U70" s="218">
        <f t="shared" si="4"/>
        <v>10</v>
      </c>
      <c r="V70" s="217" t="str">
        <f t="shared" si="5"/>
        <v>Control Débil</v>
      </c>
      <c r="W70" s="217" t="str">
        <f t="shared" si="6"/>
        <v>Cambie el valor del impacto</v>
      </c>
      <c r="X70" s="217" t="s">
        <v>1185</v>
      </c>
      <c r="Y70" s="217"/>
      <c r="Z70" s="217"/>
      <c r="AA70" s="218">
        <f t="shared" si="11"/>
        <v>0</v>
      </c>
      <c r="AB70" s="218">
        <f t="shared" si="7"/>
        <v>0</v>
      </c>
      <c r="AC70" s="218">
        <f t="shared" si="8"/>
        <v>0</v>
      </c>
      <c r="AD70" s="219" t="e">
        <f>VLOOKUP(AB70,[1]MapadeCalor!$B$2:$G$6,AA70+1,0)</f>
        <v>#N/A</v>
      </c>
      <c r="AE70" s="221"/>
      <c r="AF70" s="226"/>
    </row>
    <row r="71" spans="2:32" ht="305.25" customHeight="1" x14ac:dyDescent="0.2">
      <c r="B71" s="213">
        <v>65</v>
      </c>
      <c r="C71" s="217" t="s">
        <v>582</v>
      </c>
      <c r="D71" s="217" t="s">
        <v>561</v>
      </c>
      <c r="E71" s="234" t="s">
        <v>1186</v>
      </c>
      <c r="F71" s="217" t="s">
        <v>1187</v>
      </c>
      <c r="G71" s="217" t="s">
        <v>1188</v>
      </c>
      <c r="H71" s="217" t="s">
        <v>936</v>
      </c>
      <c r="I71" s="217" t="s">
        <v>114</v>
      </c>
      <c r="J71" s="218">
        <f t="shared" si="9"/>
        <v>3</v>
      </c>
      <c r="K71" s="218">
        <f t="shared" si="10"/>
        <v>3</v>
      </c>
      <c r="L71" s="216">
        <f t="shared" si="0"/>
        <v>9</v>
      </c>
      <c r="M71" s="217" t="str">
        <f>VLOOKUP(K71,[1]MapadeCalor!$B$2:$G$6,J71+1,0)</f>
        <v>ALTO</v>
      </c>
      <c r="N71" s="215" t="s">
        <v>1189</v>
      </c>
      <c r="O71" s="217" t="s">
        <v>330</v>
      </c>
      <c r="P71" s="217" t="s">
        <v>83</v>
      </c>
      <c r="Q71" s="217" t="s">
        <v>13</v>
      </c>
      <c r="R71" s="218">
        <f t="shared" si="1"/>
        <v>5</v>
      </c>
      <c r="S71" s="218">
        <f t="shared" si="2"/>
        <v>5</v>
      </c>
      <c r="T71" s="218">
        <f t="shared" si="3"/>
        <v>0</v>
      </c>
      <c r="U71" s="218">
        <f t="shared" si="4"/>
        <v>10</v>
      </c>
      <c r="V71" s="217" t="str">
        <f t="shared" si="5"/>
        <v>Control Débil</v>
      </c>
      <c r="W71" s="217" t="str">
        <f t="shared" si="6"/>
        <v>Cambie el valor del impacto</v>
      </c>
      <c r="X71" s="217" t="s">
        <v>1190</v>
      </c>
      <c r="Y71" s="217"/>
      <c r="Z71" s="217"/>
      <c r="AA71" s="218">
        <f t="shared" si="11"/>
        <v>0</v>
      </c>
      <c r="AB71" s="218">
        <f t="shared" si="7"/>
        <v>0</v>
      </c>
      <c r="AC71" s="218">
        <f t="shared" si="8"/>
        <v>0</v>
      </c>
      <c r="AD71" s="219" t="e">
        <f>VLOOKUP(AB71,[1]MapadeCalor!$B$2:$G$6,AA71+1,0)</f>
        <v>#N/A</v>
      </c>
      <c r="AE71" s="221"/>
      <c r="AF71" s="226"/>
    </row>
    <row r="72" spans="2:32" ht="15.75" customHeight="1" x14ac:dyDescent="0.2">
      <c r="B72" s="213">
        <v>66</v>
      </c>
      <c r="C72" s="217" t="s">
        <v>582</v>
      </c>
      <c r="D72" s="217" t="s">
        <v>561</v>
      </c>
      <c r="E72" s="234" t="s">
        <v>1191</v>
      </c>
      <c r="F72" s="217" t="s">
        <v>1192</v>
      </c>
      <c r="G72" s="217" t="s">
        <v>1193</v>
      </c>
      <c r="H72" s="217" t="s">
        <v>931</v>
      </c>
      <c r="I72" s="217" t="s">
        <v>180</v>
      </c>
      <c r="J72" s="218">
        <f t="shared" si="9"/>
        <v>4</v>
      </c>
      <c r="K72" s="218">
        <f t="shared" si="10"/>
        <v>4</v>
      </c>
      <c r="L72" s="216">
        <f t="shared" si="0"/>
        <v>16</v>
      </c>
      <c r="M72" s="217" t="str">
        <f>VLOOKUP(K72,[1]MapadeCalor!$B$2:$G$6,J72+1,0)</f>
        <v>MUY ALTO</v>
      </c>
      <c r="N72" s="215" t="s">
        <v>1194</v>
      </c>
      <c r="O72" s="217" t="s">
        <v>55</v>
      </c>
      <c r="P72" s="217" t="s">
        <v>83</v>
      </c>
      <c r="Q72" s="217" t="s">
        <v>903</v>
      </c>
      <c r="R72" s="218">
        <f t="shared" si="1"/>
        <v>15</v>
      </c>
      <c r="S72" s="218">
        <f t="shared" si="2"/>
        <v>5</v>
      </c>
      <c r="T72" s="218">
        <f t="shared" si="3"/>
        <v>0</v>
      </c>
      <c r="U72" s="218">
        <f t="shared" si="4"/>
        <v>20</v>
      </c>
      <c r="V72" s="217" t="str">
        <f t="shared" si="5"/>
        <v>Control Adecuado</v>
      </c>
      <c r="W72" s="217" t="str">
        <f t="shared" si="6"/>
        <v>Cambie el valor de la probabilidad</v>
      </c>
      <c r="X72" s="217" t="s">
        <v>1190</v>
      </c>
      <c r="Y72" s="217"/>
      <c r="Z72" s="217"/>
      <c r="AA72" s="218">
        <f t="shared" si="11"/>
        <v>0</v>
      </c>
      <c r="AB72" s="218">
        <f t="shared" si="7"/>
        <v>0</v>
      </c>
      <c r="AC72" s="218">
        <f t="shared" si="8"/>
        <v>0</v>
      </c>
      <c r="AD72" s="219" t="e">
        <f>VLOOKUP(AB72,[1]MapadeCalor!$B$2:$G$6,AA72+1,0)</f>
        <v>#N/A</v>
      </c>
      <c r="AE72" s="221"/>
      <c r="AF72" s="226"/>
    </row>
    <row r="73" spans="2:32" ht="15.75" customHeight="1" x14ac:dyDescent="0.2">
      <c r="B73" s="213">
        <v>67</v>
      </c>
      <c r="C73" s="217" t="s">
        <v>582</v>
      </c>
      <c r="D73" s="217" t="s">
        <v>561</v>
      </c>
      <c r="E73" s="234" t="s">
        <v>611</v>
      </c>
      <c r="F73" s="235" t="s">
        <v>1195</v>
      </c>
      <c r="G73" s="235" t="s">
        <v>1196</v>
      </c>
      <c r="H73" s="217" t="s">
        <v>931</v>
      </c>
      <c r="I73" s="217" t="s">
        <v>114</v>
      </c>
      <c r="J73" s="218">
        <f t="shared" si="9"/>
        <v>4</v>
      </c>
      <c r="K73" s="218">
        <f t="shared" si="10"/>
        <v>3</v>
      </c>
      <c r="L73" s="216">
        <f t="shared" si="0"/>
        <v>12</v>
      </c>
      <c r="M73" s="217" t="str">
        <f>VLOOKUP(K73,[1]MapadeCalor!$B$2:$G$6,J73+1,0)</f>
        <v>MUY ALTO</v>
      </c>
      <c r="N73" s="215" t="s">
        <v>1197</v>
      </c>
      <c r="O73" s="217" t="s">
        <v>55</v>
      </c>
      <c r="P73" s="217" t="s">
        <v>83</v>
      </c>
      <c r="Q73" s="217" t="s">
        <v>903</v>
      </c>
      <c r="R73" s="218">
        <f t="shared" si="1"/>
        <v>15</v>
      </c>
      <c r="S73" s="218">
        <f t="shared" si="2"/>
        <v>5</v>
      </c>
      <c r="T73" s="218">
        <f t="shared" si="3"/>
        <v>0</v>
      </c>
      <c r="U73" s="218">
        <f t="shared" si="4"/>
        <v>20</v>
      </c>
      <c r="V73" s="217" t="str">
        <f t="shared" si="5"/>
        <v>Control Adecuado</v>
      </c>
      <c r="W73" s="217" t="str">
        <f t="shared" si="6"/>
        <v>Cambie el valor de la probabilidad</v>
      </c>
      <c r="X73" s="217" t="s">
        <v>1190</v>
      </c>
      <c r="Y73" s="217"/>
      <c r="Z73" s="217"/>
      <c r="AA73" s="218">
        <f t="shared" si="11"/>
        <v>0</v>
      </c>
      <c r="AB73" s="218">
        <f t="shared" si="7"/>
        <v>0</v>
      </c>
      <c r="AC73" s="218">
        <f t="shared" si="8"/>
        <v>0</v>
      </c>
      <c r="AD73" s="219" t="e">
        <f>VLOOKUP(AB73,[1]MapadeCalor!$B$2:$G$6,AA73+1,0)</f>
        <v>#N/A</v>
      </c>
      <c r="AE73" s="221"/>
      <c r="AF73" s="226"/>
    </row>
    <row r="74" spans="2:32" ht="15.75" customHeight="1" x14ac:dyDescent="0.2">
      <c r="B74" s="213">
        <v>68</v>
      </c>
      <c r="C74" s="217" t="s">
        <v>582</v>
      </c>
      <c r="D74" s="217" t="s">
        <v>561</v>
      </c>
      <c r="E74" s="234" t="s">
        <v>628</v>
      </c>
      <c r="F74" s="235" t="s">
        <v>1198</v>
      </c>
      <c r="G74" s="235" t="s">
        <v>1199</v>
      </c>
      <c r="H74" s="217" t="s">
        <v>931</v>
      </c>
      <c r="I74" s="217" t="s">
        <v>180</v>
      </c>
      <c r="J74" s="218">
        <f t="shared" si="9"/>
        <v>4</v>
      </c>
      <c r="K74" s="218">
        <f t="shared" si="10"/>
        <v>4</v>
      </c>
      <c r="L74" s="216">
        <f t="shared" si="0"/>
        <v>16</v>
      </c>
      <c r="M74" s="217" t="str">
        <f>VLOOKUP(K74,[1]MapadeCalor!$B$2:$G$6,J74+1,0)</f>
        <v>MUY ALTO</v>
      </c>
      <c r="N74" s="215" t="s">
        <v>1200</v>
      </c>
      <c r="O74" s="217" t="s">
        <v>330</v>
      </c>
      <c r="P74" s="217" t="s">
        <v>83</v>
      </c>
      <c r="Q74" s="217" t="s">
        <v>903</v>
      </c>
      <c r="R74" s="218">
        <f t="shared" si="1"/>
        <v>5</v>
      </c>
      <c r="S74" s="218">
        <f t="shared" si="2"/>
        <v>5</v>
      </c>
      <c r="T74" s="218">
        <f t="shared" si="3"/>
        <v>0</v>
      </c>
      <c r="U74" s="218">
        <f t="shared" si="4"/>
        <v>10</v>
      </c>
      <c r="V74" s="217" t="str">
        <f t="shared" si="5"/>
        <v>Control Débil</v>
      </c>
      <c r="W74" s="217" t="str">
        <f t="shared" si="6"/>
        <v>Cambie el valor de la probabilidad</v>
      </c>
      <c r="X74" s="217" t="s">
        <v>1201</v>
      </c>
      <c r="Y74" s="217"/>
      <c r="Z74" s="217"/>
      <c r="AA74" s="218">
        <f t="shared" si="11"/>
        <v>0</v>
      </c>
      <c r="AB74" s="218">
        <f t="shared" si="7"/>
        <v>0</v>
      </c>
      <c r="AC74" s="218">
        <f t="shared" si="8"/>
        <v>0</v>
      </c>
      <c r="AD74" s="219" t="e">
        <f>VLOOKUP(AB74,[1]MapadeCalor!$B$2:$G$6,AA74+1,0)</f>
        <v>#N/A</v>
      </c>
      <c r="AE74" s="221"/>
      <c r="AF74" s="226"/>
    </row>
    <row r="75" spans="2:32" ht="139.5" customHeight="1" x14ac:dyDescent="0.2">
      <c r="B75" s="213">
        <v>69</v>
      </c>
      <c r="C75" s="217" t="s">
        <v>582</v>
      </c>
      <c r="D75" s="217" t="s">
        <v>561</v>
      </c>
      <c r="E75" s="234" t="s">
        <v>647</v>
      </c>
      <c r="F75" s="235" t="s">
        <v>1202</v>
      </c>
      <c r="G75" s="235" t="s">
        <v>1203</v>
      </c>
      <c r="H75" s="217" t="s">
        <v>957</v>
      </c>
      <c r="I75" s="217" t="s">
        <v>180</v>
      </c>
      <c r="J75" s="218">
        <f t="shared" si="9"/>
        <v>2</v>
      </c>
      <c r="K75" s="218">
        <f t="shared" si="10"/>
        <v>4</v>
      </c>
      <c r="L75" s="216">
        <f t="shared" si="0"/>
        <v>8</v>
      </c>
      <c r="M75" s="217" t="str">
        <f>VLOOKUP(K75,[1]MapadeCalor!$B$2:$G$6,J75+1,0)</f>
        <v>ALTO</v>
      </c>
      <c r="N75" s="215" t="s">
        <v>1204</v>
      </c>
      <c r="O75" s="217" t="s">
        <v>55</v>
      </c>
      <c r="P75" s="217" t="s">
        <v>83</v>
      </c>
      <c r="Q75" s="217" t="s">
        <v>13</v>
      </c>
      <c r="R75" s="218">
        <f t="shared" si="1"/>
        <v>15</v>
      </c>
      <c r="S75" s="218">
        <f t="shared" si="2"/>
        <v>5</v>
      </c>
      <c r="T75" s="218">
        <f t="shared" si="3"/>
        <v>0</v>
      </c>
      <c r="U75" s="218">
        <f t="shared" si="4"/>
        <v>20</v>
      </c>
      <c r="V75" s="217" t="str">
        <f t="shared" si="5"/>
        <v>Control Adecuado</v>
      </c>
      <c r="W75" s="217" t="str">
        <f t="shared" si="6"/>
        <v>Cambie el valor del impacto</v>
      </c>
      <c r="X75" s="217" t="s">
        <v>1205</v>
      </c>
      <c r="Y75" s="217"/>
      <c r="Z75" s="217"/>
      <c r="AA75" s="218">
        <f t="shared" si="11"/>
        <v>0</v>
      </c>
      <c r="AB75" s="218">
        <f t="shared" si="7"/>
        <v>0</v>
      </c>
      <c r="AC75" s="218">
        <f t="shared" si="8"/>
        <v>0</v>
      </c>
      <c r="AD75" s="219" t="e">
        <f>VLOOKUP(AB75,[1]MapadeCalor!$B$2:$G$6,AA75+1,0)</f>
        <v>#N/A</v>
      </c>
      <c r="AE75" s="221"/>
      <c r="AF75" s="226"/>
    </row>
    <row r="76" spans="2:32" ht="15.75" customHeight="1" x14ac:dyDescent="0.2">
      <c r="B76" s="213">
        <v>70</v>
      </c>
      <c r="C76" s="217" t="s">
        <v>350</v>
      </c>
      <c r="D76" s="217" t="s">
        <v>655</v>
      </c>
      <c r="E76" s="215" t="s">
        <v>1206</v>
      </c>
      <c r="F76" s="215" t="s">
        <v>1207</v>
      </c>
      <c r="G76" s="215" t="s">
        <v>1208</v>
      </c>
      <c r="H76" s="217" t="s">
        <v>936</v>
      </c>
      <c r="I76" s="217" t="s">
        <v>1005</v>
      </c>
      <c r="J76" s="218">
        <f t="shared" si="9"/>
        <v>3</v>
      </c>
      <c r="K76" s="218">
        <f t="shared" si="10"/>
        <v>2</v>
      </c>
      <c r="L76" s="216">
        <f t="shared" si="0"/>
        <v>6</v>
      </c>
      <c r="M76" s="217" t="str">
        <f>VLOOKUP(K76,[1]MapadeCalor!$B$2:$G$6,J76+1,0)</f>
        <v>MEDIO</v>
      </c>
      <c r="N76" s="217" t="s">
        <v>1209</v>
      </c>
      <c r="O76" s="217" t="s">
        <v>55</v>
      </c>
      <c r="P76" s="217" t="s">
        <v>83</v>
      </c>
      <c r="Q76" s="217" t="s">
        <v>903</v>
      </c>
      <c r="R76" s="218">
        <f t="shared" si="1"/>
        <v>15</v>
      </c>
      <c r="S76" s="218">
        <f t="shared" si="2"/>
        <v>5</v>
      </c>
      <c r="T76" s="218">
        <f t="shared" si="3"/>
        <v>0</v>
      </c>
      <c r="U76" s="218">
        <f t="shared" si="4"/>
        <v>20</v>
      </c>
      <c r="V76" s="217" t="str">
        <f t="shared" si="5"/>
        <v>Control Adecuado</v>
      </c>
      <c r="W76" s="217" t="str">
        <f t="shared" si="6"/>
        <v>Cambie el valor de la probabilidad</v>
      </c>
      <c r="X76" s="217" t="s">
        <v>1210</v>
      </c>
      <c r="Y76" s="217"/>
      <c r="Z76" s="217"/>
      <c r="AA76" s="218">
        <f t="shared" si="11"/>
        <v>0</v>
      </c>
      <c r="AB76" s="218">
        <f t="shared" si="7"/>
        <v>0</v>
      </c>
      <c r="AC76" s="218">
        <f t="shared" si="8"/>
        <v>0</v>
      </c>
      <c r="AD76" s="219" t="e">
        <f>VLOOKUP(AB76,[1]MapadeCalor!$B$2:$G$6,AA76+1,0)</f>
        <v>#N/A</v>
      </c>
      <c r="AE76" s="221"/>
      <c r="AF76" s="226"/>
    </row>
    <row r="77" spans="2:32" ht="15.75" customHeight="1" x14ac:dyDescent="0.2">
      <c r="B77" s="213">
        <v>71</v>
      </c>
      <c r="C77" s="217" t="s">
        <v>109</v>
      </c>
      <c r="D77" s="217" t="s">
        <v>655</v>
      </c>
      <c r="E77" s="215" t="s">
        <v>1211</v>
      </c>
      <c r="F77" s="215" t="s">
        <v>1212</v>
      </c>
      <c r="G77" s="215" t="s">
        <v>961</v>
      </c>
      <c r="H77" s="217" t="s">
        <v>936</v>
      </c>
      <c r="I77" s="217" t="s">
        <v>114</v>
      </c>
      <c r="J77" s="218">
        <f t="shared" si="9"/>
        <v>3</v>
      </c>
      <c r="K77" s="218">
        <f t="shared" si="10"/>
        <v>3</v>
      </c>
      <c r="L77" s="216">
        <f t="shared" si="0"/>
        <v>9</v>
      </c>
      <c r="M77" s="217" t="str">
        <f>VLOOKUP(K77,[1]MapadeCalor!$B$2:$G$6,J77+1,0)</f>
        <v>ALTO</v>
      </c>
      <c r="N77" s="217" t="s">
        <v>1213</v>
      </c>
      <c r="O77" s="217" t="s">
        <v>55</v>
      </c>
      <c r="P77" s="217" t="s">
        <v>83</v>
      </c>
      <c r="Q77" s="217" t="s">
        <v>13</v>
      </c>
      <c r="R77" s="218">
        <f t="shared" si="1"/>
        <v>15</v>
      </c>
      <c r="S77" s="218">
        <f t="shared" si="2"/>
        <v>5</v>
      </c>
      <c r="T77" s="218">
        <f t="shared" si="3"/>
        <v>0</v>
      </c>
      <c r="U77" s="218">
        <f t="shared" si="4"/>
        <v>20</v>
      </c>
      <c r="V77" s="217" t="str">
        <f t="shared" si="5"/>
        <v>Control Adecuado</v>
      </c>
      <c r="W77" s="217" t="str">
        <f t="shared" si="6"/>
        <v>Cambie el valor del impacto</v>
      </c>
      <c r="X77" s="217" t="s">
        <v>1214</v>
      </c>
      <c r="Y77" s="217"/>
      <c r="Z77" s="217"/>
      <c r="AA77" s="218">
        <f t="shared" si="11"/>
        <v>0</v>
      </c>
      <c r="AB77" s="218">
        <f t="shared" si="7"/>
        <v>0</v>
      </c>
      <c r="AC77" s="218">
        <f t="shared" si="8"/>
        <v>0</v>
      </c>
      <c r="AD77" s="219" t="e">
        <f>VLOOKUP(AB77,[1]MapadeCalor!$B$2:$G$6,AA77+1,0)</f>
        <v>#N/A</v>
      </c>
      <c r="AE77" s="221"/>
      <c r="AF77" s="226"/>
    </row>
    <row r="78" spans="2:32" ht="15.75" customHeight="1" x14ac:dyDescent="0.2">
      <c r="B78" s="213">
        <v>72</v>
      </c>
      <c r="C78" s="217" t="s">
        <v>128</v>
      </c>
      <c r="D78" s="217" t="s">
        <v>655</v>
      </c>
      <c r="E78" s="215" t="s">
        <v>998</v>
      </c>
      <c r="F78" s="215" t="s">
        <v>1215</v>
      </c>
      <c r="G78" s="215" t="s">
        <v>1216</v>
      </c>
      <c r="H78" s="217" t="s">
        <v>931</v>
      </c>
      <c r="I78" s="217" t="s">
        <v>433</v>
      </c>
      <c r="J78" s="218">
        <f t="shared" si="9"/>
        <v>4</v>
      </c>
      <c r="K78" s="218">
        <f t="shared" si="10"/>
        <v>5</v>
      </c>
      <c r="L78" s="216">
        <f t="shared" si="0"/>
        <v>20</v>
      </c>
      <c r="M78" s="217" t="str">
        <f>VLOOKUP(K78,[1]MapadeCalor!$B$2:$G$6,J78+1,0)</f>
        <v>MUY ALTO</v>
      </c>
      <c r="N78" s="217" t="s">
        <v>1217</v>
      </c>
      <c r="O78" s="217" t="s">
        <v>55</v>
      </c>
      <c r="P78" s="217" t="s">
        <v>56</v>
      </c>
      <c r="Q78" s="217" t="s">
        <v>13</v>
      </c>
      <c r="R78" s="218">
        <f t="shared" si="1"/>
        <v>15</v>
      </c>
      <c r="S78" s="218">
        <f t="shared" si="2"/>
        <v>10</v>
      </c>
      <c r="T78" s="218">
        <f t="shared" si="3"/>
        <v>0</v>
      </c>
      <c r="U78" s="218">
        <f t="shared" si="4"/>
        <v>25</v>
      </c>
      <c r="V78" s="217" t="str">
        <f t="shared" si="5"/>
        <v>Control Adecuado</v>
      </c>
      <c r="W78" s="217" t="str">
        <f t="shared" si="6"/>
        <v>Cambie el valor del impacto</v>
      </c>
      <c r="X78" s="217" t="s">
        <v>1218</v>
      </c>
      <c r="Y78" s="217"/>
      <c r="Z78" s="217"/>
      <c r="AA78" s="218">
        <f t="shared" si="11"/>
        <v>0</v>
      </c>
      <c r="AB78" s="218">
        <f t="shared" si="7"/>
        <v>0</v>
      </c>
      <c r="AC78" s="218">
        <f t="shared" si="8"/>
        <v>0</v>
      </c>
      <c r="AD78" s="219" t="e">
        <f>VLOOKUP(AB78,[1]MapadeCalor!$B$2:$G$6,AA78+1,0)</f>
        <v>#N/A</v>
      </c>
      <c r="AE78" s="221"/>
      <c r="AF78" s="226"/>
    </row>
    <row r="79" spans="2:32" ht="15.75" customHeight="1" x14ac:dyDescent="0.2">
      <c r="B79" s="213"/>
      <c r="C79" s="224"/>
      <c r="D79" s="217"/>
      <c r="E79" s="215"/>
      <c r="F79" s="215"/>
      <c r="G79" s="215"/>
      <c r="H79" s="217"/>
      <c r="I79" s="217"/>
      <c r="J79" s="218"/>
      <c r="K79" s="218"/>
      <c r="L79" s="218"/>
      <c r="M79" s="217"/>
      <c r="N79" s="215"/>
      <c r="O79" s="215"/>
      <c r="P79" s="215"/>
      <c r="Q79" s="215"/>
      <c r="R79" s="218"/>
      <c r="S79" s="218"/>
      <c r="T79" s="218"/>
      <c r="U79" s="218"/>
      <c r="V79" s="217"/>
      <c r="W79" s="217"/>
      <c r="X79" s="217"/>
      <c r="Y79" s="217"/>
      <c r="Z79" s="217"/>
      <c r="AA79" s="218"/>
      <c r="AB79" s="218"/>
      <c r="AC79" s="218"/>
      <c r="AD79" s="219"/>
      <c r="AE79" s="217"/>
      <c r="AF79" s="217"/>
    </row>
    <row r="80" spans="2:32" ht="15.75" customHeight="1" x14ac:dyDescent="0.2">
      <c r="B80" s="213"/>
      <c r="C80" s="224"/>
      <c r="D80" s="217"/>
      <c r="E80" s="215"/>
      <c r="F80" s="215"/>
      <c r="G80" s="215"/>
      <c r="H80" s="217"/>
      <c r="I80" s="217"/>
      <c r="J80" s="218"/>
      <c r="K80" s="218"/>
      <c r="L80" s="218"/>
      <c r="M80" s="217"/>
      <c r="N80" s="215"/>
      <c r="O80" s="215"/>
      <c r="P80" s="215"/>
      <c r="Q80" s="215"/>
      <c r="R80" s="218"/>
      <c r="S80" s="218"/>
      <c r="T80" s="218"/>
      <c r="U80" s="218"/>
      <c r="V80" s="217"/>
      <c r="W80" s="217"/>
      <c r="X80" s="217"/>
      <c r="Y80" s="217"/>
      <c r="Z80" s="217"/>
      <c r="AA80" s="218"/>
      <c r="AB80" s="218"/>
      <c r="AC80" s="218"/>
      <c r="AD80" s="219"/>
      <c r="AE80" s="217"/>
      <c r="AF80" s="217"/>
    </row>
    <row r="81" spans="2:32" ht="15.75" customHeight="1" x14ac:dyDescent="0.2">
      <c r="B81" s="213"/>
      <c r="C81" s="224"/>
      <c r="D81" s="217"/>
      <c r="E81" s="215"/>
      <c r="F81" s="215"/>
      <c r="G81" s="215"/>
      <c r="H81" s="217"/>
      <c r="I81" s="217"/>
      <c r="J81" s="218"/>
      <c r="K81" s="218"/>
      <c r="L81" s="218"/>
      <c r="M81" s="217"/>
      <c r="N81" s="215"/>
      <c r="O81" s="215"/>
      <c r="P81" s="215"/>
      <c r="Q81" s="215"/>
      <c r="R81" s="218"/>
      <c r="S81" s="218"/>
      <c r="T81" s="218"/>
      <c r="U81" s="218"/>
      <c r="V81" s="217"/>
      <c r="W81" s="217"/>
      <c r="X81" s="217"/>
      <c r="Y81" s="217"/>
      <c r="Z81" s="217"/>
      <c r="AA81" s="218"/>
      <c r="AB81" s="218"/>
      <c r="AC81" s="218"/>
      <c r="AD81" s="219"/>
      <c r="AE81" s="217"/>
      <c r="AF81" s="217"/>
    </row>
    <row r="82" spans="2:32" ht="15.75" customHeight="1" x14ac:dyDescent="0.2">
      <c r="B82" s="213"/>
      <c r="C82" s="224"/>
      <c r="D82" s="217"/>
      <c r="E82" s="215"/>
      <c r="F82" s="215"/>
      <c r="G82" s="215"/>
      <c r="H82" s="217"/>
      <c r="I82" s="217"/>
      <c r="J82" s="218"/>
      <c r="K82" s="218"/>
      <c r="L82" s="218"/>
      <c r="M82" s="217"/>
      <c r="N82" s="215"/>
      <c r="O82" s="215"/>
      <c r="P82" s="215"/>
      <c r="Q82" s="215"/>
      <c r="R82" s="218"/>
      <c r="S82" s="218"/>
      <c r="T82" s="218"/>
      <c r="U82" s="218"/>
      <c r="V82" s="217"/>
      <c r="W82" s="217"/>
      <c r="X82" s="217"/>
      <c r="Y82" s="217"/>
      <c r="Z82" s="217"/>
      <c r="AA82" s="218"/>
      <c r="AB82" s="218"/>
      <c r="AC82" s="218"/>
      <c r="AD82" s="219"/>
      <c r="AE82" s="217"/>
      <c r="AF82" s="217"/>
    </row>
    <row r="83" spans="2:32" ht="15.75" customHeight="1" x14ac:dyDescent="0.2">
      <c r="B83" s="213"/>
      <c r="C83" s="224"/>
      <c r="D83" s="217"/>
      <c r="E83" s="215"/>
      <c r="F83" s="215"/>
      <c r="G83" s="215"/>
      <c r="H83" s="217"/>
      <c r="I83" s="217"/>
      <c r="J83" s="218"/>
      <c r="K83" s="218"/>
      <c r="L83" s="218"/>
      <c r="M83" s="217"/>
      <c r="N83" s="215"/>
      <c r="O83" s="215"/>
      <c r="P83" s="215"/>
      <c r="Q83" s="215"/>
      <c r="R83" s="218"/>
      <c r="S83" s="218"/>
      <c r="T83" s="218"/>
      <c r="U83" s="218"/>
      <c r="V83" s="217"/>
      <c r="W83" s="217"/>
      <c r="X83" s="217"/>
      <c r="Y83" s="217"/>
      <c r="Z83" s="217"/>
      <c r="AA83" s="218"/>
      <c r="AB83" s="218"/>
      <c r="AC83" s="218"/>
      <c r="AD83" s="219"/>
      <c r="AE83" s="217"/>
      <c r="AF83" s="217"/>
    </row>
    <row r="84" spans="2:32" ht="15.75" customHeight="1" x14ac:dyDescent="0.25">
      <c r="C84" s="200"/>
      <c r="D84" s="201"/>
    </row>
    <row r="85" spans="2:32" ht="15.75" customHeight="1" x14ac:dyDescent="0.25">
      <c r="C85" s="200"/>
      <c r="D85" s="201"/>
    </row>
    <row r="86" spans="2:32" ht="15.75" customHeight="1" x14ac:dyDescent="0.25">
      <c r="C86" s="200"/>
      <c r="D86" s="201"/>
    </row>
    <row r="87" spans="2:32" ht="15.75" customHeight="1" x14ac:dyDescent="0.25">
      <c r="C87" s="200"/>
      <c r="D87" s="201"/>
    </row>
    <row r="88" spans="2:32" ht="15.75" customHeight="1" x14ac:dyDescent="0.25">
      <c r="C88" s="200"/>
      <c r="D88" s="201"/>
    </row>
    <row r="89" spans="2:32" ht="15.75" customHeight="1" x14ac:dyDescent="0.25">
      <c r="C89" s="200"/>
      <c r="D89" s="201"/>
    </row>
    <row r="90" spans="2:32" ht="15.75" customHeight="1" x14ac:dyDescent="0.25">
      <c r="C90" s="200"/>
      <c r="D90" s="273" t="s">
        <v>715</v>
      </c>
      <c r="E90" s="274"/>
      <c r="F90" s="274"/>
      <c r="G90" s="274"/>
      <c r="H90" s="274"/>
      <c r="I90" s="275"/>
      <c r="J90" s="236"/>
      <c r="K90" s="236"/>
      <c r="L90" s="236"/>
      <c r="M90" s="237"/>
    </row>
    <row r="91" spans="2:32" ht="15.75" customHeight="1" x14ac:dyDescent="0.25">
      <c r="C91" s="200"/>
      <c r="D91" s="201"/>
      <c r="E91" s="237"/>
      <c r="F91" s="237"/>
      <c r="G91" s="237"/>
      <c r="H91" s="237"/>
      <c r="I91" s="237"/>
      <c r="J91" s="237"/>
      <c r="K91" s="237"/>
      <c r="L91" s="237"/>
      <c r="M91" s="237"/>
    </row>
    <row r="92" spans="2:32" ht="15.75" customHeight="1" x14ac:dyDescent="0.25">
      <c r="C92" s="200"/>
      <c r="D92" s="276" t="s">
        <v>716</v>
      </c>
      <c r="E92" s="275"/>
      <c r="F92" s="238" t="s">
        <v>717</v>
      </c>
      <c r="G92" s="276" t="s">
        <v>718</v>
      </c>
      <c r="H92" s="274"/>
      <c r="I92" s="275"/>
    </row>
    <row r="93" spans="2:32" ht="15" customHeight="1" x14ac:dyDescent="0.25">
      <c r="C93" s="200"/>
      <c r="D93" s="277" t="s">
        <v>719</v>
      </c>
      <c r="E93" s="275"/>
      <c r="F93" s="239" t="s">
        <v>720</v>
      </c>
      <c r="G93" s="277" t="s">
        <v>721</v>
      </c>
      <c r="H93" s="274"/>
      <c r="I93" s="275"/>
    </row>
    <row r="94" spans="2:32" ht="15" customHeight="1" x14ac:dyDescent="0.25">
      <c r="C94" s="200"/>
      <c r="D94" s="277" t="s">
        <v>722</v>
      </c>
      <c r="E94" s="275"/>
      <c r="F94" s="239" t="s">
        <v>723</v>
      </c>
      <c r="G94" s="277" t="s">
        <v>724</v>
      </c>
      <c r="H94" s="274"/>
      <c r="I94" s="275"/>
    </row>
    <row r="95" spans="2:32" ht="15" customHeight="1" x14ac:dyDescent="0.25">
      <c r="C95" s="200"/>
      <c r="D95" s="277" t="s">
        <v>725</v>
      </c>
      <c r="E95" s="275"/>
      <c r="F95" s="239" t="s">
        <v>726</v>
      </c>
      <c r="G95" s="277" t="s">
        <v>724</v>
      </c>
      <c r="H95" s="274"/>
      <c r="I95" s="275"/>
    </row>
    <row r="96" spans="2:32" ht="15.75" customHeight="1" x14ac:dyDescent="0.25">
      <c r="C96" s="200"/>
      <c r="D96" s="277" t="s">
        <v>727</v>
      </c>
      <c r="E96" s="275"/>
      <c r="F96" s="239" t="s">
        <v>728</v>
      </c>
      <c r="G96" s="277" t="s">
        <v>724</v>
      </c>
      <c r="H96" s="274"/>
      <c r="I96" s="275"/>
    </row>
    <row r="97" spans="3:13" ht="25.5" customHeight="1" x14ac:dyDescent="0.25">
      <c r="C97" s="200"/>
      <c r="D97" s="277" t="s">
        <v>729</v>
      </c>
      <c r="E97" s="275"/>
      <c r="F97" s="239" t="s">
        <v>730</v>
      </c>
      <c r="G97" s="277" t="s">
        <v>731</v>
      </c>
      <c r="H97" s="274"/>
      <c r="I97" s="275"/>
    </row>
    <row r="98" spans="3:13" ht="39.75" customHeight="1" x14ac:dyDescent="0.25">
      <c r="C98" s="200"/>
      <c r="D98" s="277" t="s">
        <v>732</v>
      </c>
      <c r="E98" s="275"/>
      <c r="F98" s="239" t="s">
        <v>733</v>
      </c>
      <c r="G98" s="277" t="s">
        <v>734</v>
      </c>
      <c r="H98" s="274"/>
      <c r="I98" s="275"/>
    </row>
    <row r="99" spans="3:13" ht="15.75" customHeight="1" x14ac:dyDescent="0.25">
      <c r="C99" s="200"/>
      <c r="D99" s="201"/>
      <c r="E99" s="240"/>
      <c r="F99" s="240"/>
      <c r="G99" s="240"/>
      <c r="H99" s="241"/>
      <c r="I99" s="241"/>
      <c r="J99" s="241"/>
      <c r="K99" s="242"/>
      <c r="L99" s="242"/>
      <c r="M99" s="242"/>
    </row>
    <row r="100" spans="3:13" ht="15.75" customHeight="1" x14ac:dyDescent="0.25">
      <c r="C100" s="200"/>
      <c r="D100" s="201"/>
    </row>
    <row r="101" spans="3:13" ht="80.25" customHeight="1" x14ac:dyDescent="0.25">
      <c r="C101" s="200"/>
      <c r="D101" s="278" t="s">
        <v>1219</v>
      </c>
      <c r="E101" s="275"/>
      <c r="F101" s="217" t="s">
        <v>739</v>
      </c>
      <c r="G101" s="278" t="s">
        <v>740</v>
      </c>
      <c r="H101" s="274"/>
      <c r="I101" s="275"/>
    </row>
    <row r="102" spans="3:13" ht="15.75" customHeight="1" x14ac:dyDescent="0.25">
      <c r="C102" s="200"/>
      <c r="D102" s="201"/>
    </row>
    <row r="103" spans="3:13" ht="15.75" customHeight="1" x14ac:dyDescent="0.25">
      <c r="C103" s="200"/>
      <c r="D103" s="201"/>
    </row>
    <row r="104" spans="3:13" ht="15.75" customHeight="1" x14ac:dyDescent="0.25">
      <c r="C104" s="200"/>
      <c r="D104" s="201"/>
    </row>
    <row r="105" spans="3:13" ht="15.75" customHeight="1" x14ac:dyDescent="0.25">
      <c r="C105" s="200"/>
      <c r="D105" s="201"/>
    </row>
    <row r="106" spans="3:13" ht="15.75" customHeight="1" x14ac:dyDescent="0.25">
      <c r="C106" s="200"/>
      <c r="D106" s="201"/>
    </row>
    <row r="107" spans="3:13" ht="15.75" customHeight="1" x14ac:dyDescent="0.25">
      <c r="C107" s="200"/>
      <c r="D107" s="201"/>
    </row>
    <row r="108" spans="3:13" ht="15.75" customHeight="1" x14ac:dyDescent="0.25">
      <c r="C108" s="200"/>
      <c r="D108" s="201"/>
    </row>
    <row r="109" spans="3:13" ht="15.75" customHeight="1" x14ac:dyDescent="0.25">
      <c r="C109" s="200"/>
      <c r="D109" s="201"/>
    </row>
    <row r="110" spans="3:13" ht="15.75" customHeight="1" x14ac:dyDescent="0.25">
      <c r="C110" s="200"/>
      <c r="D110" s="201"/>
    </row>
    <row r="111" spans="3:13" ht="15.75" customHeight="1" x14ac:dyDescent="0.25">
      <c r="C111" s="200"/>
      <c r="D111" s="201"/>
    </row>
    <row r="112" spans="3:13" ht="15.75" customHeight="1" x14ac:dyDescent="0.25">
      <c r="C112" s="200"/>
      <c r="D112" s="201"/>
    </row>
    <row r="113" spans="3:4" ht="15.75" customHeight="1" x14ac:dyDescent="0.25">
      <c r="C113" s="200"/>
      <c r="D113" s="201"/>
    </row>
    <row r="114" spans="3:4" ht="15.75" customHeight="1" x14ac:dyDescent="0.25">
      <c r="C114" s="200"/>
      <c r="D114" s="201"/>
    </row>
    <row r="115" spans="3:4" ht="15.75" customHeight="1" x14ac:dyDescent="0.25">
      <c r="C115" s="200"/>
      <c r="D115" s="201"/>
    </row>
    <row r="116" spans="3:4" ht="15.75" customHeight="1" x14ac:dyDescent="0.25">
      <c r="C116" s="200"/>
      <c r="D116" s="201"/>
    </row>
    <row r="117" spans="3:4" ht="15.75" customHeight="1" x14ac:dyDescent="0.25">
      <c r="C117" s="200"/>
      <c r="D117" s="201"/>
    </row>
    <row r="118" spans="3:4" ht="15.75" customHeight="1" x14ac:dyDescent="0.25">
      <c r="C118" s="200"/>
      <c r="D118" s="201"/>
    </row>
    <row r="119" spans="3:4" ht="15.75" customHeight="1" x14ac:dyDescent="0.25">
      <c r="C119" s="200"/>
      <c r="D119" s="201"/>
    </row>
    <row r="120" spans="3:4" ht="15.75" customHeight="1" x14ac:dyDescent="0.25">
      <c r="C120" s="200"/>
      <c r="D120" s="201"/>
    </row>
    <row r="121" spans="3:4" ht="15.75" customHeight="1" x14ac:dyDescent="0.25">
      <c r="C121" s="200"/>
      <c r="D121" s="201"/>
    </row>
    <row r="122" spans="3:4" ht="15.75" customHeight="1" x14ac:dyDescent="0.25">
      <c r="C122" s="200"/>
      <c r="D122" s="201"/>
    </row>
    <row r="123" spans="3:4" ht="15.75" customHeight="1" x14ac:dyDescent="0.25">
      <c r="C123" s="200"/>
      <c r="D123" s="201"/>
    </row>
    <row r="124" spans="3:4" ht="15.75" customHeight="1" x14ac:dyDescent="0.25">
      <c r="C124" s="200"/>
      <c r="D124" s="201"/>
    </row>
    <row r="125" spans="3:4" ht="15.75" customHeight="1" x14ac:dyDescent="0.25">
      <c r="C125" s="200"/>
      <c r="D125" s="201"/>
    </row>
    <row r="126" spans="3:4" ht="15.75" customHeight="1" x14ac:dyDescent="0.25">
      <c r="C126" s="200"/>
      <c r="D126" s="201"/>
    </row>
    <row r="127" spans="3:4" ht="15.75" customHeight="1" x14ac:dyDescent="0.25">
      <c r="C127" s="200"/>
      <c r="D127" s="201"/>
    </row>
    <row r="128" spans="3:4" ht="15.75" customHeight="1" x14ac:dyDescent="0.25">
      <c r="C128" s="200"/>
      <c r="D128" s="201"/>
    </row>
    <row r="129" spans="3:4" ht="15.75" customHeight="1" x14ac:dyDescent="0.25">
      <c r="C129" s="200"/>
      <c r="D129" s="201"/>
    </row>
    <row r="130" spans="3:4" ht="15.75" customHeight="1" x14ac:dyDescent="0.25">
      <c r="C130" s="200"/>
      <c r="D130" s="201"/>
    </row>
    <row r="131" spans="3:4" ht="15.75" customHeight="1" x14ac:dyDescent="0.25">
      <c r="C131" s="200"/>
      <c r="D131" s="201"/>
    </row>
    <row r="132" spans="3:4" ht="15.75" customHeight="1" x14ac:dyDescent="0.25">
      <c r="C132" s="200"/>
      <c r="D132" s="201"/>
    </row>
    <row r="133" spans="3:4" ht="15.75" customHeight="1" x14ac:dyDescent="0.25">
      <c r="C133" s="200"/>
      <c r="D133" s="201"/>
    </row>
    <row r="134" spans="3:4" ht="15.75" customHeight="1" x14ac:dyDescent="0.25">
      <c r="C134" s="200"/>
      <c r="D134" s="201"/>
    </row>
    <row r="135" spans="3:4" ht="15.75" customHeight="1" x14ac:dyDescent="0.25">
      <c r="C135" s="200"/>
      <c r="D135" s="201"/>
    </row>
    <row r="136" spans="3:4" ht="15.75" customHeight="1" x14ac:dyDescent="0.25">
      <c r="C136" s="200"/>
      <c r="D136" s="201"/>
    </row>
    <row r="137" spans="3:4" ht="15.75" customHeight="1" x14ac:dyDescent="0.25">
      <c r="C137" s="200"/>
      <c r="D137" s="201"/>
    </row>
    <row r="138" spans="3:4" ht="15.75" customHeight="1" x14ac:dyDescent="0.25">
      <c r="C138" s="200"/>
      <c r="D138" s="201"/>
    </row>
    <row r="139" spans="3:4" ht="15.75" customHeight="1" x14ac:dyDescent="0.25">
      <c r="C139" s="200"/>
      <c r="D139" s="201"/>
    </row>
    <row r="140" spans="3:4" ht="15.75" customHeight="1" x14ac:dyDescent="0.25">
      <c r="C140" s="200"/>
      <c r="D140" s="201"/>
    </row>
    <row r="141" spans="3:4" ht="15.75" customHeight="1" x14ac:dyDescent="0.25">
      <c r="C141" s="200"/>
      <c r="D141" s="201"/>
    </row>
    <row r="142" spans="3:4" ht="15.75" customHeight="1" x14ac:dyDescent="0.25">
      <c r="C142" s="200"/>
      <c r="D142" s="201"/>
    </row>
    <row r="143" spans="3:4" ht="15.75" customHeight="1" x14ac:dyDescent="0.25">
      <c r="C143" s="200"/>
      <c r="D143" s="201"/>
    </row>
    <row r="144" spans="3:4" ht="15.75" customHeight="1" x14ac:dyDescent="0.25">
      <c r="C144" s="200"/>
      <c r="D144" s="201"/>
    </row>
    <row r="145" spans="3:4" ht="15.75" customHeight="1" x14ac:dyDescent="0.25">
      <c r="C145" s="200"/>
      <c r="D145" s="201"/>
    </row>
    <row r="146" spans="3:4" ht="15.75" customHeight="1" x14ac:dyDescent="0.25">
      <c r="C146" s="200"/>
      <c r="D146" s="201"/>
    </row>
    <row r="147" spans="3:4" ht="15.75" customHeight="1" x14ac:dyDescent="0.25">
      <c r="C147" s="200"/>
      <c r="D147" s="201"/>
    </row>
    <row r="148" spans="3:4" ht="15.75" customHeight="1" x14ac:dyDescent="0.25">
      <c r="C148" s="200"/>
      <c r="D148" s="201"/>
    </row>
    <row r="149" spans="3:4" ht="15.75" customHeight="1" x14ac:dyDescent="0.25">
      <c r="C149" s="200"/>
      <c r="D149" s="201"/>
    </row>
    <row r="150" spans="3:4" ht="15.75" customHeight="1" x14ac:dyDescent="0.25">
      <c r="C150" s="200"/>
      <c r="D150" s="201"/>
    </row>
    <row r="151" spans="3:4" ht="15.75" customHeight="1" x14ac:dyDescent="0.25">
      <c r="C151" s="200"/>
      <c r="D151" s="201"/>
    </row>
    <row r="152" spans="3:4" ht="15.75" customHeight="1" x14ac:dyDescent="0.25">
      <c r="C152" s="200"/>
      <c r="D152" s="201"/>
    </row>
    <row r="153" spans="3:4" ht="15.75" customHeight="1" x14ac:dyDescent="0.25">
      <c r="C153" s="200"/>
      <c r="D153" s="201"/>
    </row>
    <row r="154" spans="3:4" ht="15.75" customHeight="1" x14ac:dyDescent="0.25">
      <c r="C154" s="200"/>
      <c r="D154" s="201"/>
    </row>
    <row r="155" spans="3:4" ht="15.75" customHeight="1" x14ac:dyDescent="0.25">
      <c r="C155" s="200"/>
      <c r="D155" s="201"/>
    </row>
    <row r="156" spans="3:4" ht="15.75" customHeight="1" x14ac:dyDescent="0.25">
      <c r="C156" s="200"/>
      <c r="D156" s="201"/>
    </row>
    <row r="157" spans="3:4" ht="15.75" customHeight="1" x14ac:dyDescent="0.25">
      <c r="C157" s="200"/>
      <c r="D157" s="201"/>
    </row>
    <row r="158" spans="3:4" ht="15.75" customHeight="1" x14ac:dyDescent="0.25">
      <c r="C158" s="200"/>
      <c r="D158" s="201"/>
    </row>
    <row r="159" spans="3:4" ht="15.75" customHeight="1" x14ac:dyDescent="0.25">
      <c r="C159" s="200"/>
      <c r="D159" s="201"/>
    </row>
    <row r="160" spans="3:4" ht="15.75" customHeight="1" x14ac:dyDescent="0.25">
      <c r="C160" s="200"/>
      <c r="D160" s="201"/>
    </row>
    <row r="161" spans="3:4" ht="15.75" customHeight="1" x14ac:dyDescent="0.25">
      <c r="C161" s="200"/>
      <c r="D161" s="201"/>
    </row>
    <row r="162" spans="3:4" ht="15.75" customHeight="1" x14ac:dyDescent="0.25">
      <c r="C162" s="200"/>
      <c r="D162" s="201"/>
    </row>
    <row r="163" spans="3:4" ht="15.75" customHeight="1" x14ac:dyDescent="0.25">
      <c r="C163" s="200"/>
      <c r="D163" s="201"/>
    </row>
    <row r="164" spans="3:4" ht="15.75" customHeight="1" x14ac:dyDescent="0.25">
      <c r="C164" s="200"/>
      <c r="D164" s="201"/>
    </row>
    <row r="165" spans="3:4" ht="15.75" customHeight="1" x14ac:dyDescent="0.25">
      <c r="C165" s="200"/>
      <c r="D165" s="201"/>
    </row>
    <row r="166" spans="3:4" ht="15.75" customHeight="1" x14ac:dyDescent="0.25">
      <c r="C166" s="200"/>
      <c r="D166" s="201"/>
    </row>
    <row r="167" spans="3:4" ht="15.75" customHeight="1" x14ac:dyDescent="0.25">
      <c r="C167" s="200"/>
      <c r="D167" s="201"/>
    </row>
    <row r="168" spans="3:4" ht="15.75" customHeight="1" x14ac:dyDescent="0.25">
      <c r="C168" s="200"/>
      <c r="D168" s="201"/>
    </row>
    <row r="169" spans="3:4" ht="15.75" customHeight="1" x14ac:dyDescent="0.25">
      <c r="C169" s="200"/>
      <c r="D169" s="201"/>
    </row>
    <row r="170" spans="3:4" ht="15.75" customHeight="1" x14ac:dyDescent="0.25">
      <c r="C170" s="200"/>
      <c r="D170" s="201"/>
    </row>
    <row r="171" spans="3:4" ht="15.75" customHeight="1" x14ac:dyDescent="0.25">
      <c r="C171" s="200"/>
      <c r="D171" s="201"/>
    </row>
    <row r="172" spans="3:4" ht="15.75" customHeight="1" x14ac:dyDescent="0.25">
      <c r="C172" s="200"/>
      <c r="D172" s="201"/>
    </row>
    <row r="173" spans="3:4" ht="15.75" customHeight="1" x14ac:dyDescent="0.25">
      <c r="C173" s="200"/>
      <c r="D173" s="201"/>
    </row>
    <row r="174" spans="3:4" ht="15.75" customHeight="1" x14ac:dyDescent="0.25">
      <c r="C174" s="200"/>
      <c r="D174" s="201"/>
    </row>
    <row r="175" spans="3:4" ht="15.75" customHeight="1" x14ac:dyDescent="0.25">
      <c r="C175" s="200"/>
      <c r="D175" s="201"/>
    </row>
    <row r="176" spans="3:4" ht="15.75" customHeight="1" x14ac:dyDescent="0.25">
      <c r="C176" s="200"/>
      <c r="D176" s="201"/>
    </row>
    <row r="177" spans="3:4" ht="15.75" customHeight="1" x14ac:dyDescent="0.25">
      <c r="C177" s="200"/>
      <c r="D177" s="201"/>
    </row>
    <row r="178" spans="3:4" ht="15.75" customHeight="1" x14ac:dyDescent="0.25">
      <c r="C178" s="200"/>
      <c r="D178" s="201"/>
    </row>
    <row r="179" spans="3:4" ht="15.75" customHeight="1" x14ac:dyDescent="0.25">
      <c r="C179" s="200"/>
      <c r="D179" s="201"/>
    </row>
    <row r="180" spans="3:4" ht="15.75" customHeight="1" x14ac:dyDescent="0.25">
      <c r="C180" s="200"/>
      <c r="D180" s="201"/>
    </row>
    <row r="181" spans="3:4" ht="15.75" customHeight="1" x14ac:dyDescent="0.25">
      <c r="C181" s="200"/>
      <c r="D181" s="201"/>
    </row>
    <row r="182" spans="3:4" ht="15.75" customHeight="1" x14ac:dyDescent="0.25">
      <c r="C182" s="200"/>
      <c r="D182" s="201"/>
    </row>
    <row r="183" spans="3:4" ht="15.75" customHeight="1" x14ac:dyDescent="0.25">
      <c r="C183" s="200"/>
      <c r="D183" s="201"/>
    </row>
    <row r="184" spans="3:4" ht="15.75" customHeight="1" x14ac:dyDescent="0.25">
      <c r="C184" s="200"/>
      <c r="D184" s="201"/>
    </row>
    <row r="185" spans="3:4" ht="15.75" customHeight="1" x14ac:dyDescent="0.25">
      <c r="C185" s="200"/>
      <c r="D185" s="201"/>
    </row>
    <row r="186" spans="3:4" ht="15.75" customHeight="1" x14ac:dyDescent="0.25">
      <c r="C186" s="200"/>
      <c r="D186" s="201"/>
    </row>
    <row r="187" spans="3:4" ht="15.75" customHeight="1" x14ac:dyDescent="0.25">
      <c r="C187" s="200"/>
      <c r="D187" s="201"/>
    </row>
    <row r="188" spans="3:4" ht="15.75" customHeight="1" x14ac:dyDescent="0.25">
      <c r="C188" s="200"/>
      <c r="D188" s="201"/>
    </row>
    <row r="189" spans="3:4" ht="15.75" customHeight="1" x14ac:dyDescent="0.25">
      <c r="C189" s="200"/>
      <c r="D189" s="201"/>
    </row>
    <row r="190" spans="3:4" ht="15.75" customHeight="1" x14ac:dyDescent="0.25">
      <c r="C190" s="200"/>
      <c r="D190" s="201"/>
    </row>
    <row r="191" spans="3:4" ht="15.75" customHeight="1" x14ac:dyDescent="0.25">
      <c r="C191" s="200"/>
      <c r="D191" s="201"/>
    </row>
    <row r="192" spans="3:4" ht="15.75" customHeight="1" x14ac:dyDescent="0.25">
      <c r="C192" s="200"/>
      <c r="D192" s="201"/>
    </row>
    <row r="193" spans="3:4" ht="15.75" customHeight="1" x14ac:dyDescent="0.25">
      <c r="C193" s="200"/>
      <c r="D193" s="201"/>
    </row>
    <row r="194" spans="3:4" ht="15.75" customHeight="1" x14ac:dyDescent="0.25">
      <c r="C194" s="200"/>
      <c r="D194" s="201"/>
    </row>
    <row r="195" spans="3:4" ht="15.75" customHeight="1" x14ac:dyDescent="0.25">
      <c r="C195" s="200"/>
      <c r="D195" s="201"/>
    </row>
    <row r="196" spans="3:4" ht="15.75" customHeight="1" x14ac:dyDescent="0.25">
      <c r="C196" s="200"/>
      <c r="D196" s="201"/>
    </row>
    <row r="197" spans="3:4" ht="15.75" customHeight="1" x14ac:dyDescent="0.25">
      <c r="C197" s="200"/>
      <c r="D197" s="201"/>
    </row>
    <row r="198" spans="3:4" ht="15.75" customHeight="1" x14ac:dyDescent="0.25">
      <c r="C198" s="200"/>
      <c r="D198" s="201"/>
    </row>
    <row r="199" spans="3:4" ht="15.75" customHeight="1" x14ac:dyDescent="0.25">
      <c r="C199" s="200"/>
      <c r="D199" s="201"/>
    </row>
    <row r="200" spans="3:4" ht="15.75" customHeight="1" x14ac:dyDescent="0.25">
      <c r="C200" s="200"/>
      <c r="D200" s="201"/>
    </row>
    <row r="201" spans="3:4" ht="15.75" customHeight="1" x14ac:dyDescent="0.25">
      <c r="C201" s="200"/>
      <c r="D201" s="201"/>
    </row>
    <row r="202" spans="3:4" ht="15.75" customHeight="1" x14ac:dyDescent="0.25">
      <c r="C202" s="200"/>
      <c r="D202" s="201"/>
    </row>
    <row r="203" spans="3:4" ht="15.75" customHeight="1" x14ac:dyDescent="0.25">
      <c r="C203" s="200"/>
      <c r="D203" s="201"/>
    </row>
    <row r="204" spans="3:4" ht="15.75" customHeight="1" x14ac:dyDescent="0.25">
      <c r="C204" s="200"/>
      <c r="D204" s="201"/>
    </row>
    <row r="205" spans="3:4" ht="15.75" customHeight="1" x14ac:dyDescent="0.25">
      <c r="C205" s="200"/>
      <c r="D205" s="201"/>
    </row>
    <row r="206" spans="3:4" ht="15.75" customHeight="1" x14ac:dyDescent="0.25">
      <c r="C206" s="200"/>
      <c r="D206" s="201"/>
    </row>
    <row r="207" spans="3:4" ht="15.75" customHeight="1" x14ac:dyDescent="0.25">
      <c r="C207" s="200"/>
      <c r="D207" s="201"/>
    </row>
    <row r="208" spans="3:4" ht="15.75" customHeight="1" x14ac:dyDescent="0.25">
      <c r="C208" s="200"/>
      <c r="D208" s="201"/>
    </row>
    <row r="209" spans="3:4" ht="15.75" customHeight="1" x14ac:dyDescent="0.25">
      <c r="C209" s="200"/>
      <c r="D209" s="201"/>
    </row>
    <row r="210" spans="3:4" ht="15.75" customHeight="1" x14ac:dyDescent="0.25">
      <c r="C210" s="200"/>
      <c r="D210" s="201"/>
    </row>
    <row r="211" spans="3:4" ht="15.75" customHeight="1" x14ac:dyDescent="0.25">
      <c r="C211" s="200"/>
      <c r="D211" s="201"/>
    </row>
    <row r="212" spans="3:4" ht="15.75" customHeight="1" x14ac:dyDescent="0.25">
      <c r="C212" s="200"/>
      <c r="D212" s="201"/>
    </row>
    <row r="213" spans="3:4" ht="15.75" customHeight="1" x14ac:dyDescent="0.25">
      <c r="C213" s="200"/>
      <c r="D213" s="201"/>
    </row>
    <row r="214" spans="3:4" ht="15.75" customHeight="1" x14ac:dyDescent="0.25">
      <c r="C214" s="200"/>
      <c r="D214" s="201"/>
    </row>
    <row r="215" spans="3:4" ht="15.75" customHeight="1" x14ac:dyDescent="0.25">
      <c r="C215" s="200"/>
      <c r="D215" s="201"/>
    </row>
    <row r="216" spans="3:4" ht="15.75" customHeight="1" x14ac:dyDescent="0.25">
      <c r="C216" s="200"/>
      <c r="D216" s="201"/>
    </row>
    <row r="217" spans="3:4" ht="15.75" customHeight="1" x14ac:dyDescent="0.25">
      <c r="C217" s="200"/>
      <c r="D217" s="201"/>
    </row>
    <row r="218" spans="3:4" ht="15.75" customHeight="1" x14ac:dyDescent="0.25">
      <c r="C218" s="200"/>
      <c r="D218" s="201"/>
    </row>
    <row r="219" spans="3:4" ht="15.75" customHeight="1" x14ac:dyDescent="0.25">
      <c r="C219" s="200"/>
      <c r="D219" s="201"/>
    </row>
    <row r="220" spans="3:4" ht="15.75" customHeight="1" x14ac:dyDescent="0.25">
      <c r="C220" s="200"/>
      <c r="D220" s="201"/>
    </row>
    <row r="221" spans="3:4" ht="15.75" customHeight="1" x14ac:dyDescent="0.25">
      <c r="C221" s="200"/>
      <c r="D221" s="201"/>
    </row>
    <row r="222" spans="3:4" ht="15.75" customHeight="1" x14ac:dyDescent="0.25">
      <c r="C222" s="200"/>
      <c r="D222" s="201"/>
    </row>
    <row r="223" spans="3:4" ht="15.75" customHeight="1" x14ac:dyDescent="0.25">
      <c r="C223" s="200"/>
      <c r="D223" s="201"/>
    </row>
    <row r="224" spans="3:4" ht="15.75" customHeight="1" x14ac:dyDescent="0.25">
      <c r="C224" s="200"/>
      <c r="D224" s="201"/>
    </row>
    <row r="225" spans="3:4" ht="15.75" customHeight="1" x14ac:dyDescent="0.25">
      <c r="C225" s="200"/>
      <c r="D225" s="201"/>
    </row>
    <row r="226" spans="3:4" ht="15.75" customHeight="1" x14ac:dyDescent="0.25">
      <c r="C226" s="200"/>
      <c r="D226" s="201"/>
    </row>
    <row r="227" spans="3:4" ht="15.75" customHeight="1" x14ac:dyDescent="0.25">
      <c r="C227" s="200"/>
      <c r="D227" s="201"/>
    </row>
    <row r="228" spans="3:4" ht="15.75" customHeight="1" x14ac:dyDescent="0.25">
      <c r="C228" s="200"/>
      <c r="D228" s="201"/>
    </row>
    <row r="229" spans="3:4" ht="15.75" customHeight="1" x14ac:dyDescent="0.25">
      <c r="C229" s="200"/>
      <c r="D229" s="201"/>
    </row>
    <row r="230" spans="3:4" ht="15.75" customHeight="1" x14ac:dyDescent="0.25">
      <c r="C230" s="200"/>
      <c r="D230" s="201"/>
    </row>
    <row r="231" spans="3:4" ht="15.75" customHeight="1" x14ac:dyDescent="0.25">
      <c r="C231" s="200"/>
      <c r="D231" s="201"/>
    </row>
    <row r="232" spans="3:4" ht="15.75" customHeight="1" x14ac:dyDescent="0.25">
      <c r="C232" s="200"/>
      <c r="D232" s="201"/>
    </row>
    <row r="233" spans="3:4" ht="15.75" customHeight="1" x14ac:dyDescent="0.25">
      <c r="C233" s="200"/>
      <c r="D233" s="201"/>
    </row>
    <row r="234" spans="3:4" ht="15.75" customHeight="1" x14ac:dyDescent="0.25">
      <c r="C234" s="200"/>
      <c r="D234" s="201"/>
    </row>
    <row r="235" spans="3:4" ht="15.75" customHeight="1" x14ac:dyDescent="0.25">
      <c r="C235" s="200"/>
      <c r="D235" s="201"/>
    </row>
    <row r="236" spans="3:4" ht="15.75" customHeight="1" x14ac:dyDescent="0.25">
      <c r="C236" s="200"/>
      <c r="D236" s="201"/>
    </row>
    <row r="237" spans="3:4" ht="15.75" customHeight="1" x14ac:dyDescent="0.25">
      <c r="C237" s="200"/>
      <c r="D237" s="201"/>
    </row>
    <row r="238" spans="3:4" ht="15.75" customHeight="1" x14ac:dyDescent="0.25">
      <c r="C238" s="200"/>
      <c r="D238" s="201"/>
    </row>
    <row r="239" spans="3:4" ht="15.75" customHeight="1" x14ac:dyDescent="0.25">
      <c r="C239" s="200"/>
      <c r="D239" s="201"/>
    </row>
    <row r="240" spans="3:4" ht="15.75" customHeight="1" x14ac:dyDescent="0.25">
      <c r="C240" s="200"/>
      <c r="D240" s="201"/>
    </row>
    <row r="241" spans="3:4" ht="15.75" customHeight="1" x14ac:dyDescent="0.25">
      <c r="C241" s="200"/>
      <c r="D241" s="201"/>
    </row>
    <row r="242" spans="3:4" ht="15.75" customHeight="1" x14ac:dyDescent="0.25">
      <c r="C242" s="200"/>
      <c r="D242" s="201"/>
    </row>
    <row r="243" spans="3:4" ht="15.75" customHeight="1" x14ac:dyDescent="0.25">
      <c r="C243" s="200"/>
      <c r="D243" s="201"/>
    </row>
    <row r="244" spans="3:4" ht="15.75" customHeight="1" x14ac:dyDescent="0.25">
      <c r="C244" s="200"/>
      <c r="D244" s="201"/>
    </row>
    <row r="245" spans="3:4" ht="15.75" customHeight="1" x14ac:dyDescent="0.25">
      <c r="C245" s="200"/>
      <c r="D245" s="201"/>
    </row>
    <row r="246" spans="3:4" ht="15.75" customHeight="1" x14ac:dyDescent="0.25">
      <c r="C246" s="200"/>
      <c r="D246" s="201"/>
    </row>
    <row r="247" spans="3:4" ht="15.75" customHeight="1" x14ac:dyDescent="0.25">
      <c r="C247" s="200"/>
      <c r="D247" s="201"/>
    </row>
    <row r="248" spans="3:4" ht="15.75" customHeight="1" x14ac:dyDescent="0.25">
      <c r="C248" s="200"/>
      <c r="D248" s="201"/>
    </row>
    <row r="249" spans="3:4" ht="15.75" customHeight="1" x14ac:dyDescent="0.25">
      <c r="C249" s="200"/>
      <c r="D249" s="201"/>
    </row>
    <row r="250" spans="3:4" ht="15.75" customHeight="1" x14ac:dyDescent="0.25">
      <c r="C250" s="200"/>
      <c r="D250" s="201"/>
    </row>
    <row r="251" spans="3:4" ht="15.75" customHeight="1" x14ac:dyDescent="0.25">
      <c r="C251" s="200"/>
      <c r="D251" s="201"/>
    </row>
    <row r="252" spans="3:4" ht="15.75" customHeight="1" x14ac:dyDescent="0.25">
      <c r="C252" s="200"/>
      <c r="D252" s="201"/>
    </row>
    <row r="253" spans="3:4" ht="15.75" customHeight="1" x14ac:dyDescent="0.25">
      <c r="C253" s="200"/>
      <c r="D253" s="201"/>
    </row>
    <row r="254" spans="3:4" ht="15.75" customHeight="1" x14ac:dyDescent="0.25">
      <c r="C254" s="200"/>
      <c r="D254" s="201"/>
    </row>
    <row r="255" spans="3:4" ht="15.75" customHeight="1" x14ac:dyDescent="0.25">
      <c r="C255" s="200"/>
      <c r="D255" s="201"/>
    </row>
    <row r="256" spans="3:4" ht="15.75" customHeight="1" x14ac:dyDescent="0.25">
      <c r="C256" s="200"/>
      <c r="D256" s="201"/>
    </row>
    <row r="257" spans="3:4" ht="15.75" customHeight="1" x14ac:dyDescent="0.25">
      <c r="C257" s="200"/>
      <c r="D257" s="201"/>
    </row>
    <row r="258" spans="3:4" ht="15.75" customHeight="1" x14ac:dyDescent="0.25">
      <c r="C258" s="200"/>
      <c r="D258" s="201"/>
    </row>
    <row r="259" spans="3:4" ht="15.75" customHeight="1" x14ac:dyDescent="0.25">
      <c r="C259" s="200"/>
      <c r="D259" s="201"/>
    </row>
    <row r="260" spans="3:4" ht="15.75" customHeight="1" x14ac:dyDescent="0.25">
      <c r="C260" s="200"/>
      <c r="D260" s="201"/>
    </row>
    <row r="261" spans="3:4" ht="15.75" customHeight="1" x14ac:dyDescent="0.25">
      <c r="C261" s="200"/>
      <c r="D261" s="201"/>
    </row>
    <row r="262" spans="3:4" ht="15.75" customHeight="1" x14ac:dyDescent="0.25">
      <c r="C262" s="200"/>
      <c r="D262" s="201"/>
    </row>
    <row r="263" spans="3:4" ht="15.75" customHeight="1" x14ac:dyDescent="0.25">
      <c r="C263" s="200"/>
      <c r="D263" s="201"/>
    </row>
    <row r="264" spans="3:4" ht="15.75" customHeight="1" x14ac:dyDescent="0.25">
      <c r="C264" s="200"/>
      <c r="D264" s="201"/>
    </row>
    <row r="265" spans="3:4" ht="15.75" customHeight="1" x14ac:dyDescent="0.25">
      <c r="C265" s="200"/>
      <c r="D265" s="201"/>
    </row>
    <row r="266" spans="3:4" ht="15.75" customHeight="1" x14ac:dyDescent="0.25">
      <c r="C266" s="200"/>
      <c r="D266" s="201"/>
    </row>
    <row r="267" spans="3:4" ht="15.75" customHeight="1" x14ac:dyDescent="0.25">
      <c r="C267" s="200"/>
      <c r="D267" s="201"/>
    </row>
    <row r="268" spans="3:4" ht="15.75" customHeight="1" x14ac:dyDescent="0.25">
      <c r="C268" s="200"/>
      <c r="D268" s="201"/>
    </row>
    <row r="269" spans="3:4" ht="15.75" customHeight="1" x14ac:dyDescent="0.25">
      <c r="C269" s="200"/>
      <c r="D269" s="201"/>
    </row>
    <row r="270" spans="3:4" ht="15.75" customHeight="1" x14ac:dyDescent="0.25">
      <c r="C270" s="200"/>
      <c r="D270" s="201"/>
    </row>
    <row r="271" spans="3:4" ht="15.75" customHeight="1" x14ac:dyDescent="0.25">
      <c r="C271" s="200"/>
      <c r="D271" s="201"/>
    </row>
    <row r="272" spans="3:4" ht="15.75" customHeight="1" x14ac:dyDescent="0.25">
      <c r="C272" s="200"/>
      <c r="D272" s="201"/>
    </row>
    <row r="273" spans="3:4" ht="15.75" customHeight="1" x14ac:dyDescent="0.25">
      <c r="C273" s="200"/>
      <c r="D273" s="201"/>
    </row>
    <row r="274" spans="3:4" ht="15.75" customHeight="1" x14ac:dyDescent="0.25">
      <c r="C274" s="200"/>
      <c r="D274" s="201"/>
    </row>
    <row r="275" spans="3:4" ht="15.75" customHeight="1" x14ac:dyDescent="0.25">
      <c r="C275" s="200"/>
      <c r="D275" s="201"/>
    </row>
    <row r="276" spans="3:4" ht="15.75" customHeight="1" x14ac:dyDescent="0.25">
      <c r="C276" s="200"/>
      <c r="D276" s="201"/>
    </row>
    <row r="277" spans="3:4" ht="15.75" customHeight="1" x14ac:dyDescent="0.25">
      <c r="C277" s="200"/>
      <c r="D277" s="201"/>
    </row>
    <row r="278" spans="3:4" ht="15.75" customHeight="1" x14ac:dyDescent="0.25">
      <c r="C278" s="200"/>
      <c r="D278" s="201"/>
    </row>
    <row r="279" spans="3:4" ht="15.75" customHeight="1" x14ac:dyDescent="0.25">
      <c r="C279" s="200"/>
      <c r="D279" s="201"/>
    </row>
    <row r="280" spans="3:4" ht="15.75" customHeight="1" x14ac:dyDescent="0.25">
      <c r="C280" s="200"/>
      <c r="D280" s="201"/>
    </row>
    <row r="281" spans="3:4" ht="15.75" customHeight="1" x14ac:dyDescent="0.25">
      <c r="C281" s="200"/>
      <c r="D281" s="201"/>
    </row>
    <row r="282" spans="3:4" ht="15.75" customHeight="1" x14ac:dyDescent="0.25">
      <c r="C282" s="200"/>
      <c r="D282" s="201"/>
    </row>
    <row r="283" spans="3:4" ht="15.75" customHeight="1" x14ac:dyDescent="0.25">
      <c r="C283" s="200"/>
      <c r="D283" s="201"/>
    </row>
    <row r="284" spans="3:4" ht="15.75" customHeight="1" x14ac:dyDescent="0.25">
      <c r="C284" s="200"/>
      <c r="D284" s="201"/>
    </row>
    <row r="285" spans="3:4" ht="15.75" customHeight="1" x14ac:dyDescent="0.25">
      <c r="C285" s="200"/>
      <c r="D285" s="201"/>
    </row>
    <row r="286" spans="3:4" ht="15.75" customHeight="1" x14ac:dyDescent="0.25">
      <c r="C286" s="200"/>
      <c r="D286" s="201"/>
    </row>
    <row r="287" spans="3:4" ht="15.75" customHeight="1" x14ac:dyDescent="0.25">
      <c r="C287" s="200"/>
      <c r="D287" s="201"/>
    </row>
    <row r="288" spans="3:4" ht="15.75" customHeight="1" x14ac:dyDescent="0.25">
      <c r="C288" s="200"/>
      <c r="D288" s="201"/>
    </row>
    <row r="289" spans="3:4" ht="15.75" customHeight="1" x14ac:dyDescent="0.25">
      <c r="C289" s="200"/>
      <c r="D289" s="201"/>
    </row>
    <row r="290" spans="3:4" ht="15.75" customHeight="1" x14ac:dyDescent="0.25">
      <c r="C290" s="200"/>
      <c r="D290" s="201"/>
    </row>
    <row r="291" spans="3:4" ht="15.75" customHeight="1" x14ac:dyDescent="0.25">
      <c r="C291" s="200"/>
      <c r="D291" s="201"/>
    </row>
    <row r="292" spans="3:4" ht="15.75" customHeight="1" x14ac:dyDescent="0.25">
      <c r="C292" s="200"/>
      <c r="D292" s="201"/>
    </row>
    <row r="293" spans="3:4" ht="15.75" customHeight="1" x14ac:dyDescent="0.25">
      <c r="C293" s="200"/>
      <c r="D293" s="201"/>
    </row>
    <row r="294" spans="3:4" ht="15.75" customHeight="1" x14ac:dyDescent="0.25">
      <c r="C294" s="200"/>
      <c r="D294" s="201"/>
    </row>
    <row r="295" spans="3:4" ht="15.75" customHeight="1" x14ac:dyDescent="0.25">
      <c r="C295" s="200"/>
      <c r="D295" s="201"/>
    </row>
    <row r="296" spans="3:4" ht="15.75" customHeight="1" x14ac:dyDescent="0.25">
      <c r="C296" s="200"/>
      <c r="D296" s="201"/>
    </row>
    <row r="297" spans="3:4" ht="15.75" customHeight="1" x14ac:dyDescent="0.25">
      <c r="C297" s="200"/>
      <c r="D297" s="201"/>
    </row>
    <row r="298" spans="3:4" ht="15.75" customHeight="1" x14ac:dyDescent="0.25">
      <c r="C298" s="200"/>
      <c r="D298" s="201"/>
    </row>
    <row r="299" spans="3:4" ht="15.75" customHeight="1" x14ac:dyDescent="0.25">
      <c r="C299" s="200"/>
      <c r="D299" s="201"/>
    </row>
    <row r="300" spans="3:4" ht="15.75" customHeight="1" x14ac:dyDescent="0.25">
      <c r="C300" s="200"/>
      <c r="D300" s="201"/>
    </row>
    <row r="301" spans="3:4" ht="15.75" customHeight="1" x14ac:dyDescent="0.25">
      <c r="C301" s="200"/>
      <c r="D301" s="201"/>
    </row>
    <row r="302" spans="3:4" ht="15.75" customHeight="1" x14ac:dyDescent="0.25">
      <c r="C302" s="200"/>
      <c r="D302" s="201"/>
    </row>
    <row r="303" spans="3:4" ht="15.75" customHeight="1" x14ac:dyDescent="0.25">
      <c r="C303" s="200"/>
      <c r="D303" s="201"/>
    </row>
    <row r="304" spans="3:4" ht="15.75" customHeight="1" x14ac:dyDescent="0.25">
      <c r="C304" s="200"/>
      <c r="D304" s="201"/>
    </row>
    <row r="305" spans="3:4" ht="15.75" customHeight="1" x14ac:dyDescent="0.25">
      <c r="C305" s="200"/>
      <c r="D305" s="201"/>
    </row>
    <row r="306" spans="3:4" ht="15.75" customHeight="1" x14ac:dyDescent="0.25">
      <c r="C306" s="200"/>
      <c r="D306" s="201"/>
    </row>
    <row r="307" spans="3:4" ht="15.75" customHeight="1" x14ac:dyDescent="0.25">
      <c r="C307" s="200"/>
      <c r="D307" s="201"/>
    </row>
    <row r="308" spans="3:4" ht="15.75" customHeight="1" x14ac:dyDescent="0.25">
      <c r="C308" s="200"/>
      <c r="D308" s="201"/>
    </row>
    <row r="309" spans="3:4" ht="15.75" customHeight="1" x14ac:dyDescent="0.25">
      <c r="C309" s="200"/>
      <c r="D309" s="201"/>
    </row>
    <row r="310" spans="3:4" ht="15.75" customHeight="1" x14ac:dyDescent="0.25">
      <c r="C310" s="200"/>
      <c r="D310" s="201"/>
    </row>
    <row r="311" spans="3:4" ht="15.75" customHeight="1" x14ac:dyDescent="0.25">
      <c r="C311" s="200"/>
      <c r="D311" s="201"/>
    </row>
    <row r="312" spans="3:4" ht="15.75" customHeight="1" x14ac:dyDescent="0.25">
      <c r="C312" s="200"/>
      <c r="D312" s="201"/>
    </row>
    <row r="313" spans="3:4" ht="15.75" customHeight="1" x14ac:dyDescent="0.25">
      <c r="C313" s="200"/>
      <c r="D313" s="201"/>
    </row>
    <row r="314" spans="3:4" ht="15.75" customHeight="1" x14ac:dyDescent="0.25">
      <c r="C314" s="200"/>
      <c r="D314" s="201"/>
    </row>
    <row r="315" spans="3:4" ht="15.75" customHeight="1" x14ac:dyDescent="0.25">
      <c r="C315" s="200"/>
      <c r="D315" s="201"/>
    </row>
    <row r="316" spans="3:4" ht="15.75" customHeight="1" x14ac:dyDescent="0.25">
      <c r="C316" s="200"/>
      <c r="D316" s="201"/>
    </row>
    <row r="317" spans="3:4" ht="15.75" customHeight="1" x14ac:dyDescent="0.25">
      <c r="C317" s="200"/>
      <c r="D317" s="201"/>
    </row>
    <row r="318" spans="3:4" ht="15.75" customHeight="1" x14ac:dyDescent="0.25">
      <c r="C318" s="200"/>
      <c r="D318" s="201"/>
    </row>
    <row r="319" spans="3:4" ht="15.75" customHeight="1" x14ac:dyDescent="0.25">
      <c r="C319" s="200"/>
      <c r="D319" s="201"/>
    </row>
    <row r="320" spans="3:4" ht="15.75" customHeight="1" x14ac:dyDescent="0.25">
      <c r="C320" s="200"/>
      <c r="D320" s="201"/>
    </row>
    <row r="321" spans="3:4" ht="15.75" customHeight="1" x14ac:dyDescent="0.25">
      <c r="C321" s="200"/>
      <c r="D321" s="201"/>
    </row>
    <row r="322" spans="3:4" ht="15.75" customHeight="1" x14ac:dyDescent="0.25">
      <c r="C322" s="200"/>
      <c r="D322" s="201"/>
    </row>
    <row r="323" spans="3:4" ht="15.75" customHeight="1" x14ac:dyDescent="0.25">
      <c r="C323" s="200"/>
      <c r="D323" s="201"/>
    </row>
    <row r="324" spans="3:4" ht="15.75" customHeight="1" x14ac:dyDescent="0.25">
      <c r="C324" s="200"/>
      <c r="D324" s="201"/>
    </row>
    <row r="325" spans="3:4" ht="15.75" customHeight="1" x14ac:dyDescent="0.25">
      <c r="C325" s="200"/>
      <c r="D325" s="201"/>
    </row>
    <row r="326" spans="3:4" ht="15.75" customHeight="1" x14ac:dyDescent="0.25">
      <c r="C326" s="200"/>
      <c r="D326" s="201"/>
    </row>
    <row r="327" spans="3:4" ht="15.75" customHeight="1" x14ac:dyDescent="0.25">
      <c r="C327" s="200"/>
      <c r="D327" s="201"/>
    </row>
    <row r="328" spans="3:4" ht="15.75" customHeight="1" x14ac:dyDescent="0.25">
      <c r="C328" s="200"/>
      <c r="D328" s="201"/>
    </row>
    <row r="329" spans="3:4" ht="15.75" customHeight="1" x14ac:dyDescent="0.25">
      <c r="C329" s="200"/>
      <c r="D329" s="201"/>
    </row>
    <row r="330" spans="3:4" ht="15.75" customHeight="1" x14ac:dyDescent="0.25">
      <c r="C330" s="200"/>
      <c r="D330" s="201"/>
    </row>
    <row r="331" spans="3:4" ht="15.75" customHeight="1" x14ac:dyDescent="0.25">
      <c r="C331" s="200"/>
      <c r="D331" s="201"/>
    </row>
    <row r="332" spans="3:4" ht="15.75" customHeight="1" x14ac:dyDescent="0.25">
      <c r="C332" s="200"/>
      <c r="D332" s="201"/>
    </row>
    <row r="333" spans="3:4" ht="15.75" customHeight="1" x14ac:dyDescent="0.25">
      <c r="C333" s="200"/>
      <c r="D333" s="201"/>
    </row>
    <row r="334" spans="3:4" ht="15.75" customHeight="1" x14ac:dyDescent="0.25">
      <c r="C334" s="200"/>
      <c r="D334" s="201"/>
    </row>
    <row r="335" spans="3:4" ht="15.75" customHeight="1" x14ac:dyDescent="0.25">
      <c r="C335" s="200"/>
      <c r="D335" s="201"/>
    </row>
    <row r="336" spans="3:4" ht="15.75" customHeight="1" x14ac:dyDescent="0.25">
      <c r="C336" s="200"/>
      <c r="D336" s="201"/>
    </row>
    <row r="337" spans="3:4" ht="15.75" customHeight="1" x14ac:dyDescent="0.25">
      <c r="C337" s="200"/>
      <c r="D337" s="201"/>
    </row>
    <row r="338" spans="3:4" ht="15.75" customHeight="1" x14ac:dyDescent="0.25">
      <c r="C338" s="200"/>
      <c r="D338" s="201"/>
    </row>
    <row r="339" spans="3:4" ht="15.75" customHeight="1" x14ac:dyDescent="0.25">
      <c r="C339" s="200"/>
      <c r="D339" s="201"/>
    </row>
    <row r="340" spans="3:4" ht="15.75" customHeight="1" x14ac:dyDescent="0.25">
      <c r="C340" s="200"/>
      <c r="D340" s="201"/>
    </row>
    <row r="341" spans="3:4" ht="15.75" customHeight="1" x14ac:dyDescent="0.25">
      <c r="C341" s="200"/>
      <c r="D341" s="201"/>
    </row>
    <row r="342" spans="3:4" ht="15.75" customHeight="1" x14ac:dyDescent="0.25">
      <c r="C342" s="200"/>
      <c r="D342" s="201"/>
    </row>
    <row r="343" spans="3:4" ht="15.75" customHeight="1" x14ac:dyDescent="0.25">
      <c r="C343" s="200"/>
      <c r="D343" s="201"/>
    </row>
    <row r="344" spans="3:4" ht="15.75" customHeight="1" x14ac:dyDescent="0.25">
      <c r="C344" s="200"/>
      <c r="D344" s="201"/>
    </row>
    <row r="345" spans="3:4" ht="15.75" customHeight="1" x14ac:dyDescent="0.25">
      <c r="C345" s="200"/>
      <c r="D345" s="201"/>
    </row>
    <row r="346" spans="3:4" ht="15.75" customHeight="1" x14ac:dyDescent="0.25">
      <c r="C346" s="200"/>
      <c r="D346" s="201"/>
    </row>
    <row r="347" spans="3:4" ht="15.75" customHeight="1" x14ac:dyDescent="0.25">
      <c r="C347" s="200"/>
      <c r="D347" s="201"/>
    </row>
    <row r="348" spans="3:4" ht="15.75" customHeight="1" x14ac:dyDescent="0.25">
      <c r="C348" s="200"/>
      <c r="D348" s="201"/>
    </row>
    <row r="349" spans="3:4" ht="15.75" customHeight="1" x14ac:dyDescent="0.25">
      <c r="C349" s="200"/>
      <c r="D349" s="201"/>
    </row>
    <row r="350" spans="3:4" ht="15.75" customHeight="1" x14ac:dyDescent="0.25">
      <c r="C350" s="200"/>
      <c r="D350" s="201"/>
    </row>
    <row r="351" spans="3:4" ht="15.75" customHeight="1" x14ac:dyDescent="0.25">
      <c r="C351" s="200"/>
      <c r="D351" s="201"/>
    </row>
    <row r="352" spans="3:4" ht="15.75" customHeight="1" x14ac:dyDescent="0.25">
      <c r="C352" s="200"/>
      <c r="D352" s="201"/>
    </row>
    <row r="353" spans="3:4" ht="15.75" customHeight="1" x14ac:dyDescent="0.25">
      <c r="C353" s="200"/>
      <c r="D353" s="201"/>
    </row>
    <row r="354" spans="3:4" ht="15.75" customHeight="1" x14ac:dyDescent="0.25">
      <c r="C354" s="200"/>
      <c r="D354" s="201"/>
    </row>
    <row r="355" spans="3:4" ht="15.75" customHeight="1" x14ac:dyDescent="0.25">
      <c r="C355" s="200"/>
      <c r="D355" s="201"/>
    </row>
    <row r="356" spans="3:4" ht="15.75" customHeight="1" x14ac:dyDescent="0.25">
      <c r="C356" s="200"/>
      <c r="D356" s="201"/>
    </row>
    <row r="357" spans="3:4" ht="15.75" customHeight="1" x14ac:dyDescent="0.25">
      <c r="C357" s="200"/>
      <c r="D357" s="201"/>
    </row>
    <row r="358" spans="3:4" ht="15.75" customHeight="1" x14ac:dyDescent="0.25">
      <c r="C358" s="200"/>
      <c r="D358" s="201"/>
    </row>
    <row r="359" spans="3:4" ht="15.75" customHeight="1" x14ac:dyDescent="0.25">
      <c r="C359" s="200"/>
      <c r="D359" s="201"/>
    </row>
    <row r="360" spans="3:4" ht="15.75" customHeight="1" x14ac:dyDescent="0.25">
      <c r="C360" s="200"/>
      <c r="D360" s="201"/>
    </row>
    <row r="361" spans="3:4" ht="15.75" customHeight="1" x14ac:dyDescent="0.25">
      <c r="C361" s="200"/>
      <c r="D361" s="201"/>
    </row>
    <row r="362" spans="3:4" ht="15.75" customHeight="1" x14ac:dyDescent="0.25">
      <c r="C362" s="200"/>
      <c r="D362" s="201"/>
    </row>
    <row r="363" spans="3:4" ht="15.75" customHeight="1" x14ac:dyDescent="0.25">
      <c r="C363" s="200"/>
      <c r="D363" s="201"/>
    </row>
    <row r="364" spans="3:4" ht="15.75" customHeight="1" x14ac:dyDescent="0.25">
      <c r="C364" s="200"/>
      <c r="D364" s="201"/>
    </row>
    <row r="365" spans="3:4" ht="15.75" customHeight="1" x14ac:dyDescent="0.25">
      <c r="C365" s="200"/>
      <c r="D365" s="201"/>
    </row>
    <row r="366" spans="3:4" ht="15.75" customHeight="1" x14ac:dyDescent="0.25">
      <c r="C366" s="200"/>
      <c r="D366" s="201"/>
    </row>
    <row r="367" spans="3:4" ht="15.75" customHeight="1" x14ac:dyDescent="0.25">
      <c r="C367" s="200"/>
      <c r="D367" s="201"/>
    </row>
    <row r="368" spans="3:4" ht="15.75" customHeight="1" x14ac:dyDescent="0.25">
      <c r="C368" s="200"/>
      <c r="D368" s="201"/>
    </row>
    <row r="369" spans="3:4" ht="15.75" customHeight="1" x14ac:dyDescent="0.25">
      <c r="C369" s="200"/>
      <c r="D369" s="201"/>
    </row>
    <row r="370" spans="3:4" ht="15.75" customHeight="1" x14ac:dyDescent="0.25">
      <c r="C370" s="200"/>
      <c r="D370" s="201"/>
    </row>
    <row r="371" spans="3:4" ht="15.75" customHeight="1" x14ac:dyDescent="0.25">
      <c r="C371" s="200"/>
      <c r="D371" s="201"/>
    </row>
    <row r="372" spans="3:4" ht="15.75" customHeight="1" x14ac:dyDescent="0.25">
      <c r="C372" s="200"/>
      <c r="D372" s="201"/>
    </row>
    <row r="373" spans="3:4" ht="15.75" customHeight="1" x14ac:dyDescent="0.25">
      <c r="C373" s="200"/>
      <c r="D373" s="201"/>
    </row>
    <row r="374" spans="3:4" ht="15.75" customHeight="1" x14ac:dyDescent="0.25">
      <c r="C374" s="200"/>
      <c r="D374" s="201"/>
    </row>
    <row r="375" spans="3:4" ht="15.75" customHeight="1" x14ac:dyDescent="0.25">
      <c r="C375" s="200"/>
      <c r="D375" s="201"/>
    </row>
    <row r="376" spans="3:4" ht="15.75" customHeight="1" x14ac:dyDescent="0.25">
      <c r="C376" s="200"/>
      <c r="D376" s="201"/>
    </row>
    <row r="377" spans="3:4" ht="15.75" customHeight="1" x14ac:dyDescent="0.25">
      <c r="C377" s="200"/>
      <c r="D377" s="201"/>
    </row>
    <row r="378" spans="3:4" ht="15.75" customHeight="1" x14ac:dyDescent="0.25">
      <c r="C378" s="200"/>
      <c r="D378" s="201"/>
    </row>
    <row r="379" spans="3:4" ht="15.75" customHeight="1" x14ac:dyDescent="0.25">
      <c r="C379" s="200"/>
      <c r="D379" s="201"/>
    </row>
    <row r="380" spans="3:4" ht="15.75" customHeight="1" x14ac:dyDescent="0.25">
      <c r="C380" s="200"/>
      <c r="D380" s="201"/>
    </row>
    <row r="381" spans="3:4" ht="15.75" customHeight="1" x14ac:dyDescent="0.25">
      <c r="C381" s="200"/>
      <c r="D381" s="201"/>
    </row>
    <row r="382" spans="3:4" ht="15.75" customHeight="1" x14ac:dyDescent="0.25">
      <c r="C382" s="200"/>
      <c r="D382" s="201"/>
    </row>
    <row r="383" spans="3:4" ht="15.75" customHeight="1" x14ac:dyDescent="0.25">
      <c r="C383" s="200"/>
      <c r="D383" s="201"/>
    </row>
    <row r="384" spans="3:4" ht="15.75" customHeight="1" x14ac:dyDescent="0.25">
      <c r="C384" s="200"/>
      <c r="D384" s="201"/>
    </row>
    <row r="385" spans="3:4" ht="15.75" customHeight="1" x14ac:dyDescent="0.25">
      <c r="C385" s="200"/>
      <c r="D385" s="201"/>
    </row>
    <row r="386" spans="3:4" ht="15.75" customHeight="1" x14ac:dyDescent="0.25">
      <c r="C386" s="200"/>
      <c r="D386" s="201"/>
    </row>
    <row r="387" spans="3:4" ht="15.75" customHeight="1" x14ac:dyDescent="0.25">
      <c r="C387" s="200"/>
      <c r="D387" s="201"/>
    </row>
    <row r="388" spans="3:4" ht="15.75" customHeight="1" x14ac:dyDescent="0.25">
      <c r="C388" s="200"/>
      <c r="D388" s="201"/>
    </row>
    <row r="389" spans="3:4" ht="15.75" customHeight="1" x14ac:dyDescent="0.25">
      <c r="C389" s="200"/>
      <c r="D389" s="201"/>
    </row>
    <row r="390" spans="3:4" ht="15.75" customHeight="1" x14ac:dyDescent="0.25">
      <c r="C390" s="200"/>
      <c r="D390" s="201"/>
    </row>
    <row r="391" spans="3:4" ht="15.75" customHeight="1" x14ac:dyDescent="0.25">
      <c r="C391" s="200"/>
      <c r="D391" s="201"/>
    </row>
    <row r="392" spans="3:4" ht="15.75" customHeight="1" x14ac:dyDescent="0.25">
      <c r="C392" s="200"/>
      <c r="D392" s="201"/>
    </row>
    <row r="393" spans="3:4" ht="15.75" customHeight="1" x14ac:dyDescent="0.25">
      <c r="C393" s="200"/>
      <c r="D393" s="201"/>
    </row>
    <row r="394" spans="3:4" ht="15.75" customHeight="1" x14ac:dyDescent="0.25">
      <c r="C394" s="200"/>
      <c r="D394" s="201"/>
    </row>
    <row r="395" spans="3:4" ht="15.75" customHeight="1" x14ac:dyDescent="0.25">
      <c r="C395" s="200"/>
      <c r="D395" s="201"/>
    </row>
    <row r="396" spans="3:4" ht="15.75" customHeight="1" x14ac:dyDescent="0.25">
      <c r="C396" s="200"/>
      <c r="D396" s="201"/>
    </row>
    <row r="397" spans="3:4" ht="15.75" customHeight="1" x14ac:dyDescent="0.25">
      <c r="C397" s="200"/>
      <c r="D397" s="201"/>
    </row>
    <row r="398" spans="3:4" ht="15.75" customHeight="1" x14ac:dyDescent="0.25">
      <c r="C398" s="200"/>
      <c r="D398" s="201"/>
    </row>
    <row r="399" spans="3:4" ht="15.75" customHeight="1" x14ac:dyDescent="0.25">
      <c r="C399" s="200"/>
      <c r="D399" s="201"/>
    </row>
    <row r="400" spans="3:4" ht="15.75" customHeight="1" x14ac:dyDescent="0.25">
      <c r="C400" s="200"/>
      <c r="D400" s="201"/>
    </row>
    <row r="401" spans="3:4" ht="15.75" customHeight="1" x14ac:dyDescent="0.25">
      <c r="C401" s="200"/>
      <c r="D401" s="201"/>
    </row>
    <row r="402" spans="3:4" ht="15.75" customHeight="1" x14ac:dyDescent="0.25">
      <c r="C402" s="200"/>
      <c r="D402" s="201"/>
    </row>
    <row r="403" spans="3:4" ht="15.75" customHeight="1" x14ac:dyDescent="0.25">
      <c r="C403" s="200"/>
      <c r="D403" s="201"/>
    </row>
    <row r="404" spans="3:4" ht="15.75" customHeight="1" x14ac:dyDescent="0.25">
      <c r="C404" s="200"/>
      <c r="D404" s="201"/>
    </row>
    <row r="405" spans="3:4" ht="15.75" customHeight="1" x14ac:dyDescent="0.25">
      <c r="C405" s="200"/>
      <c r="D405" s="201"/>
    </row>
    <row r="406" spans="3:4" ht="15.75" customHeight="1" x14ac:dyDescent="0.25">
      <c r="C406" s="200"/>
      <c r="D406" s="201"/>
    </row>
    <row r="407" spans="3:4" ht="15.75" customHeight="1" x14ac:dyDescent="0.25">
      <c r="C407" s="200"/>
      <c r="D407" s="201"/>
    </row>
    <row r="408" spans="3:4" ht="15.75" customHeight="1" x14ac:dyDescent="0.25">
      <c r="C408" s="200"/>
      <c r="D408" s="201"/>
    </row>
    <row r="409" spans="3:4" ht="15.75" customHeight="1" x14ac:dyDescent="0.25">
      <c r="C409" s="200"/>
      <c r="D409" s="201"/>
    </row>
    <row r="410" spans="3:4" ht="15.75" customHeight="1" x14ac:dyDescent="0.25">
      <c r="C410" s="200"/>
      <c r="D410" s="201"/>
    </row>
    <row r="411" spans="3:4" ht="15.75" customHeight="1" x14ac:dyDescent="0.25">
      <c r="C411" s="200"/>
      <c r="D411" s="201"/>
    </row>
    <row r="412" spans="3:4" ht="15.75" customHeight="1" x14ac:dyDescent="0.25">
      <c r="C412" s="200"/>
      <c r="D412" s="201"/>
    </row>
    <row r="413" spans="3:4" ht="15.75" customHeight="1" x14ac:dyDescent="0.25">
      <c r="C413" s="200"/>
      <c r="D413" s="201"/>
    </row>
    <row r="414" spans="3:4" ht="15.75" customHeight="1" x14ac:dyDescent="0.25">
      <c r="C414" s="200"/>
      <c r="D414" s="201"/>
    </row>
    <row r="415" spans="3:4" ht="15.75" customHeight="1" x14ac:dyDescent="0.25">
      <c r="C415" s="200"/>
      <c r="D415" s="201"/>
    </row>
    <row r="416" spans="3:4" ht="15.75" customHeight="1" x14ac:dyDescent="0.25">
      <c r="C416" s="200"/>
      <c r="D416" s="201"/>
    </row>
    <row r="417" spans="3:4" ht="15.75" customHeight="1" x14ac:dyDescent="0.25">
      <c r="C417" s="200"/>
      <c r="D417" s="201"/>
    </row>
    <row r="418" spans="3:4" ht="15.75" customHeight="1" x14ac:dyDescent="0.25">
      <c r="C418" s="200"/>
      <c r="D418" s="201"/>
    </row>
    <row r="419" spans="3:4" ht="15.75" customHeight="1" x14ac:dyDescent="0.25">
      <c r="C419" s="200"/>
      <c r="D419" s="201"/>
    </row>
    <row r="420" spans="3:4" ht="15.75" customHeight="1" x14ac:dyDescent="0.25">
      <c r="C420" s="200"/>
      <c r="D420" s="201"/>
    </row>
    <row r="421" spans="3:4" ht="15.75" customHeight="1" x14ac:dyDescent="0.25">
      <c r="C421" s="200"/>
      <c r="D421" s="201"/>
    </row>
    <row r="422" spans="3:4" ht="15.75" customHeight="1" x14ac:dyDescent="0.25">
      <c r="C422" s="200"/>
      <c r="D422" s="201"/>
    </row>
    <row r="423" spans="3:4" ht="15.75" customHeight="1" x14ac:dyDescent="0.25">
      <c r="C423" s="200"/>
      <c r="D423" s="201"/>
    </row>
    <row r="424" spans="3:4" ht="15.75" customHeight="1" x14ac:dyDescent="0.25">
      <c r="C424" s="200"/>
      <c r="D424" s="201"/>
    </row>
    <row r="425" spans="3:4" ht="15.75" customHeight="1" x14ac:dyDescent="0.25">
      <c r="C425" s="200"/>
      <c r="D425" s="201"/>
    </row>
    <row r="426" spans="3:4" ht="15.75" customHeight="1" x14ac:dyDescent="0.25">
      <c r="C426" s="200"/>
      <c r="D426" s="201"/>
    </row>
    <row r="427" spans="3:4" ht="15.75" customHeight="1" x14ac:dyDescent="0.25">
      <c r="C427" s="200"/>
      <c r="D427" s="201"/>
    </row>
    <row r="428" spans="3:4" ht="15.75" customHeight="1" x14ac:dyDescent="0.25">
      <c r="C428" s="200"/>
      <c r="D428" s="201"/>
    </row>
    <row r="429" spans="3:4" ht="15.75" customHeight="1" x14ac:dyDescent="0.25">
      <c r="C429" s="200"/>
      <c r="D429" s="201"/>
    </row>
    <row r="430" spans="3:4" ht="15.75" customHeight="1" x14ac:dyDescent="0.25">
      <c r="C430" s="200"/>
      <c r="D430" s="201"/>
    </row>
    <row r="431" spans="3:4" ht="15.75" customHeight="1" x14ac:dyDescent="0.25">
      <c r="C431" s="200"/>
      <c r="D431" s="201"/>
    </row>
    <row r="432" spans="3:4" ht="15.75" customHeight="1" x14ac:dyDescent="0.25">
      <c r="C432" s="200"/>
      <c r="D432" s="201"/>
    </row>
    <row r="433" spans="3:4" ht="15.75" customHeight="1" x14ac:dyDescent="0.25">
      <c r="C433" s="200"/>
      <c r="D433" s="201"/>
    </row>
    <row r="434" spans="3:4" ht="15.75" customHeight="1" x14ac:dyDescent="0.25">
      <c r="C434" s="200"/>
      <c r="D434" s="201"/>
    </row>
    <row r="435" spans="3:4" ht="15.75" customHeight="1" x14ac:dyDescent="0.25">
      <c r="C435" s="200"/>
      <c r="D435" s="201"/>
    </row>
    <row r="436" spans="3:4" ht="15.75" customHeight="1" x14ac:dyDescent="0.25">
      <c r="C436" s="200"/>
      <c r="D436" s="201"/>
    </row>
    <row r="437" spans="3:4" ht="15.75" customHeight="1" x14ac:dyDescent="0.25">
      <c r="C437" s="200"/>
      <c r="D437" s="201"/>
    </row>
    <row r="438" spans="3:4" ht="15.75" customHeight="1" x14ac:dyDescent="0.25">
      <c r="C438" s="200"/>
      <c r="D438" s="201"/>
    </row>
    <row r="439" spans="3:4" ht="15.75" customHeight="1" x14ac:dyDescent="0.25">
      <c r="C439" s="200"/>
      <c r="D439" s="201"/>
    </row>
    <row r="440" spans="3:4" ht="15.75" customHeight="1" x14ac:dyDescent="0.25">
      <c r="C440" s="200"/>
      <c r="D440" s="201"/>
    </row>
    <row r="441" spans="3:4" ht="15.75" customHeight="1" x14ac:dyDescent="0.25">
      <c r="C441" s="200"/>
      <c r="D441" s="201"/>
    </row>
    <row r="442" spans="3:4" ht="15.75" customHeight="1" x14ac:dyDescent="0.25">
      <c r="C442" s="200"/>
      <c r="D442" s="201"/>
    </row>
    <row r="443" spans="3:4" ht="15.75" customHeight="1" x14ac:dyDescent="0.25">
      <c r="C443" s="200"/>
      <c r="D443" s="201"/>
    </row>
    <row r="444" spans="3:4" ht="15.75" customHeight="1" x14ac:dyDescent="0.25">
      <c r="C444" s="200"/>
      <c r="D444" s="201"/>
    </row>
    <row r="445" spans="3:4" ht="15.75" customHeight="1" x14ac:dyDescent="0.25">
      <c r="C445" s="200"/>
      <c r="D445" s="201"/>
    </row>
    <row r="446" spans="3:4" ht="15.75" customHeight="1" x14ac:dyDescent="0.25">
      <c r="C446" s="200"/>
      <c r="D446" s="201"/>
    </row>
    <row r="447" spans="3:4" ht="15.75" customHeight="1" x14ac:dyDescent="0.25">
      <c r="C447" s="200"/>
      <c r="D447" s="201"/>
    </row>
    <row r="448" spans="3:4" ht="15.75" customHeight="1" x14ac:dyDescent="0.25">
      <c r="C448" s="200"/>
      <c r="D448" s="201"/>
    </row>
    <row r="449" spans="3:4" ht="15.75" customHeight="1" x14ac:dyDescent="0.25">
      <c r="C449" s="200"/>
      <c r="D449" s="201"/>
    </row>
    <row r="450" spans="3:4" ht="15.75" customHeight="1" x14ac:dyDescent="0.25">
      <c r="C450" s="200"/>
      <c r="D450" s="201"/>
    </row>
    <row r="451" spans="3:4" ht="15.75" customHeight="1" x14ac:dyDescent="0.25">
      <c r="C451" s="200"/>
      <c r="D451" s="201"/>
    </row>
    <row r="452" spans="3:4" ht="15.75" customHeight="1" x14ac:dyDescent="0.25">
      <c r="C452" s="200"/>
      <c r="D452" s="201"/>
    </row>
    <row r="453" spans="3:4" ht="15.75" customHeight="1" x14ac:dyDescent="0.25">
      <c r="C453" s="200"/>
      <c r="D453" s="201"/>
    </row>
    <row r="454" spans="3:4" ht="15.75" customHeight="1" x14ac:dyDescent="0.25">
      <c r="C454" s="200"/>
      <c r="D454" s="201"/>
    </row>
    <row r="455" spans="3:4" ht="15.75" customHeight="1" x14ac:dyDescent="0.25">
      <c r="C455" s="200"/>
      <c r="D455" s="201"/>
    </row>
    <row r="456" spans="3:4" ht="15.75" customHeight="1" x14ac:dyDescent="0.25">
      <c r="C456" s="200"/>
      <c r="D456" s="201"/>
    </row>
    <row r="457" spans="3:4" ht="15.75" customHeight="1" x14ac:dyDescent="0.25">
      <c r="C457" s="200"/>
      <c r="D457" s="201"/>
    </row>
    <row r="458" spans="3:4" ht="15.75" customHeight="1" x14ac:dyDescent="0.25">
      <c r="C458" s="200"/>
      <c r="D458" s="201"/>
    </row>
    <row r="459" spans="3:4" ht="15.75" customHeight="1" x14ac:dyDescent="0.25">
      <c r="C459" s="200"/>
      <c r="D459" s="201"/>
    </row>
    <row r="460" spans="3:4" ht="15.75" customHeight="1" x14ac:dyDescent="0.25">
      <c r="C460" s="200"/>
      <c r="D460" s="201"/>
    </row>
    <row r="461" spans="3:4" ht="15.75" customHeight="1" x14ac:dyDescent="0.25">
      <c r="C461" s="200"/>
      <c r="D461" s="201"/>
    </row>
    <row r="462" spans="3:4" ht="15.75" customHeight="1" x14ac:dyDescent="0.25">
      <c r="C462" s="200"/>
      <c r="D462" s="201"/>
    </row>
    <row r="463" spans="3:4" ht="15.75" customHeight="1" x14ac:dyDescent="0.25">
      <c r="C463" s="200"/>
      <c r="D463" s="201"/>
    </row>
    <row r="464" spans="3:4" ht="15.75" customHeight="1" x14ac:dyDescent="0.25">
      <c r="C464" s="200"/>
      <c r="D464" s="201"/>
    </row>
    <row r="465" spans="3:4" ht="15.75" customHeight="1" x14ac:dyDescent="0.25">
      <c r="C465" s="200"/>
      <c r="D465" s="201"/>
    </row>
    <row r="466" spans="3:4" ht="15.75" customHeight="1" x14ac:dyDescent="0.25">
      <c r="C466" s="200"/>
      <c r="D466" s="201"/>
    </row>
    <row r="467" spans="3:4" ht="15.75" customHeight="1" x14ac:dyDescent="0.25">
      <c r="C467" s="200"/>
      <c r="D467" s="201"/>
    </row>
    <row r="468" spans="3:4" ht="15.75" customHeight="1" x14ac:dyDescent="0.25">
      <c r="C468" s="200"/>
      <c r="D468" s="201"/>
    </row>
    <row r="469" spans="3:4" ht="15.75" customHeight="1" x14ac:dyDescent="0.25">
      <c r="C469" s="200"/>
      <c r="D469" s="201"/>
    </row>
    <row r="470" spans="3:4" ht="15.75" customHeight="1" x14ac:dyDescent="0.25">
      <c r="C470" s="200"/>
      <c r="D470" s="201"/>
    </row>
    <row r="471" spans="3:4" ht="15.75" customHeight="1" x14ac:dyDescent="0.25">
      <c r="C471" s="200"/>
      <c r="D471" s="201"/>
    </row>
    <row r="472" spans="3:4" ht="15.75" customHeight="1" x14ac:dyDescent="0.25">
      <c r="C472" s="200"/>
      <c r="D472" s="201"/>
    </row>
    <row r="473" spans="3:4" ht="15.75" customHeight="1" x14ac:dyDescent="0.25">
      <c r="C473" s="200"/>
      <c r="D473" s="201"/>
    </row>
    <row r="474" spans="3:4" ht="15.75" customHeight="1" x14ac:dyDescent="0.25">
      <c r="C474" s="200"/>
      <c r="D474" s="201"/>
    </row>
    <row r="475" spans="3:4" ht="15.75" customHeight="1" x14ac:dyDescent="0.25">
      <c r="C475" s="200"/>
      <c r="D475" s="201"/>
    </row>
    <row r="476" spans="3:4" ht="15.75" customHeight="1" x14ac:dyDescent="0.25">
      <c r="C476" s="200"/>
      <c r="D476" s="201"/>
    </row>
    <row r="477" spans="3:4" ht="15.75" customHeight="1" x14ac:dyDescent="0.25">
      <c r="C477" s="200"/>
      <c r="D477" s="201"/>
    </row>
    <row r="478" spans="3:4" ht="15.75" customHeight="1" x14ac:dyDescent="0.25">
      <c r="C478" s="200"/>
      <c r="D478" s="201"/>
    </row>
    <row r="479" spans="3:4" ht="15.75" customHeight="1" x14ac:dyDescent="0.25">
      <c r="C479" s="200"/>
      <c r="D479" s="201"/>
    </row>
    <row r="480" spans="3:4" ht="15.75" customHeight="1" x14ac:dyDescent="0.25">
      <c r="C480" s="200"/>
      <c r="D480" s="201"/>
    </row>
    <row r="481" spans="3:4" ht="15.75" customHeight="1" x14ac:dyDescent="0.25">
      <c r="C481" s="200"/>
      <c r="D481" s="201"/>
    </row>
    <row r="482" spans="3:4" ht="15.75" customHeight="1" x14ac:dyDescent="0.25">
      <c r="C482" s="200"/>
      <c r="D482" s="201"/>
    </row>
    <row r="483" spans="3:4" ht="15.75" customHeight="1" x14ac:dyDescent="0.25">
      <c r="C483" s="200"/>
      <c r="D483" s="201"/>
    </row>
    <row r="484" spans="3:4" ht="15.75" customHeight="1" x14ac:dyDescent="0.25">
      <c r="C484" s="200"/>
      <c r="D484" s="201"/>
    </row>
    <row r="485" spans="3:4" ht="15.75" customHeight="1" x14ac:dyDescent="0.25">
      <c r="C485" s="200"/>
      <c r="D485" s="201"/>
    </row>
    <row r="486" spans="3:4" ht="15.75" customHeight="1" x14ac:dyDescent="0.25">
      <c r="C486" s="200"/>
      <c r="D486" s="201"/>
    </row>
    <row r="487" spans="3:4" ht="15.75" customHeight="1" x14ac:dyDescent="0.25">
      <c r="C487" s="200"/>
      <c r="D487" s="201"/>
    </row>
    <row r="488" spans="3:4" ht="15.75" customHeight="1" x14ac:dyDescent="0.25">
      <c r="C488" s="200"/>
      <c r="D488" s="201"/>
    </row>
    <row r="489" spans="3:4" ht="15.75" customHeight="1" x14ac:dyDescent="0.25">
      <c r="C489" s="200"/>
      <c r="D489" s="201"/>
    </row>
    <row r="490" spans="3:4" ht="15.75" customHeight="1" x14ac:dyDescent="0.25">
      <c r="C490" s="200"/>
      <c r="D490" s="201"/>
    </row>
    <row r="491" spans="3:4" ht="15.75" customHeight="1" x14ac:dyDescent="0.25">
      <c r="C491" s="200"/>
      <c r="D491" s="201"/>
    </row>
    <row r="492" spans="3:4" ht="15.75" customHeight="1" x14ac:dyDescent="0.25">
      <c r="C492" s="200"/>
      <c r="D492" s="201"/>
    </row>
    <row r="493" spans="3:4" ht="15.75" customHeight="1" x14ac:dyDescent="0.25">
      <c r="C493" s="200"/>
      <c r="D493" s="201"/>
    </row>
    <row r="494" spans="3:4" ht="15.75" customHeight="1" x14ac:dyDescent="0.25">
      <c r="C494" s="200"/>
      <c r="D494" s="201"/>
    </row>
    <row r="495" spans="3:4" ht="15.75" customHeight="1" x14ac:dyDescent="0.25">
      <c r="C495" s="200"/>
      <c r="D495" s="201"/>
    </row>
    <row r="496" spans="3:4" ht="15.75" customHeight="1" x14ac:dyDescent="0.25">
      <c r="C496" s="200"/>
      <c r="D496" s="201"/>
    </row>
    <row r="497" spans="3:4" ht="15.75" customHeight="1" x14ac:dyDescent="0.25">
      <c r="C497" s="200"/>
      <c r="D497" s="201"/>
    </row>
    <row r="498" spans="3:4" ht="15.75" customHeight="1" x14ac:dyDescent="0.25">
      <c r="C498" s="200"/>
      <c r="D498" s="201"/>
    </row>
    <row r="499" spans="3:4" ht="15.75" customHeight="1" x14ac:dyDescent="0.25">
      <c r="C499" s="200"/>
      <c r="D499" s="201"/>
    </row>
    <row r="500" spans="3:4" ht="15.75" customHeight="1" x14ac:dyDescent="0.25">
      <c r="C500" s="200"/>
      <c r="D500" s="201"/>
    </row>
    <row r="501" spans="3:4" ht="15.75" customHeight="1" x14ac:dyDescent="0.25">
      <c r="C501" s="200"/>
      <c r="D501" s="201"/>
    </row>
    <row r="502" spans="3:4" ht="15.75" customHeight="1" x14ac:dyDescent="0.25">
      <c r="C502" s="200"/>
      <c r="D502" s="201"/>
    </row>
    <row r="503" spans="3:4" ht="15.75" customHeight="1" x14ac:dyDescent="0.25">
      <c r="C503" s="200"/>
      <c r="D503" s="201"/>
    </row>
    <row r="504" spans="3:4" ht="15.75" customHeight="1" x14ac:dyDescent="0.25">
      <c r="C504" s="200"/>
      <c r="D504" s="201"/>
    </row>
    <row r="505" spans="3:4" ht="15.75" customHeight="1" x14ac:dyDescent="0.25">
      <c r="C505" s="200"/>
      <c r="D505" s="201"/>
    </row>
    <row r="506" spans="3:4" ht="15.75" customHeight="1" x14ac:dyDescent="0.25">
      <c r="C506" s="200"/>
      <c r="D506" s="201"/>
    </row>
    <row r="507" spans="3:4" ht="15.75" customHeight="1" x14ac:dyDescent="0.25">
      <c r="C507" s="200"/>
      <c r="D507" s="201"/>
    </row>
    <row r="508" spans="3:4" ht="15.75" customHeight="1" x14ac:dyDescent="0.25">
      <c r="C508" s="200"/>
      <c r="D508" s="201"/>
    </row>
    <row r="509" spans="3:4" ht="15.75" customHeight="1" x14ac:dyDescent="0.25">
      <c r="C509" s="200"/>
      <c r="D509" s="201"/>
    </row>
    <row r="510" spans="3:4" ht="15.75" customHeight="1" x14ac:dyDescent="0.25">
      <c r="C510" s="200"/>
      <c r="D510" s="201"/>
    </row>
    <row r="511" spans="3:4" ht="15.75" customHeight="1" x14ac:dyDescent="0.25">
      <c r="C511" s="200"/>
      <c r="D511" s="201"/>
    </row>
    <row r="512" spans="3:4" ht="15.75" customHeight="1" x14ac:dyDescent="0.25">
      <c r="C512" s="200"/>
      <c r="D512" s="201"/>
    </row>
    <row r="513" spans="3:4" ht="15.75" customHeight="1" x14ac:dyDescent="0.25">
      <c r="C513" s="200"/>
      <c r="D513" s="201"/>
    </row>
    <row r="514" spans="3:4" ht="15.75" customHeight="1" x14ac:dyDescent="0.25">
      <c r="C514" s="200"/>
      <c r="D514" s="201"/>
    </row>
    <row r="515" spans="3:4" ht="15.75" customHeight="1" x14ac:dyDescent="0.25">
      <c r="C515" s="200"/>
      <c r="D515" s="201"/>
    </row>
    <row r="516" spans="3:4" ht="15.75" customHeight="1" x14ac:dyDescent="0.25">
      <c r="C516" s="200"/>
      <c r="D516" s="201"/>
    </row>
    <row r="517" spans="3:4" ht="15.75" customHeight="1" x14ac:dyDescent="0.25">
      <c r="C517" s="200"/>
      <c r="D517" s="201"/>
    </row>
    <row r="518" spans="3:4" ht="15.75" customHeight="1" x14ac:dyDescent="0.25">
      <c r="C518" s="200"/>
      <c r="D518" s="201"/>
    </row>
    <row r="519" spans="3:4" ht="15.75" customHeight="1" x14ac:dyDescent="0.25">
      <c r="C519" s="200"/>
      <c r="D519" s="201"/>
    </row>
    <row r="520" spans="3:4" ht="15.75" customHeight="1" x14ac:dyDescent="0.25">
      <c r="C520" s="200"/>
      <c r="D520" s="201"/>
    </row>
    <row r="521" spans="3:4" ht="15.75" customHeight="1" x14ac:dyDescent="0.25">
      <c r="C521" s="200"/>
      <c r="D521" s="201"/>
    </row>
    <row r="522" spans="3:4" ht="15.75" customHeight="1" x14ac:dyDescent="0.25">
      <c r="C522" s="200"/>
      <c r="D522" s="201"/>
    </row>
    <row r="523" spans="3:4" ht="15.75" customHeight="1" x14ac:dyDescent="0.25">
      <c r="C523" s="200"/>
      <c r="D523" s="201"/>
    </row>
    <row r="524" spans="3:4" ht="15.75" customHeight="1" x14ac:dyDescent="0.25">
      <c r="C524" s="200"/>
      <c r="D524" s="201"/>
    </row>
    <row r="525" spans="3:4" ht="15.75" customHeight="1" x14ac:dyDescent="0.25">
      <c r="C525" s="200"/>
      <c r="D525" s="201"/>
    </row>
    <row r="526" spans="3:4" ht="15.75" customHeight="1" x14ac:dyDescent="0.25">
      <c r="C526" s="200"/>
      <c r="D526" s="201"/>
    </row>
    <row r="527" spans="3:4" ht="15.75" customHeight="1" x14ac:dyDescent="0.25">
      <c r="C527" s="200"/>
      <c r="D527" s="201"/>
    </row>
    <row r="528" spans="3:4" ht="15.75" customHeight="1" x14ac:dyDescent="0.25">
      <c r="C528" s="200"/>
      <c r="D528" s="201"/>
    </row>
    <row r="529" spans="3:4" ht="15.75" customHeight="1" x14ac:dyDescent="0.25">
      <c r="C529" s="200"/>
      <c r="D529" s="201"/>
    </row>
    <row r="530" spans="3:4" ht="15.75" customHeight="1" x14ac:dyDescent="0.25">
      <c r="C530" s="200"/>
      <c r="D530" s="201"/>
    </row>
    <row r="531" spans="3:4" ht="15.75" customHeight="1" x14ac:dyDescent="0.25">
      <c r="C531" s="200"/>
      <c r="D531" s="201"/>
    </row>
    <row r="532" spans="3:4" ht="15.75" customHeight="1" x14ac:dyDescent="0.25">
      <c r="C532" s="200"/>
      <c r="D532" s="201"/>
    </row>
    <row r="533" spans="3:4" ht="15.75" customHeight="1" x14ac:dyDescent="0.25">
      <c r="C533" s="200"/>
      <c r="D533" s="201"/>
    </row>
    <row r="534" spans="3:4" ht="15.75" customHeight="1" x14ac:dyDescent="0.25">
      <c r="C534" s="200"/>
      <c r="D534" s="201"/>
    </row>
    <row r="535" spans="3:4" ht="15.75" customHeight="1" x14ac:dyDescent="0.25">
      <c r="C535" s="200"/>
      <c r="D535" s="201"/>
    </row>
    <row r="536" spans="3:4" ht="15.75" customHeight="1" x14ac:dyDescent="0.25">
      <c r="C536" s="200"/>
      <c r="D536" s="201"/>
    </row>
    <row r="537" spans="3:4" ht="15.75" customHeight="1" x14ac:dyDescent="0.25">
      <c r="C537" s="200"/>
      <c r="D537" s="201"/>
    </row>
    <row r="538" spans="3:4" ht="15.75" customHeight="1" x14ac:dyDescent="0.25">
      <c r="C538" s="200"/>
      <c r="D538" s="201"/>
    </row>
    <row r="539" spans="3:4" ht="15.75" customHeight="1" x14ac:dyDescent="0.25">
      <c r="C539" s="200"/>
      <c r="D539" s="201"/>
    </row>
    <row r="540" spans="3:4" ht="15.75" customHeight="1" x14ac:dyDescent="0.25">
      <c r="C540" s="200"/>
      <c r="D540" s="201"/>
    </row>
    <row r="541" spans="3:4" ht="15.75" customHeight="1" x14ac:dyDescent="0.25">
      <c r="C541" s="200"/>
      <c r="D541" s="201"/>
    </row>
    <row r="542" spans="3:4" ht="15.75" customHeight="1" x14ac:dyDescent="0.25">
      <c r="C542" s="200"/>
      <c r="D542" s="201"/>
    </row>
    <row r="543" spans="3:4" ht="15.75" customHeight="1" x14ac:dyDescent="0.25">
      <c r="C543" s="200"/>
      <c r="D543" s="201"/>
    </row>
    <row r="544" spans="3:4" ht="15.75" customHeight="1" x14ac:dyDescent="0.25">
      <c r="C544" s="200"/>
      <c r="D544" s="201"/>
    </row>
    <row r="545" spans="3:4" ht="15.75" customHeight="1" x14ac:dyDescent="0.25">
      <c r="C545" s="200"/>
      <c r="D545" s="201"/>
    </row>
    <row r="546" spans="3:4" ht="15.75" customHeight="1" x14ac:dyDescent="0.25">
      <c r="C546" s="200"/>
      <c r="D546" s="201"/>
    </row>
    <row r="547" spans="3:4" ht="15.75" customHeight="1" x14ac:dyDescent="0.25">
      <c r="C547" s="200"/>
      <c r="D547" s="201"/>
    </row>
    <row r="548" spans="3:4" ht="15.75" customHeight="1" x14ac:dyDescent="0.25">
      <c r="C548" s="200"/>
      <c r="D548" s="201"/>
    </row>
    <row r="549" spans="3:4" ht="15.75" customHeight="1" x14ac:dyDescent="0.25">
      <c r="C549" s="200"/>
      <c r="D549" s="201"/>
    </row>
    <row r="550" spans="3:4" ht="15.75" customHeight="1" x14ac:dyDescent="0.25">
      <c r="C550" s="200"/>
      <c r="D550" s="201"/>
    </row>
    <row r="551" spans="3:4" ht="15.75" customHeight="1" x14ac:dyDescent="0.25">
      <c r="C551" s="200"/>
      <c r="D551" s="201"/>
    </row>
    <row r="552" spans="3:4" ht="15.75" customHeight="1" x14ac:dyDescent="0.25">
      <c r="C552" s="200"/>
      <c r="D552" s="201"/>
    </row>
    <row r="553" spans="3:4" ht="15.75" customHeight="1" x14ac:dyDescent="0.25">
      <c r="C553" s="200"/>
      <c r="D553" s="201"/>
    </row>
    <row r="554" spans="3:4" ht="15.75" customHeight="1" x14ac:dyDescent="0.25">
      <c r="C554" s="200"/>
      <c r="D554" s="201"/>
    </row>
    <row r="555" spans="3:4" ht="15.75" customHeight="1" x14ac:dyDescent="0.25">
      <c r="C555" s="200"/>
      <c r="D555" s="201"/>
    </row>
    <row r="556" spans="3:4" ht="15.75" customHeight="1" x14ac:dyDescent="0.25">
      <c r="C556" s="200"/>
      <c r="D556" s="201"/>
    </row>
    <row r="557" spans="3:4" ht="15.75" customHeight="1" x14ac:dyDescent="0.25">
      <c r="C557" s="200"/>
      <c r="D557" s="201"/>
    </row>
    <row r="558" spans="3:4" ht="15.75" customHeight="1" x14ac:dyDescent="0.25">
      <c r="C558" s="200"/>
      <c r="D558" s="201"/>
    </row>
    <row r="559" spans="3:4" ht="15.75" customHeight="1" x14ac:dyDescent="0.25">
      <c r="C559" s="200"/>
      <c r="D559" s="201"/>
    </row>
    <row r="560" spans="3:4" ht="15.75" customHeight="1" x14ac:dyDescent="0.25">
      <c r="C560" s="200"/>
      <c r="D560" s="201"/>
    </row>
    <row r="561" spans="3:4" ht="15.75" customHeight="1" x14ac:dyDescent="0.25">
      <c r="C561" s="200"/>
      <c r="D561" s="201"/>
    </row>
    <row r="562" spans="3:4" ht="15.75" customHeight="1" x14ac:dyDescent="0.25">
      <c r="C562" s="200"/>
      <c r="D562" s="201"/>
    </row>
    <row r="563" spans="3:4" ht="15.75" customHeight="1" x14ac:dyDescent="0.25">
      <c r="C563" s="200"/>
      <c r="D563" s="201"/>
    </row>
    <row r="564" spans="3:4" ht="15.75" customHeight="1" x14ac:dyDescent="0.25">
      <c r="C564" s="200"/>
      <c r="D564" s="201"/>
    </row>
    <row r="565" spans="3:4" ht="15.75" customHeight="1" x14ac:dyDescent="0.25">
      <c r="C565" s="200"/>
      <c r="D565" s="201"/>
    </row>
    <row r="566" spans="3:4" ht="15.75" customHeight="1" x14ac:dyDescent="0.25">
      <c r="C566" s="200"/>
      <c r="D566" s="201"/>
    </row>
    <row r="567" spans="3:4" ht="15.75" customHeight="1" x14ac:dyDescent="0.25">
      <c r="C567" s="200"/>
      <c r="D567" s="201"/>
    </row>
    <row r="568" spans="3:4" ht="15.75" customHeight="1" x14ac:dyDescent="0.25">
      <c r="C568" s="200"/>
      <c r="D568" s="201"/>
    </row>
    <row r="569" spans="3:4" ht="15.75" customHeight="1" x14ac:dyDescent="0.25">
      <c r="C569" s="200"/>
      <c r="D569" s="201"/>
    </row>
    <row r="570" spans="3:4" ht="15.75" customHeight="1" x14ac:dyDescent="0.25">
      <c r="C570" s="200"/>
      <c r="D570" s="201"/>
    </row>
    <row r="571" spans="3:4" ht="15.75" customHeight="1" x14ac:dyDescent="0.25">
      <c r="C571" s="200"/>
      <c r="D571" s="201"/>
    </row>
    <row r="572" spans="3:4" ht="15.75" customHeight="1" x14ac:dyDescent="0.25">
      <c r="C572" s="200"/>
      <c r="D572" s="201"/>
    </row>
    <row r="573" spans="3:4" ht="15.75" customHeight="1" x14ac:dyDescent="0.25">
      <c r="C573" s="200"/>
      <c r="D573" s="201"/>
    </row>
    <row r="574" spans="3:4" ht="15.75" customHeight="1" x14ac:dyDescent="0.25">
      <c r="C574" s="200"/>
      <c r="D574" s="201"/>
    </row>
    <row r="575" spans="3:4" ht="15.75" customHeight="1" x14ac:dyDescent="0.25">
      <c r="C575" s="200"/>
      <c r="D575" s="201"/>
    </row>
    <row r="576" spans="3:4" ht="15.75" customHeight="1" x14ac:dyDescent="0.25">
      <c r="C576" s="200"/>
      <c r="D576" s="201"/>
    </row>
    <row r="577" spans="3:4" ht="15.75" customHeight="1" x14ac:dyDescent="0.25">
      <c r="C577" s="200"/>
      <c r="D577" s="201"/>
    </row>
    <row r="578" spans="3:4" ht="15.75" customHeight="1" x14ac:dyDescent="0.25">
      <c r="C578" s="200"/>
      <c r="D578" s="201"/>
    </row>
    <row r="579" spans="3:4" ht="15.75" customHeight="1" x14ac:dyDescent="0.25">
      <c r="C579" s="200"/>
      <c r="D579" s="201"/>
    </row>
    <row r="580" spans="3:4" ht="15.75" customHeight="1" x14ac:dyDescent="0.25">
      <c r="C580" s="200"/>
      <c r="D580" s="201"/>
    </row>
    <row r="581" spans="3:4" ht="15.75" customHeight="1" x14ac:dyDescent="0.25">
      <c r="C581" s="200"/>
      <c r="D581" s="201"/>
    </row>
    <row r="582" spans="3:4" ht="15.75" customHeight="1" x14ac:dyDescent="0.25">
      <c r="C582" s="200"/>
      <c r="D582" s="201"/>
    </row>
    <row r="583" spans="3:4" ht="15.75" customHeight="1" x14ac:dyDescent="0.25">
      <c r="C583" s="200"/>
      <c r="D583" s="201"/>
    </row>
    <row r="584" spans="3:4" ht="15.75" customHeight="1" x14ac:dyDescent="0.25">
      <c r="C584" s="200"/>
      <c r="D584" s="201"/>
    </row>
    <row r="585" spans="3:4" ht="15.75" customHeight="1" x14ac:dyDescent="0.25">
      <c r="C585" s="200"/>
      <c r="D585" s="201"/>
    </row>
    <row r="586" spans="3:4" ht="15.75" customHeight="1" x14ac:dyDescent="0.25">
      <c r="C586" s="200"/>
      <c r="D586" s="201"/>
    </row>
    <row r="587" spans="3:4" ht="15.75" customHeight="1" x14ac:dyDescent="0.25">
      <c r="C587" s="200"/>
      <c r="D587" s="201"/>
    </row>
    <row r="588" spans="3:4" ht="15.75" customHeight="1" x14ac:dyDescent="0.25">
      <c r="C588" s="200"/>
      <c r="D588" s="201"/>
    </row>
    <row r="589" spans="3:4" ht="15.75" customHeight="1" x14ac:dyDescent="0.25">
      <c r="C589" s="200"/>
      <c r="D589" s="201"/>
    </row>
    <row r="590" spans="3:4" ht="15.75" customHeight="1" x14ac:dyDescent="0.25">
      <c r="C590" s="200"/>
      <c r="D590" s="201"/>
    </row>
    <row r="591" spans="3:4" ht="15.75" customHeight="1" x14ac:dyDescent="0.25">
      <c r="C591" s="200"/>
      <c r="D591" s="201"/>
    </row>
    <row r="592" spans="3:4" ht="15.75" customHeight="1" x14ac:dyDescent="0.25">
      <c r="C592" s="200"/>
      <c r="D592" s="201"/>
    </row>
    <row r="593" spans="3:4" ht="15.75" customHeight="1" x14ac:dyDescent="0.25">
      <c r="C593" s="200"/>
      <c r="D593" s="201"/>
    </row>
    <row r="594" spans="3:4" ht="15.75" customHeight="1" x14ac:dyDescent="0.25">
      <c r="C594" s="200"/>
      <c r="D594" s="201"/>
    </row>
    <row r="595" spans="3:4" ht="15.75" customHeight="1" x14ac:dyDescent="0.25">
      <c r="C595" s="200"/>
      <c r="D595" s="201"/>
    </row>
    <row r="596" spans="3:4" ht="15.75" customHeight="1" x14ac:dyDescent="0.25">
      <c r="C596" s="200"/>
      <c r="D596" s="201"/>
    </row>
    <row r="597" spans="3:4" ht="15.75" customHeight="1" x14ac:dyDescent="0.25">
      <c r="C597" s="200"/>
      <c r="D597" s="201"/>
    </row>
    <row r="598" spans="3:4" ht="15.75" customHeight="1" x14ac:dyDescent="0.25">
      <c r="C598" s="200"/>
      <c r="D598" s="201"/>
    </row>
    <row r="599" spans="3:4" ht="15.75" customHeight="1" x14ac:dyDescent="0.25">
      <c r="C599" s="200"/>
      <c r="D599" s="201"/>
    </row>
    <row r="600" spans="3:4" ht="15.75" customHeight="1" x14ac:dyDescent="0.25">
      <c r="C600" s="200"/>
      <c r="D600" s="201"/>
    </row>
    <row r="601" spans="3:4" ht="15.75" customHeight="1" x14ac:dyDescent="0.25">
      <c r="C601" s="200"/>
      <c r="D601" s="201"/>
    </row>
    <row r="602" spans="3:4" ht="15.75" customHeight="1" x14ac:dyDescent="0.25">
      <c r="C602" s="200"/>
      <c r="D602" s="201"/>
    </row>
    <row r="603" spans="3:4" ht="15.75" customHeight="1" x14ac:dyDescent="0.25">
      <c r="C603" s="200"/>
      <c r="D603" s="201"/>
    </row>
    <row r="604" spans="3:4" ht="15.75" customHeight="1" x14ac:dyDescent="0.25">
      <c r="C604" s="200"/>
      <c r="D604" s="201"/>
    </row>
    <row r="605" spans="3:4" ht="15.75" customHeight="1" x14ac:dyDescent="0.25">
      <c r="C605" s="200"/>
      <c r="D605" s="201"/>
    </row>
    <row r="606" spans="3:4" ht="15.75" customHeight="1" x14ac:dyDescent="0.25">
      <c r="C606" s="200"/>
      <c r="D606" s="201"/>
    </row>
    <row r="607" spans="3:4" ht="15.75" customHeight="1" x14ac:dyDescent="0.25">
      <c r="C607" s="200"/>
      <c r="D607" s="201"/>
    </row>
    <row r="608" spans="3:4" ht="15.75" customHeight="1" x14ac:dyDescent="0.25">
      <c r="C608" s="200"/>
      <c r="D608" s="201"/>
    </row>
    <row r="609" spans="3:4" ht="15.75" customHeight="1" x14ac:dyDescent="0.25">
      <c r="C609" s="200"/>
      <c r="D609" s="201"/>
    </row>
    <row r="610" spans="3:4" ht="15.75" customHeight="1" x14ac:dyDescent="0.25">
      <c r="C610" s="200"/>
      <c r="D610" s="201"/>
    </row>
    <row r="611" spans="3:4" ht="15.75" customHeight="1" x14ac:dyDescent="0.25">
      <c r="C611" s="200"/>
      <c r="D611" s="201"/>
    </row>
    <row r="612" spans="3:4" ht="15.75" customHeight="1" x14ac:dyDescent="0.25">
      <c r="C612" s="200"/>
      <c r="D612" s="201"/>
    </row>
    <row r="613" spans="3:4" ht="15.75" customHeight="1" x14ac:dyDescent="0.25">
      <c r="C613" s="200"/>
      <c r="D613" s="201"/>
    </row>
    <row r="614" spans="3:4" ht="15.75" customHeight="1" x14ac:dyDescent="0.25">
      <c r="C614" s="200"/>
      <c r="D614" s="201"/>
    </row>
    <row r="615" spans="3:4" ht="15.75" customHeight="1" x14ac:dyDescent="0.25">
      <c r="C615" s="200"/>
      <c r="D615" s="201"/>
    </row>
    <row r="616" spans="3:4" ht="15.75" customHeight="1" x14ac:dyDescent="0.25">
      <c r="C616" s="200"/>
      <c r="D616" s="201"/>
    </row>
    <row r="617" spans="3:4" ht="15.75" customHeight="1" x14ac:dyDescent="0.25">
      <c r="C617" s="200"/>
      <c r="D617" s="201"/>
    </row>
    <row r="618" spans="3:4" ht="15.75" customHeight="1" x14ac:dyDescent="0.25">
      <c r="C618" s="200"/>
      <c r="D618" s="201"/>
    </row>
    <row r="619" spans="3:4" ht="15.75" customHeight="1" x14ac:dyDescent="0.25">
      <c r="C619" s="200"/>
      <c r="D619" s="201"/>
    </row>
    <row r="620" spans="3:4" ht="15.75" customHeight="1" x14ac:dyDescent="0.25">
      <c r="C620" s="200"/>
      <c r="D620" s="201"/>
    </row>
    <row r="621" spans="3:4" ht="15.75" customHeight="1" x14ac:dyDescent="0.25">
      <c r="C621" s="200"/>
      <c r="D621" s="201"/>
    </row>
    <row r="622" spans="3:4" ht="15.75" customHeight="1" x14ac:dyDescent="0.25">
      <c r="C622" s="200"/>
      <c r="D622" s="201"/>
    </row>
    <row r="623" spans="3:4" ht="15.75" customHeight="1" x14ac:dyDescent="0.25">
      <c r="C623" s="200"/>
      <c r="D623" s="201"/>
    </row>
    <row r="624" spans="3:4" ht="15.75" customHeight="1" x14ac:dyDescent="0.25">
      <c r="C624" s="200"/>
      <c r="D624" s="201"/>
    </row>
    <row r="625" spans="3:4" ht="15.75" customHeight="1" x14ac:dyDescent="0.25">
      <c r="C625" s="200"/>
      <c r="D625" s="201"/>
    </row>
    <row r="626" spans="3:4" ht="15.75" customHeight="1" x14ac:dyDescent="0.25">
      <c r="C626" s="200"/>
      <c r="D626" s="201"/>
    </row>
    <row r="627" spans="3:4" ht="15.75" customHeight="1" x14ac:dyDescent="0.25">
      <c r="C627" s="200"/>
      <c r="D627" s="201"/>
    </row>
    <row r="628" spans="3:4" ht="15.75" customHeight="1" x14ac:dyDescent="0.25">
      <c r="C628" s="200"/>
      <c r="D628" s="201"/>
    </row>
    <row r="629" spans="3:4" ht="15.75" customHeight="1" x14ac:dyDescent="0.25">
      <c r="C629" s="200"/>
      <c r="D629" s="201"/>
    </row>
    <row r="630" spans="3:4" ht="15.75" customHeight="1" x14ac:dyDescent="0.25">
      <c r="C630" s="200"/>
      <c r="D630" s="201"/>
    </row>
    <row r="631" spans="3:4" ht="15.75" customHeight="1" x14ac:dyDescent="0.25">
      <c r="C631" s="200"/>
      <c r="D631" s="201"/>
    </row>
    <row r="632" spans="3:4" ht="15.75" customHeight="1" x14ac:dyDescent="0.25">
      <c r="C632" s="200"/>
      <c r="D632" s="201"/>
    </row>
    <row r="633" spans="3:4" ht="15.75" customHeight="1" x14ac:dyDescent="0.25">
      <c r="C633" s="200"/>
      <c r="D633" s="201"/>
    </row>
    <row r="634" spans="3:4" ht="15.75" customHeight="1" x14ac:dyDescent="0.25">
      <c r="C634" s="200"/>
      <c r="D634" s="201"/>
    </row>
    <row r="635" spans="3:4" ht="15.75" customHeight="1" x14ac:dyDescent="0.25">
      <c r="C635" s="200"/>
      <c r="D635" s="201"/>
    </row>
    <row r="636" spans="3:4" ht="15.75" customHeight="1" x14ac:dyDescent="0.25">
      <c r="C636" s="200"/>
      <c r="D636" s="201"/>
    </row>
    <row r="637" spans="3:4" ht="15.75" customHeight="1" x14ac:dyDescent="0.25">
      <c r="C637" s="200"/>
      <c r="D637" s="201"/>
    </row>
    <row r="638" spans="3:4" ht="15.75" customHeight="1" x14ac:dyDescent="0.25">
      <c r="C638" s="200"/>
      <c r="D638" s="201"/>
    </row>
    <row r="639" spans="3:4" ht="15.75" customHeight="1" x14ac:dyDescent="0.25">
      <c r="C639" s="200"/>
      <c r="D639" s="201"/>
    </row>
    <row r="640" spans="3:4" ht="15.75" customHeight="1" x14ac:dyDescent="0.25">
      <c r="C640" s="200"/>
      <c r="D640" s="201"/>
    </row>
    <row r="641" spans="3:4" ht="15.75" customHeight="1" x14ac:dyDescent="0.25">
      <c r="C641" s="200"/>
      <c r="D641" s="201"/>
    </row>
    <row r="642" spans="3:4" ht="15.75" customHeight="1" x14ac:dyDescent="0.25">
      <c r="C642" s="200"/>
      <c r="D642" s="201"/>
    </row>
    <row r="643" spans="3:4" ht="15.75" customHeight="1" x14ac:dyDescent="0.25">
      <c r="C643" s="200"/>
      <c r="D643" s="201"/>
    </row>
    <row r="644" spans="3:4" ht="15.75" customHeight="1" x14ac:dyDescent="0.25">
      <c r="C644" s="200"/>
      <c r="D644" s="201"/>
    </row>
    <row r="645" spans="3:4" ht="15.75" customHeight="1" x14ac:dyDescent="0.25">
      <c r="C645" s="200"/>
      <c r="D645" s="201"/>
    </row>
    <row r="646" spans="3:4" ht="15.75" customHeight="1" x14ac:dyDescent="0.25">
      <c r="C646" s="200"/>
      <c r="D646" s="201"/>
    </row>
    <row r="647" spans="3:4" ht="15.75" customHeight="1" x14ac:dyDescent="0.25">
      <c r="C647" s="200"/>
      <c r="D647" s="201"/>
    </row>
    <row r="648" spans="3:4" ht="15.75" customHeight="1" x14ac:dyDescent="0.25">
      <c r="C648" s="200"/>
      <c r="D648" s="201"/>
    </row>
    <row r="649" spans="3:4" ht="15.75" customHeight="1" x14ac:dyDescent="0.25">
      <c r="C649" s="200"/>
      <c r="D649" s="201"/>
    </row>
    <row r="650" spans="3:4" ht="15.75" customHeight="1" x14ac:dyDescent="0.25">
      <c r="C650" s="200"/>
      <c r="D650" s="201"/>
    </row>
    <row r="651" spans="3:4" ht="15.75" customHeight="1" x14ac:dyDescent="0.25">
      <c r="C651" s="200"/>
      <c r="D651" s="201"/>
    </row>
    <row r="652" spans="3:4" ht="15.75" customHeight="1" x14ac:dyDescent="0.25">
      <c r="C652" s="200"/>
      <c r="D652" s="201"/>
    </row>
    <row r="653" spans="3:4" ht="15.75" customHeight="1" x14ac:dyDescent="0.25">
      <c r="C653" s="200"/>
      <c r="D653" s="201"/>
    </row>
    <row r="654" spans="3:4" ht="15.75" customHeight="1" x14ac:dyDescent="0.25">
      <c r="C654" s="200"/>
      <c r="D654" s="201"/>
    </row>
    <row r="655" spans="3:4" ht="15.75" customHeight="1" x14ac:dyDescent="0.25">
      <c r="C655" s="200"/>
      <c r="D655" s="201"/>
    </row>
    <row r="656" spans="3:4" ht="15.75" customHeight="1" x14ac:dyDescent="0.25">
      <c r="C656" s="200"/>
      <c r="D656" s="201"/>
    </row>
    <row r="657" spans="3:4" ht="15.75" customHeight="1" x14ac:dyDescent="0.25">
      <c r="C657" s="200"/>
      <c r="D657" s="201"/>
    </row>
    <row r="658" spans="3:4" ht="15.75" customHeight="1" x14ac:dyDescent="0.25">
      <c r="C658" s="200"/>
      <c r="D658" s="201"/>
    </row>
    <row r="659" spans="3:4" ht="15.75" customHeight="1" x14ac:dyDescent="0.25">
      <c r="C659" s="200"/>
      <c r="D659" s="201"/>
    </row>
    <row r="660" spans="3:4" ht="15.75" customHeight="1" x14ac:dyDescent="0.25">
      <c r="C660" s="200"/>
      <c r="D660" s="201"/>
    </row>
    <row r="661" spans="3:4" ht="15.75" customHeight="1" x14ac:dyDescent="0.25">
      <c r="C661" s="200"/>
      <c r="D661" s="201"/>
    </row>
    <row r="662" spans="3:4" ht="15.75" customHeight="1" x14ac:dyDescent="0.25">
      <c r="C662" s="200"/>
      <c r="D662" s="201"/>
    </row>
    <row r="663" spans="3:4" ht="15.75" customHeight="1" x14ac:dyDescent="0.25">
      <c r="C663" s="200"/>
      <c r="D663" s="201"/>
    </row>
    <row r="664" spans="3:4" ht="15.75" customHeight="1" x14ac:dyDescent="0.25">
      <c r="C664" s="200"/>
      <c r="D664" s="201"/>
    </row>
    <row r="665" spans="3:4" ht="15.75" customHeight="1" x14ac:dyDescent="0.25">
      <c r="C665" s="200"/>
      <c r="D665" s="201"/>
    </row>
    <row r="666" spans="3:4" ht="15.75" customHeight="1" x14ac:dyDescent="0.25">
      <c r="C666" s="200"/>
      <c r="D666" s="201"/>
    </row>
    <row r="667" spans="3:4" ht="15.75" customHeight="1" x14ac:dyDescent="0.25">
      <c r="C667" s="200"/>
      <c r="D667" s="201"/>
    </row>
    <row r="668" spans="3:4" ht="15.75" customHeight="1" x14ac:dyDescent="0.25">
      <c r="C668" s="200"/>
      <c r="D668" s="201"/>
    </row>
    <row r="669" spans="3:4" ht="15.75" customHeight="1" x14ac:dyDescent="0.25">
      <c r="C669" s="200"/>
      <c r="D669" s="201"/>
    </row>
    <row r="670" spans="3:4" ht="15.75" customHeight="1" x14ac:dyDescent="0.25">
      <c r="C670" s="200"/>
      <c r="D670" s="201"/>
    </row>
    <row r="671" spans="3:4" ht="15.75" customHeight="1" x14ac:dyDescent="0.25">
      <c r="C671" s="200"/>
      <c r="D671" s="201"/>
    </row>
    <row r="672" spans="3:4" ht="15.75" customHeight="1" x14ac:dyDescent="0.25">
      <c r="C672" s="200"/>
      <c r="D672" s="201"/>
    </row>
    <row r="673" spans="3:4" ht="15.75" customHeight="1" x14ac:dyDescent="0.25">
      <c r="C673" s="200"/>
      <c r="D673" s="201"/>
    </row>
    <row r="674" spans="3:4" ht="15.75" customHeight="1" x14ac:dyDescent="0.25">
      <c r="C674" s="200"/>
      <c r="D674" s="201"/>
    </row>
    <row r="675" spans="3:4" ht="15.75" customHeight="1" x14ac:dyDescent="0.25">
      <c r="C675" s="200"/>
      <c r="D675" s="201"/>
    </row>
    <row r="676" spans="3:4" ht="15.75" customHeight="1" x14ac:dyDescent="0.25">
      <c r="C676" s="200"/>
      <c r="D676" s="201"/>
    </row>
    <row r="677" spans="3:4" ht="15.75" customHeight="1" x14ac:dyDescent="0.25">
      <c r="C677" s="200"/>
      <c r="D677" s="201"/>
    </row>
    <row r="678" spans="3:4" ht="15.75" customHeight="1" x14ac:dyDescent="0.25">
      <c r="C678" s="200"/>
      <c r="D678" s="201"/>
    </row>
    <row r="679" spans="3:4" ht="15.75" customHeight="1" x14ac:dyDescent="0.25">
      <c r="C679" s="200"/>
      <c r="D679" s="201"/>
    </row>
    <row r="680" spans="3:4" ht="15.75" customHeight="1" x14ac:dyDescent="0.25">
      <c r="C680" s="200"/>
      <c r="D680" s="201"/>
    </row>
    <row r="681" spans="3:4" ht="15.75" customHeight="1" x14ac:dyDescent="0.25">
      <c r="C681" s="200"/>
      <c r="D681" s="201"/>
    </row>
    <row r="682" spans="3:4" ht="15.75" customHeight="1" x14ac:dyDescent="0.25">
      <c r="C682" s="200"/>
      <c r="D682" s="201"/>
    </row>
    <row r="683" spans="3:4" ht="15.75" customHeight="1" x14ac:dyDescent="0.25">
      <c r="C683" s="200"/>
      <c r="D683" s="201"/>
    </row>
    <row r="684" spans="3:4" ht="15.75" customHeight="1" x14ac:dyDescent="0.25">
      <c r="C684" s="200"/>
      <c r="D684" s="201"/>
    </row>
    <row r="685" spans="3:4" ht="15.75" customHeight="1" x14ac:dyDescent="0.25">
      <c r="C685" s="200"/>
      <c r="D685" s="201"/>
    </row>
    <row r="686" spans="3:4" ht="15.75" customHeight="1" x14ac:dyDescent="0.25">
      <c r="C686" s="200"/>
      <c r="D686" s="201"/>
    </row>
    <row r="687" spans="3:4" ht="15.75" customHeight="1" x14ac:dyDescent="0.25">
      <c r="C687" s="200"/>
      <c r="D687" s="201"/>
    </row>
    <row r="688" spans="3:4" ht="15.75" customHeight="1" x14ac:dyDescent="0.25">
      <c r="C688" s="200"/>
      <c r="D688" s="201"/>
    </row>
    <row r="689" spans="3:4" ht="15.75" customHeight="1" x14ac:dyDescent="0.25">
      <c r="C689" s="200"/>
      <c r="D689" s="201"/>
    </row>
    <row r="690" spans="3:4" ht="15.75" customHeight="1" x14ac:dyDescent="0.25">
      <c r="C690" s="200"/>
      <c r="D690" s="201"/>
    </row>
    <row r="691" spans="3:4" ht="15.75" customHeight="1" x14ac:dyDescent="0.25">
      <c r="C691" s="200"/>
      <c r="D691" s="201"/>
    </row>
    <row r="692" spans="3:4" ht="15.75" customHeight="1" x14ac:dyDescent="0.25">
      <c r="C692" s="200"/>
      <c r="D692" s="201"/>
    </row>
    <row r="693" spans="3:4" ht="15.75" customHeight="1" x14ac:dyDescent="0.25">
      <c r="C693" s="200"/>
      <c r="D693" s="201"/>
    </row>
    <row r="694" spans="3:4" ht="15.75" customHeight="1" x14ac:dyDescent="0.25">
      <c r="C694" s="200"/>
      <c r="D694" s="201"/>
    </row>
    <row r="695" spans="3:4" ht="15.75" customHeight="1" x14ac:dyDescent="0.25">
      <c r="C695" s="200"/>
      <c r="D695" s="201"/>
    </row>
    <row r="696" spans="3:4" ht="15.75" customHeight="1" x14ac:dyDescent="0.25">
      <c r="C696" s="200"/>
      <c r="D696" s="201"/>
    </row>
    <row r="697" spans="3:4" ht="15.75" customHeight="1" x14ac:dyDescent="0.25">
      <c r="C697" s="200"/>
      <c r="D697" s="201"/>
    </row>
    <row r="698" spans="3:4" ht="15.75" customHeight="1" x14ac:dyDescent="0.25">
      <c r="C698" s="200"/>
      <c r="D698" s="201"/>
    </row>
    <row r="699" spans="3:4" ht="15.75" customHeight="1" x14ac:dyDescent="0.25">
      <c r="C699" s="200"/>
      <c r="D699" s="201"/>
    </row>
    <row r="700" spans="3:4" ht="15.75" customHeight="1" x14ac:dyDescent="0.25">
      <c r="C700" s="200"/>
      <c r="D700" s="201"/>
    </row>
    <row r="701" spans="3:4" ht="15.75" customHeight="1" x14ac:dyDescent="0.25">
      <c r="C701" s="200"/>
      <c r="D701" s="201"/>
    </row>
    <row r="702" spans="3:4" ht="15.75" customHeight="1" x14ac:dyDescent="0.25">
      <c r="C702" s="200"/>
      <c r="D702" s="201"/>
    </row>
    <row r="703" spans="3:4" ht="15.75" customHeight="1" x14ac:dyDescent="0.25">
      <c r="C703" s="200"/>
      <c r="D703" s="201"/>
    </row>
    <row r="704" spans="3:4" ht="15.75" customHeight="1" x14ac:dyDescent="0.25">
      <c r="C704" s="200"/>
      <c r="D704" s="201"/>
    </row>
    <row r="705" spans="3:4" ht="15.75" customHeight="1" x14ac:dyDescent="0.25">
      <c r="C705" s="200"/>
      <c r="D705" s="201"/>
    </row>
    <row r="706" spans="3:4" ht="15.75" customHeight="1" x14ac:dyDescent="0.25">
      <c r="C706" s="200"/>
      <c r="D706" s="201"/>
    </row>
    <row r="707" spans="3:4" ht="15.75" customHeight="1" x14ac:dyDescent="0.25">
      <c r="C707" s="200"/>
      <c r="D707" s="201"/>
    </row>
    <row r="708" spans="3:4" ht="15.75" customHeight="1" x14ac:dyDescent="0.25">
      <c r="C708" s="200"/>
      <c r="D708" s="201"/>
    </row>
    <row r="709" spans="3:4" ht="15.75" customHeight="1" x14ac:dyDescent="0.25">
      <c r="C709" s="200"/>
      <c r="D709" s="201"/>
    </row>
    <row r="710" spans="3:4" ht="15.75" customHeight="1" x14ac:dyDescent="0.25">
      <c r="C710" s="200"/>
      <c r="D710" s="201"/>
    </row>
    <row r="711" spans="3:4" ht="15.75" customHeight="1" x14ac:dyDescent="0.25">
      <c r="C711" s="200"/>
      <c r="D711" s="201"/>
    </row>
    <row r="712" spans="3:4" ht="15.75" customHeight="1" x14ac:dyDescent="0.25">
      <c r="C712" s="200"/>
      <c r="D712" s="201"/>
    </row>
    <row r="713" spans="3:4" ht="15.75" customHeight="1" x14ac:dyDescent="0.25">
      <c r="C713" s="200"/>
      <c r="D713" s="201"/>
    </row>
    <row r="714" spans="3:4" ht="15.75" customHeight="1" x14ac:dyDescent="0.25">
      <c r="C714" s="200"/>
      <c r="D714" s="201"/>
    </row>
    <row r="715" spans="3:4" ht="15.75" customHeight="1" x14ac:dyDescent="0.25">
      <c r="C715" s="200"/>
      <c r="D715" s="201"/>
    </row>
    <row r="716" spans="3:4" ht="15.75" customHeight="1" x14ac:dyDescent="0.25">
      <c r="C716" s="200"/>
      <c r="D716" s="201"/>
    </row>
    <row r="717" spans="3:4" ht="15.75" customHeight="1" x14ac:dyDescent="0.25">
      <c r="C717" s="200"/>
      <c r="D717" s="201"/>
    </row>
    <row r="718" spans="3:4" ht="15.75" customHeight="1" x14ac:dyDescent="0.25">
      <c r="C718" s="200"/>
      <c r="D718" s="201"/>
    </row>
    <row r="719" spans="3:4" ht="15.75" customHeight="1" x14ac:dyDescent="0.25">
      <c r="C719" s="200"/>
      <c r="D719" s="201"/>
    </row>
    <row r="720" spans="3:4" ht="15.75" customHeight="1" x14ac:dyDescent="0.25">
      <c r="C720" s="200"/>
      <c r="D720" s="201"/>
    </row>
    <row r="721" spans="3:4" ht="15.75" customHeight="1" x14ac:dyDescent="0.25">
      <c r="C721" s="200"/>
      <c r="D721" s="201"/>
    </row>
    <row r="722" spans="3:4" ht="15.75" customHeight="1" x14ac:dyDescent="0.25">
      <c r="C722" s="200"/>
      <c r="D722" s="201"/>
    </row>
    <row r="723" spans="3:4" ht="15.75" customHeight="1" x14ac:dyDescent="0.25">
      <c r="C723" s="200"/>
      <c r="D723" s="201"/>
    </row>
    <row r="724" spans="3:4" ht="15.75" customHeight="1" x14ac:dyDescent="0.25">
      <c r="C724" s="200"/>
      <c r="D724" s="201"/>
    </row>
    <row r="725" spans="3:4" ht="15.75" customHeight="1" x14ac:dyDescent="0.25">
      <c r="C725" s="200"/>
      <c r="D725" s="201"/>
    </row>
    <row r="726" spans="3:4" ht="15.75" customHeight="1" x14ac:dyDescent="0.25">
      <c r="C726" s="200"/>
      <c r="D726" s="201"/>
    </row>
    <row r="727" spans="3:4" ht="15.75" customHeight="1" x14ac:dyDescent="0.25">
      <c r="C727" s="200"/>
      <c r="D727" s="201"/>
    </row>
    <row r="728" spans="3:4" ht="15.75" customHeight="1" x14ac:dyDescent="0.25">
      <c r="C728" s="200"/>
      <c r="D728" s="201"/>
    </row>
    <row r="729" spans="3:4" ht="15.75" customHeight="1" x14ac:dyDescent="0.25">
      <c r="C729" s="200"/>
      <c r="D729" s="201"/>
    </row>
    <row r="730" spans="3:4" ht="15.75" customHeight="1" x14ac:dyDescent="0.25">
      <c r="C730" s="200"/>
      <c r="D730" s="201"/>
    </row>
    <row r="731" spans="3:4" ht="15.75" customHeight="1" x14ac:dyDescent="0.25">
      <c r="C731" s="200"/>
      <c r="D731" s="201"/>
    </row>
    <row r="732" spans="3:4" ht="15.75" customHeight="1" x14ac:dyDescent="0.25">
      <c r="C732" s="200"/>
      <c r="D732" s="201"/>
    </row>
    <row r="733" spans="3:4" ht="15.75" customHeight="1" x14ac:dyDescent="0.25">
      <c r="C733" s="200"/>
      <c r="D733" s="201"/>
    </row>
    <row r="734" spans="3:4" ht="15.75" customHeight="1" x14ac:dyDescent="0.25">
      <c r="C734" s="200"/>
      <c r="D734" s="201"/>
    </row>
    <row r="735" spans="3:4" ht="15.75" customHeight="1" x14ac:dyDescent="0.25">
      <c r="C735" s="200"/>
      <c r="D735" s="201"/>
    </row>
    <row r="736" spans="3:4" ht="15.75" customHeight="1" x14ac:dyDescent="0.25">
      <c r="C736" s="200"/>
      <c r="D736" s="201"/>
    </row>
    <row r="737" spans="3:4" ht="15.75" customHeight="1" x14ac:dyDescent="0.25">
      <c r="C737" s="200"/>
      <c r="D737" s="201"/>
    </row>
    <row r="738" spans="3:4" ht="15.75" customHeight="1" x14ac:dyDescent="0.25">
      <c r="C738" s="200"/>
      <c r="D738" s="201"/>
    </row>
    <row r="739" spans="3:4" ht="15.75" customHeight="1" x14ac:dyDescent="0.25">
      <c r="C739" s="200"/>
      <c r="D739" s="201"/>
    </row>
    <row r="740" spans="3:4" ht="15.75" customHeight="1" x14ac:dyDescent="0.25">
      <c r="C740" s="200"/>
      <c r="D740" s="201"/>
    </row>
    <row r="741" spans="3:4" ht="15.75" customHeight="1" x14ac:dyDescent="0.25">
      <c r="C741" s="200"/>
      <c r="D741" s="201"/>
    </row>
    <row r="742" spans="3:4" ht="15.75" customHeight="1" x14ac:dyDescent="0.25">
      <c r="C742" s="200"/>
      <c r="D742" s="201"/>
    </row>
    <row r="743" spans="3:4" ht="15.75" customHeight="1" x14ac:dyDescent="0.25">
      <c r="C743" s="200"/>
      <c r="D743" s="201"/>
    </row>
    <row r="744" spans="3:4" ht="15.75" customHeight="1" x14ac:dyDescent="0.25">
      <c r="C744" s="200"/>
      <c r="D744" s="201"/>
    </row>
    <row r="745" spans="3:4" ht="15.75" customHeight="1" x14ac:dyDescent="0.25">
      <c r="C745" s="200"/>
      <c r="D745" s="201"/>
    </row>
    <row r="746" spans="3:4" ht="15.75" customHeight="1" x14ac:dyDescent="0.25">
      <c r="C746" s="200"/>
      <c r="D746" s="201"/>
    </row>
    <row r="747" spans="3:4" ht="15.75" customHeight="1" x14ac:dyDescent="0.25">
      <c r="C747" s="200"/>
      <c r="D747" s="201"/>
    </row>
    <row r="748" spans="3:4" ht="15.75" customHeight="1" x14ac:dyDescent="0.25">
      <c r="C748" s="200"/>
      <c r="D748" s="201"/>
    </row>
    <row r="749" spans="3:4" ht="15.75" customHeight="1" x14ac:dyDescent="0.25">
      <c r="C749" s="200"/>
      <c r="D749" s="201"/>
    </row>
    <row r="750" spans="3:4" ht="15.75" customHeight="1" x14ac:dyDescent="0.25">
      <c r="C750" s="200"/>
      <c r="D750" s="201"/>
    </row>
    <row r="751" spans="3:4" ht="15.75" customHeight="1" x14ac:dyDescent="0.25">
      <c r="C751" s="200"/>
      <c r="D751" s="201"/>
    </row>
    <row r="752" spans="3:4" ht="15.75" customHeight="1" x14ac:dyDescent="0.25">
      <c r="C752" s="200"/>
      <c r="D752" s="201"/>
    </row>
    <row r="753" spans="3:4" ht="15.75" customHeight="1" x14ac:dyDescent="0.25">
      <c r="C753" s="200"/>
      <c r="D753" s="201"/>
    </row>
    <row r="754" spans="3:4" ht="15.75" customHeight="1" x14ac:dyDescent="0.25">
      <c r="C754" s="200"/>
      <c r="D754" s="201"/>
    </row>
    <row r="755" spans="3:4" ht="15.75" customHeight="1" x14ac:dyDescent="0.25">
      <c r="C755" s="200"/>
      <c r="D755" s="201"/>
    </row>
    <row r="756" spans="3:4" ht="15.75" customHeight="1" x14ac:dyDescent="0.25">
      <c r="C756" s="200"/>
      <c r="D756" s="201"/>
    </row>
    <row r="757" spans="3:4" ht="15.75" customHeight="1" x14ac:dyDescent="0.25">
      <c r="C757" s="200"/>
      <c r="D757" s="201"/>
    </row>
    <row r="758" spans="3:4" ht="15.75" customHeight="1" x14ac:dyDescent="0.25">
      <c r="C758" s="200"/>
      <c r="D758" s="201"/>
    </row>
    <row r="759" spans="3:4" ht="15.75" customHeight="1" x14ac:dyDescent="0.25">
      <c r="C759" s="200"/>
      <c r="D759" s="201"/>
    </row>
    <row r="760" spans="3:4" ht="15.75" customHeight="1" x14ac:dyDescent="0.25">
      <c r="C760" s="200"/>
      <c r="D760" s="201"/>
    </row>
    <row r="761" spans="3:4" ht="15.75" customHeight="1" x14ac:dyDescent="0.25">
      <c r="C761" s="200"/>
      <c r="D761" s="201"/>
    </row>
    <row r="762" spans="3:4" ht="15.75" customHeight="1" x14ac:dyDescent="0.25">
      <c r="C762" s="200"/>
      <c r="D762" s="201"/>
    </row>
    <row r="763" spans="3:4" ht="15.75" customHeight="1" x14ac:dyDescent="0.25">
      <c r="C763" s="200"/>
      <c r="D763" s="201"/>
    </row>
    <row r="764" spans="3:4" ht="15.75" customHeight="1" x14ac:dyDescent="0.25">
      <c r="C764" s="200"/>
      <c r="D764" s="201"/>
    </row>
    <row r="765" spans="3:4" ht="15.75" customHeight="1" x14ac:dyDescent="0.25">
      <c r="C765" s="200"/>
      <c r="D765" s="201"/>
    </row>
    <row r="766" spans="3:4" ht="15.75" customHeight="1" x14ac:dyDescent="0.25">
      <c r="C766" s="200"/>
      <c r="D766" s="201"/>
    </row>
    <row r="767" spans="3:4" ht="15.75" customHeight="1" x14ac:dyDescent="0.25">
      <c r="C767" s="200"/>
      <c r="D767" s="201"/>
    </row>
    <row r="768" spans="3:4" ht="15.75" customHeight="1" x14ac:dyDescent="0.25">
      <c r="C768" s="200"/>
      <c r="D768" s="201"/>
    </row>
    <row r="769" spans="3:4" ht="15.75" customHeight="1" x14ac:dyDescent="0.25">
      <c r="C769" s="200"/>
      <c r="D769" s="201"/>
    </row>
    <row r="770" spans="3:4" ht="15.75" customHeight="1" x14ac:dyDescent="0.25">
      <c r="C770" s="200"/>
      <c r="D770" s="201"/>
    </row>
    <row r="771" spans="3:4" ht="15.75" customHeight="1" x14ac:dyDescent="0.25">
      <c r="C771" s="200"/>
      <c r="D771" s="201"/>
    </row>
    <row r="772" spans="3:4" ht="15.75" customHeight="1" x14ac:dyDescent="0.25">
      <c r="C772" s="200"/>
      <c r="D772" s="201"/>
    </row>
    <row r="773" spans="3:4" ht="15.75" customHeight="1" x14ac:dyDescent="0.25">
      <c r="C773" s="200"/>
      <c r="D773" s="201"/>
    </row>
    <row r="774" spans="3:4" ht="15.75" customHeight="1" x14ac:dyDescent="0.25">
      <c r="C774" s="200"/>
      <c r="D774" s="201"/>
    </row>
    <row r="775" spans="3:4" ht="15.75" customHeight="1" x14ac:dyDescent="0.25">
      <c r="C775" s="200"/>
      <c r="D775" s="201"/>
    </row>
    <row r="776" spans="3:4" ht="15.75" customHeight="1" x14ac:dyDescent="0.25">
      <c r="C776" s="200"/>
      <c r="D776" s="201"/>
    </row>
    <row r="777" spans="3:4" ht="15.75" customHeight="1" x14ac:dyDescent="0.25">
      <c r="C777" s="200"/>
      <c r="D777" s="201"/>
    </row>
    <row r="778" spans="3:4" ht="15.75" customHeight="1" x14ac:dyDescent="0.25">
      <c r="C778" s="200"/>
      <c r="D778" s="201"/>
    </row>
    <row r="779" spans="3:4" ht="15.75" customHeight="1" x14ac:dyDescent="0.25">
      <c r="C779" s="200"/>
      <c r="D779" s="201"/>
    </row>
    <row r="780" spans="3:4" ht="15.75" customHeight="1" x14ac:dyDescent="0.25">
      <c r="C780" s="200"/>
      <c r="D780" s="201"/>
    </row>
    <row r="781" spans="3:4" ht="15.75" customHeight="1" x14ac:dyDescent="0.25">
      <c r="C781" s="200"/>
      <c r="D781" s="201"/>
    </row>
    <row r="782" spans="3:4" ht="15.75" customHeight="1" x14ac:dyDescent="0.25">
      <c r="C782" s="200"/>
      <c r="D782" s="201"/>
    </row>
    <row r="783" spans="3:4" ht="15.75" customHeight="1" x14ac:dyDescent="0.25">
      <c r="C783" s="200"/>
      <c r="D783" s="201"/>
    </row>
    <row r="784" spans="3:4" ht="15.75" customHeight="1" x14ac:dyDescent="0.25">
      <c r="C784" s="200"/>
      <c r="D784" s="201"/>
    </row>
    <row r="785" spans="3:4" ht="15.75" customHeight="1" x14ac:dyDescent="0.25">
      <c r="C785" s="200"/>
      <c r="D785" s="201"/>
    </row>
    <row r="786" spans="3:4" ht="15.75" customHeight="1" x14ac:dyDescent="0.25">
      <c r="C786" s="200"/>
      <c r="D786" s="201"/>
    </row>
    <row r="787" spans="3:4" ht="15.75" customHeight="1" x14ac:dyDescent="0.25">
      <c r="C787" s="200"/>
      <c r="D787" s="201"/>
    </row>
    <row r="788" spans="3:4" ht="15.75" customHeight="1" x14ac:dyDescent="0.25">
      <c r="C788" s="200"/>
      <c r="D788" s="201"/>
    </row>
    <row r="789" spans="3:4" ht="15.75" customHeight="1" x14ac:dyDescent="0.25">
      <c r="C789" s="200"/>
      <c r="D789" s="201"/>
    </row>
    <row r="790" spans="3:4" ht="15.75" customHeight="1" x14ac:dyDescent="0.25">
      <c r="C790" s="200"/>
      <c r="D790" s="201"/>
    </row>
    <row r="791" spans="3:4" ht="15.75" customHeight="1" x14ac:dyDescent="0.25">
      <c r="C791" s="200"/>
      <c r="D791" s="201"/>
    </row>
    <row r="792" spans="3:4" ht="15.75" customHeight="1" x14ac:dyDescent="0.25">
      <c r="C792" s="200"/>
      <c r="D792" s="201"/>
    </row>
    <row r="793" spans="3:4" ht="15.75" customHeight="1" x14ac:dyDescent="0.25">
      <c r="C793" s="200"/>
      <c r="D793" s="201"/>
    </row>
    <row r="794" spans="3:4" ht="15.75" customHeight="1" x14ac:dyDescent="0.25">
      <c r="C794" s="200"/>
      <c r="D794" s="201"/>
    </row>
    <row r="795" spans="3:4" ht="15.75" customHeight="1" x14ac:dyDescent="0.25">
      <c r="C795" s="200"/>
      <c r="D795" s="201"/>
    </row>
    <row r="796" spans="3:4" ht="15.75" customHeight="1" x14ac:dyDescent="0.25">
      <c r="C796" s="200"/>
      <c r="D796" s="201"/>
    </row>
    <row r="797" spans="3:4" ht="15.75" customHeight="1" x14ac:dyDescent="0.25">
      <c r="C797" s="200"/>
      <c r="D797" s="201"/>
    </row>
    <row r="798" spans="3:4" ht="15.75" customHeight="1" x14ac:dyDescent="0.25">
      <c r="C798" s="200"/>
      <c r="D798" s="201"/>
    </row>
    <row r="799" spans="3:4" ht="15.75" customHeight="1" x14ac:dyDescent="0.25">
      <c r="C799" s="200"/>
      <c r="D799" s="201"/>
    </row>
    <row r="800" spans="3:4" ht="15.75" customHeight="1" x14ac:dyDescent="0.25">
      <c r="C800" s="200"/>
      <c r="D800" s="201"/>
    </row>
    <row r="801" spans="3:4" ht="15.75" customHeight="1" x14ac:dyDescent="0.25">
      <c r="C801" s="200"/>
      <c r="D801" s="201"/>
    </row>
    <row r="802" spans="3:4" ht="15.75" customHeight="1" x14ac:dyDescent="0.25">
      <c r="C802" s="200"/>
      <c r="D802" s="201"/>
    </row>
    <row r="803" spans="3:4" ht="15.75" customHeight="1" x14ac:dyDescent="0.25">
      <c r="C803" s="200"/>
      <c r="D803" s="201"/>
    </row>
    <row r="804" spans="3:4" ht="15.75" customHeight="1" x14ac:dyDescent="0.25">
      <c r="C804" s="200"/>
      <c r="D804" s="201"/>
    </row>
    <row r="805" spans="3:4" ht="15.75" customHeight="1" x14ac:dyDescent="0.25">
      <c r="C805" s="200"/>
      <c r="D805" s="201"/>
    </row>
    <row r="806" spans="3:4" ht="15.75" customHeight="1" x14ac:dyDescent="0.25">
      <c r="C806" s="200"/>
      <c r="D806" s="201"/>
    </row>
    <row r="807" spans="3:4" ht="15.75" customHeight="1" x14ac:dyDescent="0.25">
      <c r="C807" s="200"/>
      <c r="D807" s="201"/>
    </row>
    <row r="808" spans="3:4" ht="15.75" customHeight="1" x14ac:dyDescent="0.25">
      <c r="C808" s="200"/>
      <c r="D808" s="201"/>
    </row>
    <row r="809" spans="3:4" ht="15.75" customHeight="1" x14ac:dyDescent="0.25">
      <c r="C809" s="200"/>
      <c r="D809" s="201"/>
    </row>
    <row r="810" spans="3:4" ht="15.75" customHeight="1" x14ac:dyDescent="0.25">
      <c r="C810" s="200"/>
      <c r="D810" s="201"/>
    </row>
    <row r="811" spans="3:4" ht="15.75" customHeight="1" x14ac:dyDescent="0.25">
      <c r="C811" s="200"/>
      <c r="D811" s="201"/>
    </row>
    <row r="812" spans="3:4" ht="15.75" customHeight="1" x14ac:dyDescent="0.25">
      <c r="C812" s="200"/>
      <c r="D812" s="201"/>
    </row>
    <row r="813" spans="3:4" ht="15.75" customHeight="1" x14ac:dyDescent="0.25">
      <c r="C813" s="200"/>
      <c r="D813" s="201"/>
    </row>
    <row r="814" spans="3:4" ht="15.75" customHeight="1" x14ac:dyDescent="0.25">
      <c r="C814" s="200"/>
      <c r="D814" s="201"/>
    </row>
    <row r="815" spans="3:4" ht="15.75" customHeight="1" x14ac:dyDescent="0.25">
      <c r="C815" s="200"/>
      <c r="D815" s="201"/>
    </row>
    <row r="816" spans="3:4" ht="15.75" customHeight="1" x14ac:dyDescent="0.25">
      <c r="C816" s="200"/>
      <c r="D816" s="201"/>
    </row>
    <row r="817" spans="3:4" ht="15.75" customHeight="1" x14ac:dyDescent="0.25">
      <c r="C817" s="200"/>
      <c r="D817" s="201"/>
    </row>
    <row r="818" spans="3:4" ht="15.75" customHeight="1" x14ac:dyDescent="0.25">
      <c r="C818" s="200"/>
      <c r="D818" s="201"/>
    </row>
    <row r="819" spans="3:4" ht="15.75" customHeight="1" x14ac:dyDescent="0.25">
      <c r="C819" s="200"/>
      <c r="D819" s="201"/>
    </row>
    <row r="820" spans="3:4" ht="15.75" customHeight="1" x14ac:dyDescent="0.25">
      <c r="C820" s="200"/>
      <c r="D820" s="201"/>
    </row>
    <row r="821" spans="3:4" ht="15.75" customHeight="1" x14ac:dyDescent="0.25">
      <c r="C821" s="200"/>
      <c r="D821" s="201"/>
    </row>
    <row r="822" spans="3:4" ht="15.75" customHeight="1" x14ac:dyDescent="0.25">
      <c r="C822" s="200"/>
      <c r="D822" s="201"/>
    </row>
    <row r="823" spans="3:4" ht="15.75" customHeight="1" x14ac:dyDescent="0.25">
      <c r="C823" s="200"/>
      <c r="D823" s="201"/>
    </row>
    <row r="824" spans="3:4" ht="15.75" customHeight="1" x14ac:dyDescent="0.25">
      <c r="C824" s="200"/>
      <c r="D824" s="201"/>
    </row>
    <row r="825" spans="3:4" ht="15.75" customHeight="1" x14ac:dyDescent="0.25">
      <c r="C825" s="200"/>
      <c r="D825" s="201"/>
    </row>
    <row r="826" spans="3:4" ht="15.75" customHeight="1" x14ac:dyDescent="0.25">
      <c r="C826" s="200"/>
      <c r="D826" s="201"/>
    </row>
    <row r="827" spans="3:4" ht="15.75" customHeight="1" x14ac:dyDescent="0.25">
      <c r="C827" s="200"/>
      <c r="D827" s="201"/>
    </row>
    <row r="828" spans="3:4" ht="15.75" customHeight="1" x14ac:dyDescent="0.25">
      <c r="C828" s="200"/>
      <c r="D828" s="201"/>
    </row>
    <row r="829" spans="3:4" ht="15.75" customHeight="1" x14ac:dyDescent="0.25">
      <c r="C829" s="200"/>
      <c r="D829" s="201"/>
    </row>
    <row r="830" spans="3:4" ht="15.75" customHeight="1" x14ac:dyDescent="0.25">
      <c r="C830" s="200"/>
      <c r="D830" s="201"/>
    </row>
    <row r="831" spans="3:4" ht="15.75" customHeight="1" x14ac:dyDescent="0.25">
      <c r="C831" s="200"/>
      <c r="D831" s="201"/>
    </row>
    <row r="832" spans="3:4" ht="15.75" customHeight="1" x14ac:dyDescent="0.25">
      <c r="C832" s="200"/>
      <c r="D832" s="201"/>
    </row>
    <row r="833" spans="3:4" ht="15.75" customHeight="1" x14ac:dyDescent="0.25">
      <c r="C833" s="200"/>
      <c r="D833" s="201"/>
    </row>
    <row r="834" spans="3:4" ht="15.75" customHeight="1" x14ac:dyDescent="0.25">
      <c r="C834" s="200"/>
      <c r="D834" s="201"/>
    </row>
    <row r="835" spans="3:4" ht="15.75" customHeight="1" x14ac:dyDescent="0.25">
      <c r="C835" s="200"/>
      <c r="D835" s="201"/>
    </row>
    <row r="836" spans="3:4" ht="15.75" customHeight="1" x14ac:dyDescent="0.25">
      <c r="C836" s="200"/>
      <c r="D836" s="201"/>
    </row>
    <row r="837" spans="3:4" ht="15.75" customHeight="1" x14ac:dyDescent="0.25">
      <c r="C837" s="200"/>
      <c r="D837" s="201"/>
    </row>
    <row r="838" spans="3:4" ht="15.75" customHeight="1" x14ac:dyDescent="0.25">
      <c r="C838" s="200"/>
      <c r="D838" s="201"/>
    </row>
    <row r="839" spans="3:4" ht="15.75" customHeight="1" x14ac:dyDescent="0.25">
      <c r="C839" s="200"/>
      <c r="D839" s="201"/>
    </row>
    <row r="840" spans="3:4" ht="15.75" customHeight="1" x14ac:dyDescent="0.25">
      <c r="C840" s="200"/>
      <c r="D840" s="201"/>
    </row>
    <row r="841" spans="3:4" ht="15.75" customHeight="1" x14ac:dyDescent="0.25">
      <c r="C841" s="200"/>
      <c r="D841" s="201"/>
    </row>
    <row r="842" spans="3:4" ht="15.75" customHeight="1" x14ac:dyDescent="0.25">
      <c r="C842" s="200"/>
      <c r="D842" s="201"/>
    </row>
    <row r="843" spans="3:4" ht="15.75" customHeight="1" x14ac:dyDescent="0.25">
      <c r="C843" s="200"/>
      <c r="D843" s="201"/>
    </row>
    <row r="844" spans="3:4" ht="15.75" customHeight="1" x14ac:dyDescent="0.25">
      <c r="C844" s="200"/>
      <c r="D844" s="201"/>
    </row>
    <row r="845" spans="3:4" ht="15.75" customHeight="1" x14ac:dyDescent="0.25">
      <c r="C845" s="200"/>
      <c r="D845" s="201"/>
    </row>
    <row r="846" spans="3:4" ht="15.75" customHeight="1" x14ac:dyDescent="0.25">
      <c r="C846" s="200"/>
      <c r="D846" s="201"/>
    </row>
    <row r="847" spans="3:4" ht="15.75" customHeight="1" x14ac:dyDescent="0.25">
      <c r="C847" s="200"/>
      <c r="D847" s="201"/>
    </row>
    <row r="848" spans="3:4" ht="15.75" customHeight="1" x14ac:dyDescent="0.25">
      <c r="C848" s="200"/>
      <c r="D848" s="201"/>
    </row>
    <row r="849" spans="3:4" ht="15.75" customHeight="1" x14ac:dyDescent="0.25">
      <c r="C849" s="200"/>
      <c r="D849" s="201"/>
    </row>
    <row r="850" spans="3:4" ht="15.75" customHeight="1" x14ac:dyDescent="0.25">
      <c r="C850" s="200"/>
      <c r="D850" s="201"/>
    </row>
    <row r="851" spans="3:4" ht="15.75" customHeight="1" x14ac:dyDescent="0.25">
      <c r="C851" s="200"/>
      <c r="D851" s="201"/>
    </row>
    <row r="852" spans="3:4" ht="15.75" customHeight="1" x14ac:dyDescent="0.25">
      <c r="C852" s="200"/>
      <c r="D852" s="201"/>
    </row>
    <row r="853" spans="3:4" ht="15.75" customHeight="1" x14ac:dyDescent="0.25">
      <c r="C853" s="200"/>
      <c r="D853" s="201"/>
    </row>
    <row r="854" spans="3:4" ht="15.75" customHeight="1" x14ac:dyDescent="0.25">
      <c r="C854" s="200"/>
      <c r="D854" s="201"/>
    </row>
    <row r="855" spans="3:4" ht="15.75" customHeight="1" x14ac:dyDescent="0.25">
      <c r="C855" s="200"/>
      <c r="D855" s="201"/>
    </row>
    <row r="856" spans="3:4" ht="15.75" customHeight="1" x14ac:dyDescent="0.25">
      <c r="C856" s="200"/>
      <c r="D856" s="201"/>
    </row>
    <row r="857" spans="3:4" ht="15.75" customHeight="1" x14ac:dyDescent="0.25">
      <c r="C857" s="200"/>
      <c r="D857" s="201"/>
    </row>
    <row r="858" spans="3:4" ht="15.75" customHeight="1" x14ac:dyDescent="0.25">
      <c r="C858" s="200"/>
      <c r="D858" s="201"/>
    </row>
    <row r="859" spans="3:4" ht="15.75" customHeight="1" x14ac:dyDescent="0.25">
      <c r="C859" s="200"/>
      <c r="D859" s="201"/>
    </row>
    <row r="860" spans="3:4" ht="15.75" customHeight="1" x14ac:dyDescent="0.25">
      <c r="C860" s="200"/>
      <c r="D860" s="201"/>
    </row>
    <row r="861" spans="3:4" ht="15.75" customHeight="1" x14ac:dyDescent="0.25">
      <c r="C861" s="200"/>
      <c r="D861" s="201"/>
    </row>
    <row r="862" spans="3:4" ht="15.75" customHeight="1" x14ac:dyDescent="0.25">
      <c r="C862" s="200"/>
      <c r="D862" s="201"/>
    </row>
    <row r="863" spans="3:4" ht="15.75" customHeight="1" x14ac:dyDescent="0.25">
      <c r="C863" s="200"/>
      <c r="D863" s="201"/>
    </row>
    <row r="864" spans="3:4" ht="15.75" customHeight="1" x14ac:dyDescent="0.25">
      <c r="C864" s="200"/>
      <c r="D864" s="201"/>
    </row>
    <row r="865" spans="3:4" ht="15.75" customHeight="1" x14ac:dyDescent="0.25">
      <c r="C865" s="200"/>
      <c r="D865" s="201"/>
    </row>
    <row r="866" spans="3:4" ht="15.75" customHeight="1" x14ac:dyDescent="0.25">
      <c r="C866" s="200"/>
      <c r="D866" s="201"/>
    </row>
    <row r="867" spans="3:4" ht="15.75" customHeight="1" x14ac:dyDescent="0.25">
      <c r="C867" s="200"/>
      <c r="D867" s="201"/>
    </row>
    <row r="868" spans="3:4" ht="15.75" customHeight="1" x14ac:dyDescent="0.25">
      <c r="C868" s="200"/>
      <c r="D868" s="201"/>
    </row>
    <row r="869" spans="3:4" ht="15.75" customHeight="1" x14ac:dyDescent="0.25">
      <c r="C869" s="200"/>
      <c r="D869" s="201"/>
    </row>
    <row r="870" spans="3:4" ht="15.75" customHeight="1" x14ac:dyDescent="0.25">
      <c r="C870" s="200"/>
      <c r="D870" s="201"/>
    </row>
    <row r="871" spans="3:4" ht="15.75" customHeight="1" x14ac:dyDescent="0.25">
      <c r="C871" s="200"/>
      <c r="D871" s="201"/>
    </row>
    <row r="872" spans="3:4" ht="15.75" customHeight="1" x14ac:dyDescent="0.25">
      <c r="C872" s="200"/>
      <c r="D872" s="201"/>
    </row>
    <row r="873" spans="3:4" ht="15.75" customHeight="1" x14ac:dyDescent="0.25">
      <c r="C873" s="200"/>
      <c r="D873" s="201"/>
    </row>
    <row r="874" spans="3:4" ht="15.75" customHeight="1" x14ac:dyDescent="0.25">
      <c r="C874" s="200"/>
      <c r="D874" s="201"/>
    </row>
    <row r="875" spans="3:4" ht="15.75" customHeight="1" x14ac:dyDescent="0.25">
      <c r="C875" s="200"/>
      <c r="D875" s="201"/>
    </row>
    <row r="876" spans="3:4" ht="15.75" customHeight="1" x14ac:dyDescent="0.25">
      <c r="C876" s="200"/>
      <c r="D876" s="201"/>
    </row>
    <row r="877" spans="3:4" ht="15.75" customHeight="1" x14ac:dyDescent="0.25">
      <c r="C877" s="200"/>
      <c r="D877" s="201"/>
    </row>
    <row r="878" spans="3:4" ht="15.75" customHeight="1" x14ac:dyDescent="0.25">
      <c r="C878" s="200"/>
      <c r="D878" s="201"/>
    </row>
    <row r="879" spans="3:4" ht="15.75" customHeight="1" x14ac:dyDescent="0.25">
      <c r="C879" s="200"/>
      <c r="D879" s="201"/>
    </row>
    <row r="880" spans="3:4" ht="15.75" customHeight="1" x14ac:dyDescent="0.25">
      <c r="C880" s="200"/>
      <c r="D880" s="201"/>
    </row>
    <row r="881" spans="3:4" ht="15.75" customHeight="1" x14ac:dyDescent="0.25">
      <c r="C881" s="200"/>
      <c r="D881" s="201"/>
    </row>
    <row r="882" spans="3:4" ht="15.75" customHeight="1" x14ac:dyDescent="0.25">
      <c r="C882" s="200"/>
      <c r="D882" s="201"/>
    </row>
    <row r="883" spans="3:4" ht="15.75" customHeight="1" x14ac:dyDescent="0.25">
      <c r="C883" s="200"/>
      <c r="D883" s="201"/>
    </row>
    <row r="884" spans="3:4" ht="15.75" customHeight="1" x14ac:dyDescent="0.25">
      <c r="C884" s="200"/>
      <c r="D884" s="201"/>
    </row>
    <row r="885" spans="3:4" ht="15.75" customHeight="1" x14ac:dyDescent="0.25">
      <c r="C885" s="200"/>
      <c r="D885" s="201"/>
    </row>
    <row r="886" spans="3:4" ht="15.75" customHeight="1" x14ac:dyDescent="0.25">
      <c r="C886" s="200"/>
      <c r="D886" s="201"/>
    </row>
    <row r="887" spans="3:4" ht="15.75" customHeight="1" x14ac:dyDescent="0.25">
      <c r="C887" s="200"/>
      <c r="D887" s="201"/>
    </row>
    <row r="888" spans="3:4" ht="15.75" customHeight="1" x14ac:dyDescent="0.25">
      <c r="C888" s="200"/>
      <c r="D888" s="201"/>
    </row>
    <row r="889" spans="3:4" ht="15.75" customHeight="1" x14ac:dyDescent="0.25">
      <c r="C889" s="200"/>
      <c r="D889" s="201"/>
    </row>
    <row r="890" spans="3:4" ht="15.75" customHeight="1" x14ac:dyDescent="0.25">
      <c r="C890" s="200"/>
      <c r="D890" s="201"/>
    </row>
    <row r="891" spans="3:4" ht="15.75" customHeight="1" x14ac:dyDescent="0.25">
      <c r="C891" s="200"/>
      <c r="D891" s="201"/>
    </row>
    <row r="892" spans="3:4" ht="15.75" customHeight="1" x14ac:dyDescent="0.25">
      <c r="C892" s="200"/>
      <c r="D892" s="201"/>
    </row>
    <row r="893" spans="3:4" ht="15.75" customHeight="1" x14ac:dyDescent="0.25">
      <c r="C893" s="200"/>
      <c r="D893" s="201"/>
    </row>
    <row r="894" spans="3:4" ht="15.75" customHeight="1" x14ac:dyDescent="0.25">
      <c r="C894" s="200"/>
      <c r="D894" s="201"/>
    </row>
    <row r="895" spans="3:4" ht="15.75" customHeight="1" x14ac:dyDescent="0.25">
      <c r="C895" s="200"/>
      <c r="D895" s="201"/>
    </row>
    <row r="896" spans="3:4" ht="15.75" customHeight="1" x14ac:dyDescent="0.25">
      <c r="C896" s="200"/>
      <c r="D896" s="201"/>
    </row>
    <row r="897" spans="3:4" ht="15.75" customHeight="1" x14ac:dyDescent="0.25">
      <c r="C897" s="200"/>
      <c r="D897" s="201"/>
    </row>
    <row r="898" spans="3:4" ht="15.75" customHeight="1" x14ac:dyDescent="0.25">
      <c r="C898" s="200"/>
      <c r="D898" s="201"/>
    </row>
    <row r="899" spans="3:4" ht="15.75" customHeight="1" x14ac:dyDescent="0.25">
      <c r="C899" s="200"/>
      <c r="D899" s="201"/>
    </row>
    <row r="900" spans="3:4" ht="15.75" customHeight="1" x14ac:dyDescent="0.25">
      <c r="C900" s="200"/>
      <c r="D900" s="201"/>
    </row>
    <row r="901" spans="3:4" ht="15.75" customHeight="1" x14ac:dyDescent="0.25">
      <c r="C901" s="200"/>
      <c r="D901" s="201"/>
    </row>
    <row r="902" spans="3:4" ht="15.75" customHeight="1" x14ac:dyDescent="0.25">
      <c r="C902" s="200"/>
      <c r="D902" s="201"/>
    </row>
    <row r="903" spans="3:4" ht="15.75" customHeight="1" x14ac:dyDescent="0.25">
      <c r="C903" s="200"/>
      <c r="D903" s="201"/>
    </row>
    <row r="904" spans="3:4" ht="15.75" customHeight="1" x14ac:dyDescent="0.25">
      <c r="C904" s="200"/>
      <c r="D904" s="201"/>
    </row>
    <row r="905" spans="3:4" ht="15.75" customHeight="1" x14ac:dyDescent="0.25">
      <c r="C905" s="200"/>
      <c r="D905" s="201"/>
    </row>
    <row r="906" spans="3:4" ht="15.75" customHeight="1" x14ac:dyDescent="0.25">
      <c r="C906" s="200"/>
      <c r="D906" s="201"/>
    </row>
    <row r="907" spans="3:4" ht="15.75" customHeight="1" x14ac:dyDescent="0.25">
      <c r="C907" s="200"/>
      <c r="D907" s="201"/>
    </row>
    <row r="908" spans="3:4" ht="15.75" customHeight="1" x14ac:dyDescent="0.25">
      <c r="C908" s="200"/>
      <c r="D908" s="201"/>
    </row>
    <row r="909" spans="3:4" ht="15.75" customHeight="1" x14ac:dyDescent="0.25">
      <c r="C909" s="200"/>
      <c r="D909" s="201"/>
    </row>
    <row r="910" spans="3:4" ht="15.75" customHeight="1" x14ac:dyDescent="0.25">
      <c r="C910" s="200"/>
      <c r="D910" s="201"/>
    </row>
    <row r="911" spans="3:4" ht="15.75" customHeight="1" x14ac:dyDescent="0.25">
      <c r="C911" s="200"/>
      <c r="D911" s="201"/>
    </row>
    <row r="912" spans="3:4" ht="15.75" customHeight="1" x14ac:dyDescent="0.25">
      <c r="C912" s="200"/>
      <c r="D912" s="201"/>
    </row>
    <row r="913" spans="3:4" ht="15.75" customHeight="1" x14ac:dyDescent="0.25">
      <c r="C913" s="200"/>
      <c r="D913" s="201"/>
    </row>
    <row r="914" spans="3:4" ht="15.75" customHeight="1" x14ac:dyDescent="0.25">
      <c r="C914" s="200"/>
      <c r="D914" s="201"/>
    </row>
    <row r="915" spans="3:4" ht="15.75" customHeight="1" x14ac:dyDescent="0.25">
      <c r="C915" s="200"/>
      <c r="D915" s="201"/>
    </row>
    <row r="916" spans="3:4" ht="15.75" customHeight="1" x14ac:dyDescent="0.25">
      <c r="C916" s="200"/>
      <c r="D916" s="201"/>
    </row>
    <row r="917" spans="3:4" ht="15.75" customHeight="1" x14ac:dyDescent="0.25">
      <c r="C917" s="200"/>
      <c r="D917" s="201"/>
    </row>
    <row r="918" spans="3:4" ht="15.75" customHeight="1" x14ac:dyDescent="0.25">
      <c r="C918" s="200"/>
      <c r="D918" s="201"/>
    </row>
    <row r="919" spans="3:4" ht="15.75" customHeight="1" x14ac:dyDescent="0.25">
      <c r="C919" s="200"/>
      <c r="D919" s="201"/>
    </row>
    <row r="920" spans="3:4" ht="15.75" customHeight="1" x14ac:dyDescent="0.25">
      <c r="C920" s="200"/>
      <c r="D920" s="201"/>
    </row>
    <row r="921" spans="3:4" ht="15.75" customHeight="1" x14ac:dyDescent="0.25">
      <c r="C921" s="200"/>
      <c r="D921" s="201"/>
    </row>
    <row r="922" spans="3:4" ht="15.75" customHeight="1" x14ac:dyDescent="0.25">
      <c r="C922" s="200"/>
      <c r="D922" s="201"/>
    </row>
    <row r="923" spans="3:4" ht="15.75" customHeight="1" x14ac:dyDescent="0.25">
      <c r="C923" s="200"/>
      <c r="D923" s="201"/>
    </row>
    <row r="924" spans="3:4" ht="15.75" customHeight="1" x14ac:dyDescent="0.25">
      <c r="C924" s="200"/>
      <c r="D924" s="201"/>
    </row>
    <row r="925" spans="3:4" ht="15.75" customHeight="1" x14ac:dyDescent="0.25">
      <c r="C925" s="200"/>
      <c r="D925" s="201"/>
    </row>
    <row r="926" spans="3:4" ht="15.75" customHeight="1" x14ac:dyDescent="0.25">
      <c r="C926" s="200"/>
      <c r="D926" s="201"/>
    </row>
    <row r="927" spans="3:4" ht="15.75" customHeight="1" x14ac:dyDescent="0.25">
      <c r="C927" s="200"/>
      <c r="D927" s="201"/>
    </row>
    <row r="928" spans="3:4" ht="15.75" customHeight="1" x14ac:dyDescent="0.25">
      <c r="C928" s="200"/>
      <c r="D928" s="201"/>
    </row>
    <row r="929" spans="3:4" ht="15.75" customHeight="1" x14ac:dyDescent="0.25">
      <c r="C929" s="200"/>
      <c r="D929" s="201"/>
    </row>
    <row r="930" spans="3:4" ht="15.75" customHeight="1" x14ac:dyDescent="0.25">
      <c r="C930" s="200"/>
      <c r="D930" s="201"/>
    </row>
    <row r="931" spans="3:4" ht="15.75" customHeight="1" x14ac:dyDescent="0.25">
      <c r="C931" s="200"/>
      <c r="D931" s="201"/>
    </row>
    <row r="932" spans="3:4" ht="15.75" customHeight="1" x14ac:dyDescent="0.25">
      <c r="C932" s="200"/>
      <c r="D932" s="201"/>
    </row>
    <row r="933" spans="3:4" ht="15.75" customHeight="1" x14ac:dyDescent="0.25">
      <c r="C933" s="200"/>
      <c r="D933" s="201"/>
    </row>
    <row r="934" spans="3:4" ht="15.75" customHeight="1" x14ac:dyDescent="0.25">
      <c r="C934" s="200"/>
      <c r="D934" s="201"/>
    </row>
    <row r="935" spans="3:4" ht="15.75" customHeight="1" x14ac:dyDescent="0.25">
      <c r="C935" s="200"/>
      <c r="D935" s="201"/>
    </row>
    <row r="936" spans="3:4" ht="15.75" customHeight="1" x14ac:dyDescent="0.25">
      <c r="C936" s="200"/>
      <c r="D936" s="201"/>
    </row>
    <row r="937" spans="3:4" ht="15.75" customHeight="1" x14ac:dyDescent="0.25">
      <c r="C937" s="200"/>
      <c r="D937" s="201"/>
    </row>
    <row r="938" spans="3:4" ht="15.75" customHeight="1" x14ac:dyDescent="0.25">
      <c r="C938" s="200"/>
      <c r="D938" s="201"/>
    </row>
    <row r="939" spans="3:4" ht="15.75" customHeight="1" x14ac:dyDescent="0.25">
      <c r="C939" s="200"/>
      <c r="D939" s="201"/>
    </row>
    <row r="940" spans="3:4" ht="15.75" customHeight="1" x14ac:dyDescent="0.25">
      <c r="C940" s="200"/>
      <c r="D940" s="201"/>
    </row>
    <row r="941" spans="3:4" ht="15.75" customHeight="1" x14ac:dyDescent="0.25">
      <c r="C941" s="200"/>
      <c r="D941" s="201"/>
    </row>
    <row r="942" spans="3:4" ht="15.75" customHeight="1" x14ac:dyDescent="0.25">
      <c r="C942" s="200"/>
      <c r="D942" s="201"/>
    </row>
    <row r="943" spans="3:4" ht="15.75" customHeight="1" x14ac:dyDescent="0.25">
      <c r="C943" s="200"/>
      <c r="D943" s="201"/>
    </row>
    <row r="944" spans="3:4" ht="15.75" customHeight="1" x14ac:dyDescent="0.25">
      <c r="C944" s="200"/>
      <c r="D944" s="201"/>
    </row>
    <row r="945" spans="3:4" ht="15.75" customHeight="1" x14ac:dyDescent="0.25">
      <c r="C945" s="200"/>
      <c r="D945" s="201"/>
    </row>
    <row r="946" spans="3:4" ht="15.75" customHeight="1" x14ac:dyDescent="0.25">
      <c r="C946" s="200"/>
      <c r="D946" s="201"/>
    </row>
    <row r="947" spans="3:4" ht="15.75" customHeight="1" x14ac:dyDescent="0.25">
      <c r="C947" s="200"/>
      <c r="D947" s="201"/>
    </row>
    <row r="948" spans="3:4" ht="15.75" customHeight="1" x14ac:dyDescent="0.25">
      <c r="C948" s="200"/>
      <c r="D948" s="201"/>
    </row>
    <row r="949" spans="3:4" ht="15.75" customHeight="1" x14ac:dyDescent="0.25">
      <c r="C949" s="200"/>
      <c r="D949" s="201"/>
    </row>
    <row r="950" spans="3:4" ht="15.75" customHeight="1" x14ac:dyDescent="0.25">
      <c r="C950" s="200"/>
      <c r="D950" s="201"/>
    </row>
    <row r="951" spans="3:4" ht="15.75" customHeight="1" x14ac:dyDescent="0.25">
      <c r="C951" s="200"/>
      <c r="D951" s="201"/>
    </row>
    <row r="952" spans="3:4" ht="15.75" customHeight="1" x14ac:dyDescent="0.25">
      <c r="C952" s="200"/>
      <c r="D952" s="201"/>
    </row>
    <row r="953" spans="3:4" ht="15.75" customHeight="1" x14ac:dyDescent="0.25">
      <c r="C953" s="200"/>
      <c r="D953" s="201"/>
    </row>
    <row r="954" spans="3:4" ht="15.75" customHeight="1" x14ac:dyDescent="0.25">
      <c r="C954" s="200"/>
      <c r="D954" s="201"/>
    </row>
    <row r="955" spans="3:4" ht="15.75" customHeight="1" x14ac:dyDescent="0.25">
      <c r="C955" s="200"/>
      <c r="D955" s="201"/>
    </row>
    <row r="956" spans="3:4" ht="15.75" customHeight="1" x14ac:dyDescent="0.25">
      <c r="C956" s="200"/>
      <c r="D956" s="201"/>
    </row>
    <row r="957" spans="3:4" ht="15.75" customHeight="1" x14ac:dyDescent="0.25">
      <c r="C957" s="200"/>
      <c r="D957" s="201"/>
    </row>
    <row r="958" spans="3:4" ht="15.75" customHeight="1" x14ac:dyDescent="0.25">
      <c r="C958" s="200"/>
      <c r="D958" s="201"/>
    </row>
    <row r="959" spans="3:4" ht="15.75" customHeight="1" x14ac:dyDescent="0.25">
      <c r="C959" s="200"/>
      <c r="D959" s="201"/>
    </row>
    <row r="960" spans="3:4" ht="15.75" customHeight="1" x14ac:dyDescent="0.25">
      <c r="C960" s="200"/>
      <c r="D960" s="201"/>
    </row>
    <row r="961" spans="3:4" ht="15.75" customHeight="1" x14ac:dyDescent="0.25">
      <c r="C961" s="200"/>
      <c r="D961" s="201"/>
    </row>
    <row r="962" spans="3:4" ht="15.75" customHeight="1" x14ac:dyDescent="0.25">
      <c r="C962" s="200"/>
      <c r="D962" s="201"/>
    </row>
    <row r="963" spans="3:4" ht="15.75" customHeight="1" x14ac:dyDescent="0.25">
      <c r="C963" s="200"/>
      <c r="D963" s="201"/>
    </row>
    <row r="964" spans="3:4" ht="15.75" customHeight="1" x14ac:dyDescent="0.25">
      <c r="C964" s="200"/>
      <c r="D964" s="201"/>
    </row>
    <row r="965" spans="3:4" ht="15.75" customHeight="1" x14ac:dyDescent="0.25">
      <c r="C965" s="200"/>
      <c r="D965" s="201"/>
    </row>
    <row r="966" spans="3:4" ht="15.75" customHeight="1" x14ac:dyDescent="0.25">
      <c r="C966" s="200"/>
      <c r="D966" s="201"/>
    </row>
    <row r="967" spans="3:4" ht="15.75" customHeight="1" x14ac:dyDescent="0.25">
      <c r="C967" s="200"/>
      <c r="D967" s="201"/>
    </row>
    <row r="968" spans="3:4" ht="15.75" customHeight="1" x14ac:dyDescent="0.25">
      <c r="C968" s="200"/>
      <c r="D968" s="201"/>
    </row>
    <row r="969" spans="3:4" ht="15.75" customHeight="1" x14ac:dyDescent="0.25">
      <c r="C969" s="200"/>
      <c r="D969" s="201"/>
    </row>
    <row r="970" spans="3:4" ht="15.75" customHeight="1" x14ac:dyDescent="0.25">
      <c r="C970" s="200"/>
      <c r="D970" s="201"/>
    </row>
    <row r="971" spans="3:4" ht="15.75" customHeight="1" x14ac:dyDescent="0.25">
      <c r="C971" s="200"/>
      <c r="D971" s="201"/>
    </row>
    <row r="972" spans="3:4" ht="15.75" customHeight="1" x14ac:dyDescent="0.25">
      <c r="C972" s="200"/>
      <c r="D972" s="201"/>
    </row>
    <row r="973" spans="3:4" ht="15.75" customHeight="1" x14ac:dyDescent="0.25">
      <c r="C973" s="200"/>
      <c r="D973" s="201"/>
    </row>
    <row r="974" spans="3:4" ht="15.75" customHeight="1" x14ac:dyDescent="0.25">
      <c r="C974" s="200"/>
      <c r="D974" s="201"/>
    </row>
    <row r="975" spans="3:4" ht="15.75" customHeight="1" x14ac:dyDescent="0.25">
      <c r="C975" s="200"/>
      <c r="D975" s="201"/>
    </row>
    <row r="976" spans="3:4" ht="15.75" customHeight="1" x14ac:dyDescent="0.25">
      <c r="C976" s="200"/>
      <c r="D976" s="201"/>
    </row>
    <row r="977" spans="3:4" ht="15.75" customHeight="1" x14ac:dyDescent="0.25">
      <c r="C977" s="200"/>
      <c r="D977" s="201"/>
    </row>
    <row r="978" spans="3:4" ht="15.75" customHeight="1" x14ac:dyDescent="0.25">
      <c r="C978" s="200"/>
      <c r="D978" s="201"/>
    </row>
    <row r="979" spans="3:4" ht="15.75" customHeight="1" x14ac:dyDescent="0.25">
      <c r="C979" s="200"/>
      <c r="D979" s="201"/>
    </row>
    <row r="980" spans="3:4" ht="15.75" customHeight="1" x14ac:dyDescent="0.25">
      <c r="C980" s="200"/>
      <c r="D980" s="201"/>
    </row>
    <row r="981" spans="3:4" ht="15.75" customHeight="1" x14ac:dyDescent="0.25">
      <c r="C981" s="200"/>
      <c r="D981" s="201"/>
    </row>
    <row r="982" spans="3:4" ht="15.75" customHeight="1" x14ac:dyDescent="0.25">
      <c r="C982" s="200"/>
      <c r="D982" s="201"/>
    </row>
    <row r="983" spans="3:4" ht="15.75" customHeight="1" x14ac:dyDescent="0.25">
      <c r="C983" s="200"/>
      <c r="D983" s="201"/>
    </row>
    <row r="984" spans="3:4" ht="15.75" customHeight="1" x14ac:dyDescent="0.25">
      <c r="C984" s="200"/>
      <c r="D984" s="201"/>
    </row>
    <row r="985" spans="3:4" ht="15.75" customHeight="1" x14ac:dyDescent="0.25">
      <c r="C985" s="200"/>
      <c r="D985" s="201"/>
    </row>
    <row r="986" spans="3:4" ht="15.75" customHeight="1" x14ac:dyDescent="0.25">
      <c r="C986" s="200"/>
      <c r="D986" s="201"/>
    </row>
    <row r="987" spans="3:4" ht="15.75" customHeight="1" x14ac:dyDescent="0.25">
      <c r="C987" s="200"/>
      <c r="D987" s="201"/>
    </row>
    <row r="988" spans="3:4" ht="15.75" customHeight="1" x14ac:dyDescent="0.25">
      <c r="C988" s="200"/>
      <c r="D988" s="201"/>
    </row>
    <row r="989" spans="3:4" ht="15.75" customHeight="1" x14ac:dyDescent="0.25">
      <c r="C989" s="200"/>
      <c r="D989" s="201"/>
    </row>
    <row r="990" spans="3:4" ht="15.75" customHeight="1" x14ac:dyDescent="0.25">
      <c r="C990" s="200"/>
      <c r="D990" s="201"/>
    </row>
    <row r="991" spans="3:4" ht="15.75" customHeight="1" x14ac:dyDescent="0.25">
      <c r="C991" s="200"/>
      <c r="D991" s="201"/>
    </row>
    <row r="992" spans="3:4" ht="15.75" customHeight="1" x14ac:dyDescent="0.25">
      <c r="C992" s="200"/>
      <c r="D992" s="201"/>
    </row>
    <row r="993" spans="3:4" ht="15.75" customHeight="1" x14ac:dyDescent="0.25">
      <c r="C993" s="200"/>
      <c r="D993" s="201"/>
    </row>
    <row r="994" spans="3:4" ht="15.75" customHeight="1" x14ac:dyDescent="0.25">
      <c r="C994" s="200"/>
      <c r="D994" s="201"/>
    </row>
    <row r="995" spans="3:4" ht="15.75" customHeight="1" x14ac:dyDescent="0.25">
      <c r="C995" s="200"/>
      <c r="D995" s="201"/>
    </row>
    <row r="996" spans="3:4" ht="15.75" customHeight="1" x14ac:dyDescent="0.25">
      <c r="C996" s="200"/>
      <c r="D996" s="201"/>
    </row>
    <row r="997" spans="3:4" ht="15.75" customHeight="1" x14ac:dyDescent="0.25">
      <c r="C997" s="200"/>
      <c r="D997" s="201"/>
    </row>
    <row r="998" spans="3:4" ht="15.75" customHeight="1" x14ac:dyDescent="0.25">
      <c r="C998" s="200"/>
      <c r="D998" s="201"/>
    </row>
    <row r="999" spans="3:4" ht="15.75" customHeight="1" x14ac:dyDescent="0.25">
      <c r="C999" s="200"/>
      <c r="D999" s="201"/>
    </row>
    <row r="1000" spans="3:4" ht="15.75" customHeight="1" x14ac:dyDescent="0.25">
      <c r="C1000" s="200"/>
      <c r="D1000" s="201"/>
    </row>
  </sheetData>
  <autoFilter ref="B6:AF75" xr:uid="{00000000-0009-0000-0000-000000000000}"/>
  <mergeCells count="26">
    <mergeCell ref="D101:E101"/>
    <mergeCell ref="G101:I101"/>
    <mergeCell ref="D96:E96"/>
    <mergeCell ref="G96:I96"/>
    <mergeCell ref="D97:E97"/>
    <mergeCell ref="G97:I97"/>
    <mergeCell ref="D98:E98"/>
    <mergeCell ref="G98:I98"/>
    <mergeCell ref="D93:E93"/>
    <mergeCell ref="G93:I93"/>
    <mergeCell ref="D94:E94"/>
    <mergeCell ref="G94:I94"/>
    <mergeCell ref="D95:E95"/>
    <mergeCell ref="G95:I95"/>
    <mergeCell ref="N6:W6"/>
    <mergeCell ref="Y6:AD6"/>
    <mergeCell ref="AE6:AF6"/>
    <mergeCell ref="D90:I90"/>
    <mergeCell ref="D92:E92"/>
    <mergeCell ref="G92:I92"/>
    <mergeCell ref="B1:D4"/>
    <mergeCell ref="E1:AD4"/>
    <mergeCell ref="AE1:AF1"/>
    <mergeCell ref="AE2:AF2"/>
    <mergeCell ref="AE3:AF3"/>
    <mergeCell ref="AE4:AF4"/>
  </mergeCells>
  <conditionalFormatting sqref="AD8:AF8 AD79:AF83 AE9:AF9 AE56:AF56 M79:M83 AD9:AD78">
    <cfRule type="cellIs" dxfId="1190" priority="1" operator="between">
      <formula>8</formula>
      <formula>10</formula>
    </cfRule>
  </conditionalFormatting>
  <conditionalFormatting sqref="AD8:AF8 AD79:AF83 AE9:AF9 AE56:AF56 M79:M83 AD9:AD78">
    <cfRule type="cellIs" dxfId="1189" priority="2" operator="between">
      <formula>6</formula>
      <formula>7</formula>
    </cfRule>
  </conditionalFormatting>
  <conditionalFormatting sqref="AD8:AF8 AD79:AF83 AE9:AF9 AE56:AF56 M79:M83 AD9:AD78">
    <cfRule type="cellIs" dxfId="1188" priority="3" operator="equal">
      <formula>5</formula>
    </cfRule>
  </conditionalFormatting>
  <conditionalFormatting sqref="AD8:AF8 AD79:AF83 AE9:AF9 AE56:AF56 M79:M83 AD9:AD78">
    <cfRule type="cellIs" dxfId="1187" priority="4" operator="between">
      <formula>2</formula>
      <formula>4</formula>
    </cfRule>
  </conditionalFormatting>
  <conditionalFormatting sqref="AD8:AF8 AD79:AF83 AE9:AF9 AE56:AF56 M79:M83 AD9:AD78">
    <cfRule type="cellIs" dxfId="1186" priority="5" operator="equal">
      <formula>"Extremo"</formula>
    </cfRule>
  </conditionalFormatting>
  <conditionalFormatting sqref="AD8:AF8 AD79:AF83 AE9:AF9 AE56:AF56 M79:M83 AD9:AD78">
    <cfRule type="cellIs" dxfId="1185" priority="6" operator="equal">
      <formula>"Alto"</formula>
    </cfRule>
  </conditionalFormatting>
  <conditionalFormatting sqref="AD8:AF8 AD79:AF83 AE9:AF9 AE56:AF56 M79:M83 AD9:AD78">
    <cfRule type="cellIs" dxfId="1184" priority="7" operator="equal">
      <formula>"Medio"</formula>
    </cfRule>
  </conditionalFormatting>
  <conditionalFormatting sqref="AD8:AF8 AD79:AF83 AE9:AF9 AE56:AF56 M79:M83 AD9:AD78">
    <cfRule type="cellIs" dxfId="1183" priority="8" operator="equal">
      <formula>"Bajo"</formula>
    </cfRule>
  </conditionalFormatting>
  <conditionalFormatting sqref="AE31:AF34">
    <cfRule type="cellIs" dxfId="1182" priority="9" operator="between">
      <formula>8</formula>
      <formula>10</formula>
    </cfRule>
  </conditionalFormatting>
  <conditionalFormatting sqref="AE31:AF34">
    <cfRule type="cellIs" dxfId="1181" priority="10" operator="between">
      <formula>6</formula>
      <formula>7</formula>
    </cfRule>
  </conditionalFormatting>
  <conditionalFormatting sqref="AE31:AF34">
    <cfRule type="cellIs" dxfId="1180" priority="11" operator="equal">
      <formula>5</formula>
    </cfRule>
  </conditionalFormatting>
  <conditionalFormatting sqref="AE31:AF34">
    <cfRule type="cellIs" dxfId="1179" priority="12" operator="between">
      <formula>2</formula>
      <formula>4</formula>
    </cfRule>
  </conditionalFormatting>
  <conditionalFormatting sqref="AE31:AF34">
    <cfRule type="cellIs" dxfId="1178" priority="13" operator="equal">
      <formula>"Extremo"</formula>
    </cfRule>
  </conditionalFormatting>
  <conditionalFormatting sqref="AE31:AF34">
    <cfRule type="cellIs" dxfId="1177" priority="14" operator="equal">
      <formula>"Alto"</formula>
    </cfRule>
  </conditionalFormatting>
  <conditionalFormatting sqref="AE31:AF34">
    <cfRule type="cellIs" dxfId="1176" priority="15" operator="equal">
      <formula>"Medio"</formula>
    </cfRule>
  </conditionalFormatting>
  <conditionalFormatting sqref="AE31:AF34">
    <cfRule type="cellIs" dxfId="1175" priority="16" operator="equal">
      <formula>"Bajo"</formula>
    </cfRule>
  </conditionalFormatting>
  <conditionalFormatting sqref="AE44:AF46">
    <cfRule type="cellIs" dxfId="1174" priority="17" operator="between">
      <formula>8</formula>
      <formula>10</formula>
    </cfRule>
  </conditionalFormatting>
  <conditionalFormatting sqref="AE44:AF46">
    <cfRule type="cellIs" dxfId="1173" priority="18" operator="between">
      <formula>6</formula>
      <formula>7</formula>
    </cfRule>
  </conditionalFormatting>
  <conditionalFormatting sqref="AE44:AF46">
    <cfRule type="cellIs" dxfId="1172" priority="19" operator="equal">
      <formula>5</formula>
    </cfRule>
  </conditionalFormatting>
  <conditionalFormatting sqref="AE44:AF46">
    <cfRule type="cellIs" dxfId="1171" priority="20" operator="between">
      <formula>2</formula>
      <formula>4</formula>
    </cfRule>
  </conditionalFormatting>
  <conditionalFormatting sqref="AE44:AF46">
    <cfRule type="cellIs" dxfId="1170" priority="21" operator="equal">
      <formula>"Extremo"</formula>
    </cfRule>
  </conditionalFormatting>
  <conditionalFormatting sqref="AE44:AF46">
    <cfRule type="cellIs" dxfId="1169" priority="22" operator="equal">
      <formula>"Alto"</formula>
    </cfRule>
  </conditionalFormatting>
  <conditionalFormatting sqref="AE44:AF46">
    <cfRule type="cellIs" dxfId="1168" priority="23" operator="equal">
      <formula>"Medio"</formula>
    </cfRule>
  </conditionalFormatting>
  <conditionalFormatting sqref="AE44:AF46">
    <cfRule type="cellIs" dxfId="1167" priority="24" operator="equal">
      <formula>"Bajo"</formula>
    </cfRule>
  </conditionalFormatting>
  <conditionalFormatting sqref="AE27:AF30">
    <cfRule type="cellIs" dxfId="1166" priority="25" operator="between">
      <formula>8</formula>
      <formula>10</formula>
    </cfRule>
  </conditionalFormatting>
  <conditionalFormatting sqref="AE27:AF30">
    <cfRule type="cellIs" dxfId="1165" priority="26" operator="between">
      <formula>6</formula>
      <formula>7</formula>
    </cfRule>
  </conditionalFormatting>
  <conditionalFormatting sqref="AE27:AF30">
    <cfRule type="cellIs" dxfId="1164" priority="27" operator="equal">
      <formula>5</formula>
    </cfRule>
  </conditionalFormatting>
  <conditionalFormatting sqref="AE27:AF30">
    <cfRule type="cellIs" dxfId="1163" priority="28" operator="between">
      <formula>2</formula>
      <formula>4</formula>
    </cfRule>
  </conditionalFormatting>
  <conditionalFormatting sqref="AE27:AF30">
    <cfRule type="cellIs" dxfId="1162" priority="29" operator="equal">
      <formula>"Extremo"</formula>
    </cfRule>
  </conditionalFormatting>
  <conditionalFormatting sqref="AE27:AF30">
    <cfRule type="cellIs" dxfId="1161" priority="30" operator="equal">
      <formula>"Alto"</formula>
    </cfRule>
  </conditionalFormatting>
  <conditionalFormatting sqref="AE27:AF30">
    <cfRule type="cellIs" dxfId="1160" priority="31" operator="equal">
      <formula>"Medio"</formula>
    </cfRule>
  </conditionalFormatting>
  <conditionalFormatting sqref="AE27:AF30">
    <cfRule type="cellIs" dxfId="1159" priority="32" operator="equal">
      <formula>"Bajo"</formula>
    </cfRule>
  </conditionalFormatting>
  <conditionalFormatting sqref="AE61:AF66">
    <cfRule type="cellIs" dxfId="1158" priority="33" operator="between">
      <formula>8</formula>
      <formula>10</formula>
    </cfRule>
  </conditionalFormatting>
  <conditionalFormatting sqref="AE61:AF66">
    <cfRule type="cellIs" dxfId="1157" priority="34" operator="between">
      <formula>6</formula>
      <formula>7</formula>
    </cfRule>
  </conditionalFormatting>
  <conditionalFormatting sqref="AE61:AF66">
    <cfRule type="cellIs" dxfId="1156" priority="35" operator="equal">
      <formula>5</formula>
    </cfRule>
  </conditionalFormatting>
  <conditionalFormatting sqref="AE61:AF66">
    <cfRule type="cellIs" dxfId="1155" priority="36" operator="between">
      <formula>2</formula>
      <formula>4</formula>
    </cfRule>
  </conditionalFormatting>
  <conditionalFormatting sqref="AE61:AF66">
    <cfRule type="cellIs" dxfId="1154" priority="37" operator="equal">
      <formula>"Extremo"</formula>
    </cfRule>
  </conditionalFormatting>
  <conditionalFormatting sqref="AE61:AF66">
    <cfRule type="cellIs" dxfId="1153" priority="38" operator="equal">
      <formula>"Alto"</formula>
    </cfRule>
  </conditionalFormatting>
  <conditionalFormatting sqref="AE61:AF66">
    <cfRule type="cellIs" dxfId="1152" priority="39" operator="equal">
      <formula>"Medio"</formula>
    </cfRule>
  </conditionalFormatting>
  <conditionalFormatting sqref="AE61:AF66">
    <cfRule type="cellIs" dxfId="1151" priority="40" operator="equal">
      <formula>"Bajo"</formula>
    </cfRule>
  </conditionalFormatting>
  <conditionalFormatting sqref="AE19:AF20">
    <cfRule type="cellIs" dxfId="1150" priority="41" operator="between">
      <formula>8</formula>
      <formula>10</formula>
    </cfRule>
  </conditionalFormatting>
  <conditionalFormatting sqref="AE19:AF20">
    <cfRule type="cellIs" dxfId="1149" priority="42" operator="between">
      <formula>6</formula>
      <formula>7</formula>
    </cfRule>
  </conditionalFormatting>
  <conditionalFormatting sqref="AE19:AF20">
    <cfRule type="cellIs" dxfId="1148" priority="43" operator="equal">
      <formula>5</formula>
    </cfRule>
  </conditionalFormatting>
  <conditionalFormatting sqref="AE19:AF20">
    <cfRule type="cellIs" dxfId="1147" priority="44" operator="between">
      <formula>2</formula>
      <formula>4</formula>
    </cfRule>
  </conditionalFormatting>
  <conditionalFormatting sqref="AE19:AF20">
    <cfRule type="cellIs" dxfId="1146" priority="45" operator="equal">
      <formula>"Extremo"</formula>
    </cfRule>
  </conditionalFormatting>
  <conditionalFormatting sqref="AE19:AF20">
    <cfRule type="cellIs" dxfId="1145" priority="46" operator="equal">
      <formula>"Alto"</formula>
    </cfRule>
  </conditionalFormatting>
  <conditionalFormatting sqref="AE19:AF20">
    <cfRule type="cellIs" dxfId="1144" priority="47" operator="equal">
      <formula>"Medio"</formula>
    </cfRule>
  </conditionalFormatting>
  <conditionalFormatting sqref="AE19:AF20">
    <cfRule type="cellIs" dxfId="1143" priority="48" operator="equal">
      <formula>"Bajo"</formula>
    </cfRule>
  </conditionalFormatting>
  <conditionalFormatting sqref="AE21:AF22">
    <cfRule type="cellIs" dxfId="1142" priority="49" operator="between">
      <formula>8</formula>
      <formula>10</formula>
    </cfRule>
  </conditionalFormatting>
  <conditionalFormatting sqref="AE21:AF22">
    <cfRule type="cellIs" dxfId="1141" priority="50" operator="between">
      <formula>6</formula>
      <formula>7</formula>
    </cfRule>
  </conditionalFormatting>
  <conditionalFormatting sqref="AE21:AF22">
    <cfRule type="cellIs" dxfId="1140" priority="51" operator="equal">
      <formula>5</formula>
    </cfRule>
  </conditionalFormatting>
  <conditionalFormatting sqref="AE21:AF22">
    <cfRule type="cellIs" dxfId="1139" priority="52" operator="between">
      <formula>2</formula>
      <formula>4</formula>
    </cfRule>
  </conditionalFormatting>
  <conditionalFormatting sqref="AE21:AF22">
    <cfRule type="cellIs" dxfId="1138" priority="53" operator="equal">
      <formula>"Extremo"</formula>
    </cfRule>
  </conditionalFormatting>
  <conditionalFormatting sqref="AE21:AF22">
    <cfRule type="cellIs" dxfId="1137" priority="54" operator="equal">
      <formula>"Alto"</formula>
    </cfRule>
  </conditionalFormatting>
  <conditionalFormatting sqref="AE21:AF22">
    <cfRule type="cellIs" dxfId="1136" priority="55" operator="equal">
      <formula>"Medio"</formula>
    </cfRule>
  </conditionalFormatting>
  <conditionalFormatting sqref="AE21:AF22">
    <cfRule type="cellIs" dxfId="1135" priority="56" operator="equal">
      <formula>"Bajo"</formula>
    </cfRule>
  </conditionalFormatting>
  <conditionalFormatting sqref="AE23:AF23">
    <cfRule type="cellIs" dxfId="1134" priority="57" operator="between">
      <formula>8</formula>
      <formula>10</formula>
    </cfRule>
  </conditionalFormatting>
  <conditionalFormatting sqref="AE23:AF23">
    <cfRule type="cellIs" dxfId="1133" priority="58" operator="between">
      <formula>6</formula>
      <formula>7</formula>
    </cfRule>
  </conditionalFormatting>
  <conditionalFormatting sqref="AE23:AF23">
    <cfRule type="cellIs" dxfId="1132" priority="59" operator="equal">
      <formula>5</formula>
    </cfRule>
  </conditionalFormatting>
  <conditionalFormatting sqref="AE23:AF23">
    <cfRule type="cellIs" dxfId="1131" priority="60" operator="between">
      <formula>2</formula>
      <formula>4</formula>
    </cfRule>
  </conditionalFormatting>
  <conditionalFormatting sqref="AE23:AF23">
    <cfRule type="cellIs" dxfId="1130" priority="61" operator="equal">
      <formula>"Extremo"</formula>
    </cfRule>
  </conditionalFormatting>
  <conditionalFormatting sqref="AE23:AF23">
    <cfRule type="cellIs" dxfId="1129" priority="62" operator="equal">
      <formula>"Alto"</formula>
    </cfRule>
  </conditionalFormatting>
  <conditionalFormatting sqref="AE23:AF23">
    <cfRule type="cellIs" dxfId="1128" priority="63" operator="equal">
      <formula>"Medio"</formula>
    </cfRule>
  </conditionalFormatting>
  <conditionalFormatting sqref="AE23:AF23">
    <cfRule type="cellIs" dxfId="1127" priority="64" operator="equal">
      <formula>"Bajo"</formula>
    </cfRule>
  </conditionalFormatting>
  <conditionalFormatting sqref="AE10:AF10">
    <cfRule type="cellIs" dxfId="1126" priority="65" operator="between">
      <formula>8</formula>
      <formula>10</formula>
    </cfRule>
  </conditionalFormatting>
  <conditionalFormatting sqref="AE10:AF10">
    <cfRule type="cellIs" dxfId="1125" priority="66" operator="between">
      <formula>6</formula>
      <formula>7</formula>
    </cfRule>
  </conditionalFormatting>
  <conditionalFormatting sqref="AE10:AF10">
    <cfRule type="cellIs" dxfId="1124" priority="67" operator="equal">
      <formula>5</formula>
    </cfRule>
  </conditionalFormatting>
  <conditionalFormatting sqref="AE10:AF10">
    <cfRule type="cellIs" dxfId="1123" priority="68" operator="between">
      <formula>2</formula>
      <formula>4</formula>
    </cfRule>
  </conditionalFormatting>
  <conditionalFormatting sqref="AE10:AF10">
    <cfRule type="cellIs" dxfId="1122" priority="69" operator="equal">
      <formula>"Extremo"</formula>
    </cfRule>
  </conditionalFormatting>
  <conditionalFormatting sqref="AE10:AF10">
    <cfRule type="cellIs" dxfId="1121" priority="70" operator="equal">
      <formula>"Alto"</formula>
    </cfRule>
  </conditionalFormatting>
  <conditionalFormatting sqref="AE10:AF10">
    <cfRule type="cellIs" dxfId="1120" priority="71" operator="equal">
      <formula>"Medio"</formula>
    </cfRule>
  </conditionalFormatting>
  <conditionalFormatting sqref="AE10:AF10">
    <cfRule type="cellIs" dxfId="1119" priority="72" operator="equal">
      <formula>"Bajo"</formula>
    </cfRule>
  </conditionalFormatting>
  <conditionalFormatting sqref="AE12:AF13">
    <cfRule type="cellIs" dxfId="1118" priority="73" operator="between">
      <formula>8</formula>
      <formula>10</formula>
    </cfRule>
  </conditionalFormatting>
  <conditionalFormatting sqref="AE12:AF13">
    <cfRule type="cellIs" dxfId="1117" priority="74" operator="between">
      <formula>6</formula>
      <formula>7</formula>
    </cfRule>
  </conditionalFormatting>
  <conditionalFormatting sqref="AE12:AF13">
    <cfRule type="cellIs" dxfId="1116" priority="75" operator="equal">
      <formula>5</formula>
    </cfRule>
  </conditionalFormatting>
  <conditionalFormatting sqref="AE12:AF13">
    <cfRule type="cellIs" dxfId="1115" priority="76" operator="between">
      <formula>2</formula>
      <formula>4</formula>
    </cfRule>
  </conditionalFormatting>
  <conditionalFormatting sqref="AE12:AF13">
    <cfRule type="cellIs" dxfId="1114" priority="77" operator="equal">
      <formula>"Extremo"</formula>
    </cfRule>
  </conditionalFormatting>
  <conditionalFormatting sqref="AE12:AF13">
    <cfRule type="cellIs" dxfId="1113" priority="78" operator="equal">
      <formula>"Alto"</formula>
    </cfRule>
  </conditionalFormatting>
  <conditionalFormatting sqref="AE12:AF13">
    <cfRule type="cellIs" dxfId="1112" priority="79" operator="equal">
      <formula>"Medio"</formula>
    </cfRule>
  </conditionalFormatting>
  <conditionalFormatting sqref="AE12:AF13">
    <cfRule type="cellIs" dxfId="1111" priority="80" operator="equal">
      <formula>"Bajo"</formula>
    </cfRule>
  </conditionalFormatting>
  <conditionalFormatting sqref="AE11:AF11">
    <cfRule type="cellIs" dxfId="1110" priority="81" operator="between">
      <formula>8</formula>
      <formula>10</formula>
    </cfRule>
  </conditionalFormatting>
  <conditionalFormatting sqref="AE11:AF11">
    <cfRule type="cellIs" dxfId="1109" priority="82" operator="between">
      <formula>6</formula>
      <formula>7</formula>
    </cfRule>
  </conditionalFormatting>
  <conditionalFormatting sqref="AE11:AF11">
    <cfRule type="cellIs" dxfId="1108" priority="83" operator="equal">
      <formula>5</formula>
    </cfRule>
  </conditionalFormatting>
  <conditionalFormatting sqref="AE11:AF11">
    <cfRule type="cellIs" dxfId="1107" priority="84" operator="between">
      <formula>2</formula>
      <formula>4</formula>
    </cfRule>
  </conditionalFormatting>
  <conditionalFormatting sqref="AE11:AF11">
    <cfRule type="cellIs" dxfId="1106" priority="85" operator="equal">
      <formula>"Extremo"</formula>
    </cfRule>
  </conditionalFormatting>
  <conditionalFormatting sqref="AE11:AF11">
    <cfRule type="cellIs" dxfId="1105" priority="86" operator="equal">
      <formula>"Alto"</formula>
    </cfRule>
  </conditionalFormatting>
  <conditionalFormatting sqref="AE11:AF11">
    <cfRule type="cellIs" dxfId="1104" priority="87" operator="equal">
      <formula>"Medio"</formula>
    </cfRule>
  </conditionalFormatting>
  <conditionalFormatting sqref="AE11:AF11">
    <cfRule type="cellIs" dxfId="1103" priority="88" operator="equal">
      <formula>"Bajo"</formula>
    </cfRule>
  </conditionalFormatting>
  <conditionalFormatting sqref="AF39">
    <cfRule type="cellIs" dxfId="1102" priority="89" operator="between">
      <formula>8</formula>
      <formula>10</formula>
    </cfRule>
  </conditionalFormatting>
  <conditionalFormatting sqref="AF39">
    <cfRule type="cellIs" dxfId="1101" priority="90" operator="between">
      <formula>6</formula>
      <formula>7</formula>
    </cfRule>
  </conditionalFormatting>
  <conditionalFormatting sqref="AF39">
    <cfRule type="cellIs" dxfId="1100" priority="91" operator="equal">
      <formula>5</formula>
    </cfRule>
  </conditionalFormatting>
  <conditionalFormatting sqref="AF39">
    <cfRule type="cellIs" dxfId="1099" priority="92" operator="between">
      <formula>2</formula>
      <formula>4</formula>
    </cfRule>
  </conditionalFormatting>
  <conditionalFormatting sqref="AF39">
    <cfRule type="cellIs" dxfId="1098" priority="93" operator="equal">
      <formula>"Extremo"</formula>
    </cfRule>
  </conditionalFormatting>
  <conditionalFormatting sqref="AF39">
    <cfRule type="cellIs" dxfId="1097" priority="94" operator="equal">
      <formula>"Alto"</formula>
    </cfRule>
  </conditionalFormatting>
  <conditionalFormatting sqref="AF39">
    <cfRule type="cellIs" dxfId="1096" priority="95" operator="equal">
      <formula>"Medio"</formula>
    </cfRule>
  </conditionalFormatting>
  <conditionalFormatting sqref="AF39">
    <cfRule type="cellIs" dxfId="1095" priority="96" operator="equal">
      <formula>"Bajo"</formula>
    </cfRule>
  </conditionalFormatting>
  <conditionalFormatting sqref="AE37:AF38">
    <cfRule type="cellIs" dxfId="1094" priority="97" operator="between">
      <formula>8</formula>
      <formula>10</formula>
    </cfRule>
  </conditionalFormatting>
  <conditionalFormatting sqref="AE37:AF38">
    <cfRule type="cellIs" dxfId="1093" priority="98" operator="between">
      <formula>6</formula>
      <formula>7</formula>
    </cfRule>
  </conditionalFormatting>
  <conditionalFormatting sqref="AE37:AF38">
    <cfRule type="cellIs" dxfId="1092" priority="99" operator="equal">
      <formula>5</formula>
    </cfRule>
  </conditionalFormatting>
  <conditionalFormatting sqref="AE37:AF38">
    <cfRule type="cellIs" dxfId="1091" priority="100" operator="between">
      <formula>2</formula>
      <formula>4</formula>
    </cfRule>
  </conditionalFormatting>
  <conditionalFormatting sqref="AE37:AF38">
    <cfRule type="cellIs" dxfId="1090" priority="101" operator="equal">
      <formula>"Extremo"</formula>
    </cfRule>
  </conditionalFormatting>
  <conditionalFormatting sqref="AE37:AF38">
    <cfRule type="cellIs" dxfId="1089" priority="102" operator="equal">
      <formula>"Alto"</formula>
    </cfRule>
  </conditionalFormatting>
  <conditionalFormatting sqref="AE37:AF38">
    <cfRule type="cellIs" dxfId="1088" priority="103" operator="equal">
      <formula>"Medio"</formula>
    </cfRule>
  </conditionalFormatting>
  <conditionalFormatting sqref="AE37:AF38">
    <cfRule type="cellIs" dxfId="1087" priority="104" operator="equal">
      <formula>"Bajo"</formula>
    </cfRule>
  </conditionalFormatting>
  <conditionalFormatting sqref="AF40">
    <cfRule type="cellIs" dxfId="1086" priority="105" operator="between">
      <formula>8</formula>
      <formula>10</formula>
    </cfRule>
  </conditionalFormatting>
  <conditionalFormatting sqref="AF40">
    <cfRule type="cellIs" dxfId="1085" priority="106" operator="between">
      <formula>6</formula>
      <formula>7</formula>
    </cfRule>
  </conditionalFormatting>
  <conditionalFormatting sqref="AF40">
    <cfRule type="cellIs" dxfId="1084" priority="107" operator="equal">
      <formula>5</formula>
    </cfRule>
  </conditionalFormatting>
  <conditionalFormatting sqref="AF40">
    <cfRule type="cellIs" dxfId="1083" priority="108" operator="between">
      <formula>2</formula>
      <formula>4</formula>
    </cfRule>
  </conditionalFormatting>
  <conditionalFormatting sqref="AF40">
    <cfRule type="cellIs" dxfId="1082" priority="109" operator="equal">
      <formula>"Extremo"</formula>
    </cfRule>
  </conditionalFormatting>
  <conditionalFormatting sqref="AF40">
    <cfRule type="cellIs" dxfId="1081" priority="110" operator="equal">
      <formula>"Alto"</formula>
    </cfRule>
  </conditionalFormatting>
  <conditionalFormatting sqref="AF40">
    <cfRule type="cellIs" dxfId="1080" priority="111" operator="equal">
      <formula>"Medio"</formula>
    </cfRule>
  </conditionalFormatting>
  <conditionalFormatting sqref="AF40">
    <cfRule type="cellIs" dxfId="1079" priority="112" operator="equal">
      <formula>"Bajo"</formula>
    </cfRule>
  </conditionalFormatting>
  <conditionalFormatting sqref="AE39">
    <cfRule type="cellIs" dxfId="1078" priority="113" operator="between">
      <formula>8</formula>
      <formula>10</formula>
    </cfRule>
  </conditionalFormatting>
  <conditionalFormatting sqref="AE39">
    <cfRule type="cellIs" dxfId="1077" priority="114" operator="between">
      <formula>6</formula>
      <formula>7</formula>
    </cfRule>
  </conditionalFormatting>
  <conditionalFormatting sqref="AE39">
    <cfRule type="cellIs" dxfId="1076" priority="115" operator="equal">
      <formula>5</formula>
    </cfRule>
  </conditionalFormatting>
  <conditionalFormatting sqref="AE39">
    <cfRule type="cellIs" dxfId="1075" priority="116" operator="between">
      <formula>2</formula>
      <formula>4</formula>
    </cfRule>
  </conditionalFormatting>
  <conditionalFormatting sqref="AE39">
    <cfRule type="cellIs" dxfId="1074" priority="117" operator="equal">
      <formula>"Extremo"</formula>
    </cfRule>
  </conditionalFormatting>
  <conditionalFormatting sqref="AE39">
    <cfRule type="cellIs" dxfId="1073" priority="118" operator="equal">
      <formula>"Alto"</formula>
    </cfRule>
  </conditionalFormatting>
  <conditionalFormatting sqref="AE39">
    <cfRule type="cellIs" dxfId="1072" priority="119" operator="equal">
      <formula>"Medio"</formula>
    </cfRule>
  </conditionalFormatting>
  <conditionalFormatting sqref="AE39">
    <cfRule type="cellIs" dxfId="1071" priority="120" operator="equal">
      <formula>"Bajo"</formula>
    </cfRule>
  </conditionalFormatting>
  <conditionalFormatting sqref="AE40">
    <cfRule type="cellIs" dxfId="1070" priority="121" operator="between">
      <formula>8</formula>
      <formula>10</formula>
    </cfRule>
  </conditionalFormatting>
  <conditionalFormatting sqref="AE40">
    <cfRule type="cellIs" dxfId="1069" priority="122" operator="between">
      <formula>6</formula>
      <formula>7</formula>
    </cfRule>
  </conditionalFormatting>
  <conditionalFormatting sqref="AE40">
    <cfRule type="cellIs" dxfId="1068" priority="123" operator="equal">
      <formula>5</formula>
    </cfRule>
  </conditionalFormatting>
  <conditionalFormatting sqref="AE40">
    <cfRule type="cellIs" dxfId="1067" priority="124" operator="between">
      <formula>2</formula>
      <formula>4</formula>
    </cfRule>
  </conditionalFormatting>
  <conditionalFormatting sqref="AE40">
    <cfRule type="cellIs" dxfId="1066" priority="125" operator="equal">
      <formula>"Extremo"</formula>
    </cfRule>
  </conditionalFormatting>
  <conditionalFormatting sqref="AE40">
    <cfRule type="cellIs" dxfId="1065" priority="126" operator="equal">
      <formula>"Alto"</formula>
    </cfRule>
  </conditionalFormatting>
  <conditionalFormatting sqref="AE40">
    <cfRule type="cellIs" dxfId="1064" priority="127" operator="equal">
      <formula>"Medio"</formula>
    </cfRule>
  </conditionalFormatting>
  <conditionalFormatting sqref="AE40">
    <cfRule type="cellIs" dxfId="1063" priority="128" operator="equal">
      <formula>"Bajo"</formula>
    </cfRule>
  </conditionalFormatting>
  <conditionalFormatting sqref="AE35:AF35">
    <cfRule type="cellIs" dxfId="1062" priority="129" operator="between">
      <formula>8</formula>
      <formula>10</formula>
    </cfRule>
  </conditionalFormatting>
  <conditionalFormatting sqref="AE35:AF35">
    <cfRule type="cellIs" dxfId="1061" priority="130" operator="between">
      <formula>6</formula>
      <formula>7</formula>
    </cfRule>
  </conditionalFormatting>
  <conditionalFormatting sqref="AE35:AF35">
    <cfRule type="cellIs" dxfId="1060" priority="131" operator="equal">
      <formula>5</formula>
    </cfRule>
  </conditionalFormatting>
  <conditionalFormatting sqref="AE35:AF35">
    <cfRule type="cellIs" dxfId="1059" priority="132" operator="between">
      <formula>2</formula>
      <formula>4</formula>
    </cfRule>
  </conditionalFormatting>
  <conditionalFormatting sqref="AE35:AF35">
    <cfRule type="cellIs" dxfId="1058" priority="133" operator="equal">
      <formula>"Extremo"</formula>
    </cfRule>
  </conditionalFormatting>
  <conditionalFormatting sqref="AE35:AF35">
    <cfRule type="cellIs" dxfId="1057" priority="134" operator="equal">
      <formula>"Alto"</formula>
    </cfRule>
  </conditionalFormatting>
  <conditionalFormatting sqref="AE35:AF35">
    <cfRule type="cellIs" dxfId="1056" priority="135" operator="equal">
      <formula>"Medio"</formula>
    </cfRule>
  </conditionalFormatting>
  <conditionalFormatting sqref="AE35:AF35">
    <cfRule type="cellIs" dxfId="1055" priority="136" operator="equal">
      <formula>"Bajo"</formula>
    </cfRule>
  </conditionalFormatting>
  <conditionalFormatting sqref="AE36:AF36">
    <cfRule type="cellIs" dxfId="1054" priority="137" operator="between">
      <formula>8</formula>
      <formula>10</formula>
    </cfRule>
  </conditionalFormatting>
  <conditionalFormatting sqref="AE36:AF36">
    <cfRule type="cellIs" dxfId="1053" priority="138" operator="between">
      <formula>6</formula>
      <formula>7</formula>
    </cfRule>
  </conditionalFormatting>
  <conditionalFormatting sqref="AE36:AF36">
    <cfRule type="cellIs" dxfId="1052" priority="139" operator="equal">
      <formula>5</formula>
    </cfRule>
  </conditionalFormatting>
  <conditionalFormatting sqref="AE36:AF36">
    <cfRule type="cellIs" dxfId="1051" priority="140" operator="between">
      <formula>2</formula>
      <formula>4</formula>
    </cfRule>
  </conditionalFormatting>
  <conditionalFormatting sqref="AE36:AF36">
    <cfRule type="cellIs" dxfId="1050" priority="141" operator="equal">
      <formula>"Extremo"</formula>
    </cfRule>
  </conditionalFormatting>
  <conditionalFormatting sqref="AE36:AF36">
    <cfRule type="cellIs" dxfId="1049" priority="142" operator="equal">
      <formula>"Alto"</formula>
    </cfRule>
  </conditionalFormatting>
  <conditionalFormatting sqref="AE36:AF36">
    <cfRule type="cellIs" dxfId="1048" priority="143" operator="equal">
      <formula>"Medio"</formula>
    </cfRule>
  </conditionalFormatting>
  <conditionalFormatting sqref="AE36:AF36">
    <cfRule type="cellIs" dxfId="1047" priority="144" operator="equal">
      <formula>"Bajo"</formula>
    </cfRule>
  </conditionalFormatting>
  <conditionalFormatting sqref="AE53">
    <cfRule type="cellIs" dxfId="1046" priority="145" operator="between">
      <formula>8</formula>
      <formula>10</formula>
    </cfRule>
  </conditionalFormatting>
  <conditionalFormatting sqref="AE53">
    <cfRule type="cellIs" dxfId="1045" priority="146" operator="between">
      <formula>6</formula>
      <formula>7</formula>
    </cfRule>
  </conditionalFormatting>
  <conditionalFormatting sqref="AE53">
    <cfRule type="cellIs" dxfId="1044" priority="147" operator="equal">
      <formula>5</formula>
    </cfRule>
  </conditionalFormatting>
  <conditionalFormatting sqref="AE53">
    <cfRule type="cellIs" dxfId="1043" priority="148" operator="between">
      <formula>2</formula>
      <formula>4</formula>
    </cfRule>
  </conditionalFormatting>
  <conditionalFormatting sqref="AE53">
    <cfRule type="cellIs" dxfId="1042" priority="149" operator="equal">
      <formula>"Extremo"</formula>
    </cfRule>
  </conditionalFormatting>
  <conditionalFormatting sqref="AE53">
    <cfRule type="cellIs" dxfId="1041" priority="150" operator="equal">
      <formula>"Alto"</formula>
    </cfRule>
  </conditionalFormatting>
  <conditionalFormatting sqref="AE53">
    <cfRule type="cellIs" dxfId="1040" priority="151" operator="equal">
      <formula>"Medio"</formula>
    </cfRule>
  </conditionalFormatting>
  <conditionalFormatting sqref="AE53">
    <cfRule type="cellIs" dxfId="1039" priority="152" operator="equal">
      <formula>"Bajo"</formula>
    </cfRule>
  </conditionalFormatting>
  <conditionalFormatting sqref="AF53">
    <cfRule type="cellIs" dxfId="1038" priority="153" operator="between">
      <formula>8</formula>
      <formula>10</formula>
    </cfRule>
  </conditionalFormatting>
  <conditionalFormatting sqref="AF53">
    <cfRule type="cellIs" dxfId="1037" priority="154" operator="between">
      <formula>6</formula>
      <formula>7</formula>
    </cfRule>
  </conditionalFormatting>
  <conditionalFormatting sqref="AF53">
    <cfRule type="cellIs" dxfId="1036" priority="155" operator="equal">
      <formula>5</formula>
    </cfRule>
  </conditionalFormatting>
  <conditionalFormatting sqref="AF53">
    <cfRule type="cellIs" dxfId="1035" priority="156" operator="between">
      <formula>2</formula>
      <formula>4</formula>
    </cfRule>
  </conditionalFormatting>
  <conditionalFormatting sqref="AF53">
    <cfRule type="cellIs" dxfId="1034" priority="157" operator="equal">
      <formula>"Extremo"</formula>
    </cfRule>
  </conditionalFormatting>
  <conditionalFormatting sqref="AF53">
    <cfRule type="cellIs" dxfId="1033" priority="158" operator="equal">
      <formula>"Alto"</formula>
    </cfRule>
  </conditionalFormatting>
  <conditionalFormatting sqref="AF53">
    <cfRule type="cellIs" dxfId="1032" priority="159" operator="equal">
      <formula>"Medio"</formula>
    </cfRule>
  </conditionalFormatting>
  <conditionalFormatting sqref="AF53">
    <cfRule type="cellIs" dxfId="1031" priority="160" operator="equal">
      <formula>"Bajo"</formula>
    </cfRule>
  </conditionalFormatting>
  <conditionalFormatting sqref="AE54:AF54">
    <cfRule type="cellIs" dxfId="1030" priority="161" operator="between">
      <formula>8</formula>
      <formula>10</formula>
    </cfRule>
  </conditionalFormatting>
  <conditionalFormatting sqref="AE54:AF54">
    <cfRule type="cellIs" dxfId="1029" priority="162" operator="between">
      <formula>6</formula>
      <formula>7</formula>
    </cfRule>
  </conditionalFormatting>
  <conditionalFormatting sqref="AE54:AF54">
    <cfRule type="cellIs" dxfId="1028" priority="163" operator="equal">
      <formula>5</formula>
    </cfRule>
  </conditionalFormatting>
  <conditionalFormatting sqref="AE54:AF54">
    <cfRule type="cellIs" dxfId="1027" priority="164" operator="between">
      <formula>2</formula>
      <formula>4</formula>
    </cfRule>
  </conditionalFormatting>
  <conditionalFormatting sqref="AE54:AF54">
    <cfRule type="cellIs" dxfId="1026" priority="165" operator="equal">
      <formula>"Extremo"</formula>
    </cfRule>
  </conditionalFormatting>
  <conditionalFormatting sqref="AE54:AF54">
    <cfRule type="cellIs" dxfId="1025" priority="166" operator="equal">
      <formula>"Alto"</formula>
    </cfRule>
  </conditionalFormatting>
  <conditionalFormatting sqref="AE54:AF54">
    <cfRule type="cellIs" dxfId="1024" priority="167" operator="equal">
      <formula>"Medio"</formula>
    </cfRule>
  </conditionalFormatting>
  <conditionalFormatting sqref="AE54:AF54">
    <cfRule type="cellIs" dxfId="1023" priority="168" operator="equal">
      <formula>"Bajo"</formula>
    </cfRule>
  </conditionalFormatting>
  <conditionalFormatting sqref="AF55">
    <cfRule type="cellIs" dxfId="1022" priority="169" operator="between">
      <formula>8</formula>
      <formula>10</formula>
    </cfRule>
  </conditionalFormatting>
  <conditionalFormatting sqref="AF55">
    <cfRule type="cellIs" dxfId="1021" priority="170" operator="between">
      <formula>6</formula>
      <formula>7</formula>
    </cfRule>
  </conditionalFormatting>
  <conditionalFormatting sqref="AF55">
    <cfRule type="cellIs" dxfId="1020" priority="171" operator="equal">
      <formula>5</formula>
    </cfRule>
  </conditionalFormatting>
  <conditionalFormatting sqref="AF55">
    <cfRule type="cellIs" dxfId="1019" priority="172" operator="between">
      <formula>2</formula>
      <formula>4</formula>
    </cfRule>
  </conditionalFormatting>
  <conditionalFormatting sqref="AF55">
    <cfRule type="cellIs" dxfId="1018" priority="173" operator="equal">
      <formula>"Extremo"</formula>
    </cfRule>
  </conditionalFormatting>
  <conditionalFormatting sqref="AF55">
    <cfRule type="cellIs" dxfId="1017" priority="174" operator="equal">
      <formula>"Alto"</formula>
    </cfRule>
  </conditionalFormatting>
  <conditionalFormatting sqref="AF55">
    <cfRule type="cellIs" dxfId="1016" priority="175" operator="equal">
      <formula>"Medio"</formula>
    </cfRule>
  </conditionalFormatting>
  <conditionalFormatting sqref="AF55">
    <cfRule type="cellIs" dxfId="1015" priority="176" operator="equal">
      <formula>"Bajo"</formula>
    </cfRule>
  </conditionalFormatting>
  <conditionalFormatting sqref="AE55">
    <cfRule type="cellIs" dxfId="1014" priority="177" operator="between">
      <formula>8</formula>
      <formula>10</formula>
    </cfRule>
  </conditionalFormatting>
  <conditionalFormatting sqref="AE55">
    <cfRule type="cellIs" dxfId="1013" priority="178" operator="between">
      <formula>6</formula>
      <formula>7</formula>
    </cfRule>
  </conditionalFormatting>
  <conditionalFormatting sqref="AE55">
    <cfRule type="cellIs" dxfId="1012" priority="179" operator="equal">
      <formula>5</formula>
    </cfRule>
  </conditionalFormatting>
  <conditionalFormatting sqref="AE55">
    <cfRule type="cellIs" dxfId="1011" priority="180" operator="between">
      <formula>2</formula>
      <formula>4</formula>
    </cfRule>
  </conditionalFormatting>
  <conditionalFormatting sqref="AE55">
    <cfRule type="cellIs" dxfId="1010" priority="181" operator="equal">
      <formula>"Extremo"</formula>
    </cfRule>
  </conditionalFormatting>
  <conditionalFormatting sqref="AE55">
    <cfRule type="cellIs" dxfId="1009" priority="182" operator="equal">
      <formula>"Alto"</formula>
    </cfRule>
  </conditionalFormatting>
  <conditionalFormatting sqref="AE55">
    <cfRule type="cellIs" dxfId="1008" priority="183" operator="equal">
      <formula>"Medio"</formula>
    </cfRule>
  </conditionalFormatting>
  <conditionalFormatting sqref="AE55">
    <cfRule type="cellIs" dxfId="1007" priority="184" operator="equal">
      <formula>"Bajo"</formula>
    </cfRule>
  </conditionalFormatting>
  <conditionalFormatting sqref="AF24:AF25">
    <cfRule type="cellIs" dxfId="1006" priority="185" operator="between">
      <formula>8</formula>
      <formula>10</formula>
    </cfRule>
  </conditionalFormatting>
  <conditionalFormatting sqref="AF24:AF25">
    <cfRule type="cellIs" dxfId="1005" priority="186" operator="between">
      <formula>6</formula>
      <formula>7</formula>
    </cfRule>
  </conditionalFormatting>
  <conditionalFormatting sqref="AF24:AF25">
    <cfRule type="cellIs" dxfId="1004" priority="187" operator="equal">
      <formula>5</formula>
    </cfRule>
  </conditionalFormatting>
  <conditionalFormatting sqref="AF24:AF25">
    <cfRule type="cellIs" dxfId="1003" priority="188" operator="between">
      <formula>2</formula>
      <formula>4</formula>
    </cfRule>
  </conditionalFormatting>
  <conditionalFormatting sqref="AF24:AF25">
    <cfRule type="cellIs" dxfId="1002" priority="189" operator="equal">
      <formula>"Extremo"</formula>
    </cfRule>
  </conditionalFormatting>
  <conditionalFormatting sqref="AF24:AF25">
    <cfRule type="cellIs" dxfId="1001" priority="190" operator="equal">
      <formula>"Alto"</formula>
    </cfRule>
  </conditionalFormatting>
  <conditionalFormatting sqref="AF24:AF25">
    <cfRule type="cellIs" dxfId="1000" priority="191" operator="equal">
      <formula>"Medio"</formula>
    </cfRule>
  </conditionalFormatting>
  <conditionalFormatting sqref="AF24:AF25">
    <cfRule type="cellIs" dxfId="999" priority="192" operator="equal">
      <formula>"Bajo"</formula>
    </cfRule>
  </conditionalFormatting>
  <conditionalFormatting sqref="AE15">
    <cfRule type="cellIs" dxfId="998" priority="193" operator="between">
      <formula>8</formula>
      <formula>10</formula>
    </cfRule>
  </conditionalFormatting>
  <conditionalFormatting sqref="AE15">
    <cfRule type="cellIs" dxfId="997" priority="194" operator="between">
      <formula>6</formula>
      <formula>7</formula>
    </cfRule>
  </conditionalFormatting>
  <conditionalFormatting sqref="AE15">
    <cfRule type="cellIs" dxfId="996" priority="195" operator="equal">
      <formula>5</formula>
    </cfRule>
  </conditionalFormatting>
  <conditionalFormatting sqref="AE15">
    <cfRule type="cellIs" dxfId="995" priority="196" operator="between">
      <formula>2</formula>
      <formula>4</formula>
    </cfRule>
  </conditionalFormatting>
  <conditionalFormatting sqref="AE15">
    <cfRule type="cellIs" dxfId="994" priority="197" operator="equal">
      <formula>"Extremo"</formula>
    </cfRule>
  </conditionalFormatting>
  <conditionalFormatting sqref="AE15">
    <cfRule type="cellIs" dxfId="993" priority="198" operator="equal">
      <formula>"Alto"</formula>
    </cfRule>
  </conditionalFormatting>
  <conditionalFormatting sqref="AE15">
    <cfRule type="cellIs" dxfId="992" priority="199" operator="equal">
      <formula>"Medio"</formula>
    </cfRule>
  </conditionalFormatting>
  <conditionalFormatting sqref="AE15">
    <cfRule type="cellIs" dxfId="991" priority="200" operator="equal">
      <formula>"Bajo"</formula>
    </cfRule>
  </conditionalFormatting>
  <conditionalFormatting sqref="AE16:AE18">
    <cfRule type="cellIs" dxfId="990" priority="201" operator="between">
      <formula>8</formula>
      <formula>10</formula>
    </cfRule>
  </conditionalFormatting>
  <conditionalFormatting sqref="AE16:AE18">
    <cfRule type="cellIs" dxfId="989" priority="202" operator="between">
      <formula>6</formula>
      <formula>7</formula>
    </cfRule>
  </conditionalFormatting>
  <conditionalFormatting sqref="AE16:AE18">
    <cfRule type="cellIs" dxfId="988" priority="203" operator="equal">
      <formula>5</formula>
    </cfRule>
  </conditionalFormatting>
  <conditionalFormatting sqref="AE16:AE18">
    <cfRule type="cellIs" dxfId="987" priority="204" operator="between">
      <formula>2</formula>
      <formula>4</formula>
    </cfRule>
  </conditionalFormatting>
  <conditionalFormatting sqref="AE16:AE18">
    <cfRule type="cellIs" dxfId="986" priority="205" operator="equal">
      <formula>"Extremo"</formula>
    </cfRule>
  </conditionalFormatting>
  <conditionalFormatting sqref="AE16:AE18">
    <cfRule type="cellIs" dxfId="985" priority="206" operator="equal">
      <formula>"Alto"</formula>
    </cfRule>
  </conditionalFormatting>
  <conditionalFormatting sqref="AE16:AE18">
    <cfRule type="cellIs" dxfId="984" priority="207" operator="equal">
      <formula>"Medio"</formula>
    </cfRule>
  </conditionalFormatting>
  <conditionalFormatting sqref="AE16:AE18">
    <cfRule type="cellIs" dxfId="983" priority="208" operator="equal">
      <formula>"Bajo"</formula>
    </cfRule>
  </conditionalFormatting>
  <conditionalFormatting sqref="AE14:AF14">
    <cfRule type="cellIs" dxfId="982" priority="209" operator="between">
      <formula>8</formula>
      <formula>10</formula>
    </cfRule>
  </conditionalFormatting>
  <conditionalFormatting sqref="AE14:AF14">
    <cfRule type="cellIs" dxfId="981" priority="210" operator="between">
      <formula>6</formula>
      <formula>7</formula>
    </cfRule>
  </conditionalFormatting>
  <conditionalFormatting sqref="AE14:AF14">
    <cfRule type="cellIs" dxfId="980" priority="211" operator="equal">
      <formula>5</formula>
    </cfRule>
  </conditionalFormatting>
  <conditionalFormatting sqref="AE14:AF14">
    <cfRule type="cellIs" dxfId="979" priority="212" operator="between">
      <formula>2</formula>
      <formula>4</formula>
    </cfRule>
  </conditionalFormatting>
  <conditionalFormatting sqref="AE14:AF14">
    <cfRule type="cellIs" dxfId="978" priority="213" operator="equal">
      <formula>"Extremo"</formula>
    </cfRule>
  </conditionalFormatting>
  <conditionalFormatting sqref="AE14:AF14">
    <cfRule type="cellIs" dxfId="977" priority="214" operator="equal">
      <formula>"Alto"</formula>
    </cfRule>
  </conditionalFormatting>
  <conditionalFormatting sqref="AE14:AF14">
    <cfRule type="cellIs" dxfId="976" priority="215" operator="equal">
      <formula>"Medio"</formula>
    </cfRule>
  </conditionalFormatting>
  <conditionalFormatting sqref="AE14:AF14">
    <cfRule type="cellIs" dxfId="975" priority="216" operator="equal">
      <formula>"Bajo"</formula>
    </cfRule>
  </conditionalFormatting>
  <conditionalFormatting sqref="AF15">
    <cfRule type="cellIs" dxfId="974" priority="217" operator="between">
      <formula>8</formula>
      <formula>10</formula>
    </cfRule>
  </conditionalFormatting>
  <conditionalFormatting sqref="AF15">
    <cfRule type="cellIs" dxfId="973" priority="218" operator="between">
      <formula>6</formula>
      <formula>7</formula>
    </cfRule>
  </conditionalFormatting>
  <conditionalFormatting sqref="AF15">
    <cfRule type="cellIs" dxfId="972" priority="219" operator="equal">
      <formula>5</formula>
    </cfRule>
  </conditionalFormatting>
  <conditionalFormatting sqref="AF15">
    <cfRule type="cellIs" dxfId="971" priority="220" operator="between">
      <formula>2</formula>
      <formula>4</formula>
    </cfRule>
  </conditionalFormatting>
  <conditionalFormatting sqref="AF15">
    <cfRule type="cellIs" dxfId="970" priority="221" operator="equal">
      <formula>"Extremo"</formula>
    </cfRule>
  </conditionalFormatting>
  <conditionalFormatting sqref="AF15">
    <cfRule type="cellIs" dxfId="969" priority="222" operator="equal">
      <formula>"Alto"</formula>
    </cfRule>
  </conditionalFormatting>
  <conditionalFormatting sqref="AF15">
    <cfRule type="cellIs" dxfId="968" priority="223" operator="equal">
      <formula>"Medio"</formula>
    </cfRule>
  </conditionalFormatting>
  <conditionalFormatting sqref="AF15">
    <cfRule type="cellIs" dxfId="967" priority="224" operator="equal">
      <formula>"Bajo"</formula>
    </cfRule>
  </conditionalFormatting>
  <conditionalFormatting sqref="AF16">
    <cfRule type="cellIs" dxfId="966" priority="225" operator="between">
      <formula>8</formula>
      <formula>10</formula>
    </cfRule>
  </conditionalFormatting>
  <conditionalFormatting sqref="AF16">
    <cfRule type="cellIs" dxfId="965" priority="226" operator="between">
      <formula>6</formula>
      <formula>7</formula>
    </cfRule>
  </conditionalFormatting>
  <conditionalFormatting sqref="AF16">
    <cfRule type="cellIs" dxfId="964" priority="227" operator="equal">
      <formula>5</formula>
    </cfRule>
  </conditionalFormatting>
  <conditionalFormatting sqref="AF16">
    <cfRule type="cellIs" dxfId="963" priority="228" operator="between">
      <formula>2</formula>
      <formula>4</formula>
    </cfRule>
  </conditionalFormatting>
  <conditionalFormatting sqref="AF16">
    <cfRule type="cellIs" dxfId="962" priority="229" operator="equal">
      <formula>"Extremo"</formula>
    </cfRule>
  </conditionalFormatting>
  <conditionalFormatting sqref="AF16">
    <cfRule type="cellIs" dxfId="961" priority="230" operator="equal">
      <formula>"Alto"</formula>
    </cfRule>
  </conditionalFormatting>
  <conditionalFormatting sqref="AF16">
    <cfRule type="cellIs" dxfId="960" priority="231" operator="equal">
      <formula>"Medio"</formula>
    </cfRule>
  </conditionalFormatting>
  <conditionalFormatting sqref="AF16">
    <cfRule type="cellIs" dxfId="959" priority="232" operator="equal">
      <formula>"Bajo"</formula>
    </cfRule>
  </conditionalFormatting>
  <conditionalFormatting sqref="AF17">
    <cfRule type="cellIs" dxfId="958" priority="233" operator="between">
      <formula>8</formula>
      <formula>10</formula>
    </cfRule>
  </conditionalFormatting>
  <conditionalFormatting sqref="AF17">
    <cfRule type="cellIs" dxfId="957" priority="234" operator="between">
      <formula>6</formula>
      <formula>7</formula>
    </cfRule>
  </conditionalFormatting>
  <conditionalFormatting sqref="AF17">
    <cfRule type="cellIs" dxfId="956" priority="235" operator="equal">
      <formula>5</formula>
    </cfRule>
  </conditionalFormatting>
  <conditionalFormatting sqref="AF17">
    <cfRule type="cellIs" dxfId="955" priority="236" operator="between">
      <formula>2</formula>
      <formula>4</formula>
    </cfRule>
  </conditionalFormatting>
  <conditionalFormatting sqref="AF17">
    <cfRule type="cellIs" dxfId="954" priority="237" operator="equal">
      <formula>"Extremo"</formula>
    </cfRule>
  </conditionalFormatting>
  <conditionalFormatting sqref="AF17">
    <cfRule type="cellIs" dxfId="953" priority="238" operator="equal">
      <formula>"Alto"</formula>
    </cfRule>
  </conditionalFormatting>
  <conditionalFormatting sqref="AF17">
    <cfRule type="cellIs" dxfId="952" priority="239" operator="equal">
      <formula>"Medio"</formula>
    </cfRule>
  </conditionalFormatting>
  <conditionalFormatting sqref="AF17">
    <cfRule type="cellIs" dxfId="951" priority="240" operator="equal">
      <formula>"Bajo"</formula>
    </cfRule>
  </conditionalFormatting>
  <conditionalFormatting sqref="AF18">
    <cfRule type="cellIs" dxfId="950" priority="241" operator="between">
      <formula>8</formula>
      <formula>10</formula>
    </cfRule>
  </conditionalFormatting>
  <conditionalFormatting sqref="AF18">
    <cfRule type="cellIs" dxfId="949" priority="242" operator="between">
      <formula>6</formula>
      <formula>7</formula>
    </cfRule>
  </conditionalFormatting>
  <conditionalFormatting sqref="AF18">
    <cfRule type="cellIs" dxfId="948" priority="243" operator="equal">
      <formula>5</formula>
    </cfRule>
  </conditionalFormatting>
  <conditionalFormatting sqref="AF18">
    <cfRule type="cellIs" dxfId="947" priority="244" operator="between">
      <formula>2</formula>
      <formula>4</formula>
    </cfRule>
  </conditionalFormatting>
  <conditionalFormatting sqref="AF18">
    <cfRule type="cellIs" dxfId="946" priority="245" operator="equal">
      <formula>"Extremo"</formula>
    </cfRule>
  </conditionalFormatting>
  <conditionalFormatting sqref="AF18">
    <cfRule type="cellIs" dxfId="945" priority="246" operator="equal">
      <formula>"Alto"</formula>
    </cfRule>
  </conditionalFormatting>
  <conditionalFormatting sqref="AF18">
    <cfRule type="cellIs" dxfId="944" priority="247" operator="equal">
      <formula>"Medio"</formula>
    </cfRule>
  </conditionalFormatting>
  <conditionalFormatting sqref="AF18">
    <cfRule type="cellIs" dxfId="943" priority="248" operator="equal">
      <formula>"Bajo"</formula>
    </cfRule>
  </conditionalFormatting>
  <conditionalFormatting sqref="AE50:AF50">
    <cfRule type="cellIs" dxfId="942" priority="249" operator="between">
      <formula>8</formula>
      <formula>10</formula>
    </cfRule>
  </conditionalFormatting>
  <conditionalFormatting sqref="AE50:AF50">
    <cfRule type="cellIs" dxfId="941" priority="250" operator="between">
      <formula>6</formula>
      <formula>7</formula>
    </cfRule>
  </conditionalFormatting>
  <conditionalFormatting sqref="AE50:AF50">
    <cfRule type="cellIs" dxfId="940" priority="251" operator="equal">
      <formula>5</formula>
    </cfRule>
  </conditionalFormatting>
  <conditionalFormatting sqref="AE50:AF50">
    <cfRule type="cellIs" dxfId="939" priority="252" operator="between">
      <formula>2</formula>
      <formula>4</formula>
    </cfRule>
  </conditionalFormatting>
  <conditionalFormatting sqref="AE50:AF50">
    <cfRule type="cellIs" dxfId="938" priority="253" operator="equal">
      <formula>"Extremo"</formula>
    </cfRule>
  </conditionalFormatting>
  <conditionalFormatting sqref="AE50:AF50">
    <cfRule type="cellIs" dxfId="937" priority="254" operator="equal">
      <formula>"Alto"</formula>
    </cfRule>
  </conditionalFormatting>
  <conditionalFormatting sqref="AE50:AF50">
    <cfRule type="cellIs" dxfId="936" priority="255" operator="equal">
      <formula>"Medio"</formula>
    </cfRule>
  </conditionalFormatting>
  <conditionalFormatting sqref="AE50:AF50">
    <cfRule type="cellIs" dxfId="935" priority="256" operator="equal">
      <formula>"Bajo"</formula>
    </cfRule>
  </conditionalFormatting>
  <conditionalFormatting sqref="AE51:AF51">
    <cfRule type="cellIs" dxfId="934" priority="257" operator="between">
      <formula>8</formula>
      <formula>10</formula>
    </cfRule>
  </conditionalFormatting>
  <conditionalFormatting sqref="AE51:AF51">
    <cfRule type="cellIs" dxfId="933" priority="258" operator="between">
      <formula>6</formula>
      <formula>7</formula>
    </cfRule>
  </conditionalFormatting>
  <conditionalFormatting sqref="AE51:AF51">
    <cfRule type="cellIs" dxfId="932" priority="259" operator="equal">
      <formula>5</formula>
    </cfRule>
  </conditionalFormatting>
  <conditionalFormatting sqref="AE51:AF51">
    <cfRule type="cellIs" dxfId="931" priority="260" operator="between">
      <formula>2</formula>
      <formula>4</formula>
    </cfRule>
  </conditionalFormatting>
  <conditionalFormatting sqref="AE51:AF51">
    <cfRule type="cellIs" dxfId="930" priority="261" operator="equal">
      <formula>"Extremo"</formula>
    </cfRule>
  </conditionalFormatting>
  <conditionalFormatting sqref="AE51:AF51">
    <cfRule type="cellIs" dxfId="929" priority="262" operator="equal">
      <formula>"Alto"</formula>
    </cfRule>
  </conditionalFormatting>
  <conditionalFormatting sqref="AE51:AF51">
    <cfRule type="cellIs" dxfId="928" priority="263" operator="equal">
      <formula>"Medio"</formula>
    </cfRule>
  </conditionalFormatting>
  <conditionalFormatting sqref="AE51:AF51">
    <cfRule type="cellIs" dxfId="927" priority="264" operator="equal">
      <formula>"Bajo"</formula>
    </cfRule>
  </conditionalFormatting>
  <conditionalFormatting sqref="AE52:AF52">
    <cfRule type="cellIs" dxfId="926" priority="265" operator="between">
      <formula>8</formula>
      <formula>10</formula>
    </cfRule>
  </conditionalFormatting>
  <conditionalFormatting sqref="AE52:AF52">
    <cfRule type="cellIs" dxfId="925" priority="266" operator="between">
      <formula>6</formula>
      <formula>7</formula>
    </cfRule>
  </conditionalFormatting>
  <conditionalFormatting sqref="AE52:AF52">
    <cfRule type="cellIs" dxfId="924" priority="267" operator="equal">
      <formula>5</formula>
    </cfRule>
  </conditionalFormatting>
  <conditionalFormatting sqref="AE52:AF52">
    <cfRule type="cellIs" dxfId="923" priority="268" operator="between">
      <formula>2</formula>
      <formula>4</formula>
    </cfRule>
  </conditionalFormatting>
  <conditionalFormatting sqref="AE52:AF52">
    <cfRule type="cellIs" dxfId="922" priority="269" operator="equal">
      <formula>"Extremo"</formula>
    </cfRule>
  </conditionalFormatting>
  <conditionalFormatting sqref="AE52:AF52">
    <cfRule type="cellIs" dxfId="921" priority="270" operator="equal">
      <formula>"Alto"</formula>
    </cfRule>
  </conditionalFormatting>
  <conditionalFormatting sqref="AE52:AF52">
    <cfRule type="cellIs" dxfId="920" priority="271" operator="equal">
      <formula>"Medio"</formula>
    </cfRule>
  </conditionalFormatting>
  <conditionalFormatting sqref="AE52:AF52">
    <cfRule type="cellIs" dxfId="919" priority="272" operator="equal">
      <formula>"Bajo"</formula>
    </cfRule>
  </conditionalFormatting>
  <conditionalFormatting sqref="AE57:AF60">
    <cfRule type="cellIs" dxfId="918" priority="273" operator="between">
      <formula>8</formula>
      <formula>10</formula>
    </cfRule>
  </conditionalFormatting>
  <conditionalFormatting sqref="AE57:AF60">
    <cfRule type="cellIs" dxfId="917" priority="274" operator="between">
      <formula>6</formula>
      <formula>7</formula>
    </cfRule>
  </conditionalFormatting>
  <conditionalFormatting sqref="AE57:AF60">
    <cfRule type="cellIs" dxfId="916" priority="275" operator="equal">
      <formula>5</formula>
    </cfRule>
  </conditionalFormatting>
  <conditionalFormatting sqref="AE57:AF60">
    <cfRule type="cellIs" dxfId="915" priority="276" operator="between">
      <formula>2</formula>
      <formula>4</formula>
    </cfRule>
  </conditionalFormatting>
  <conditionalFormatting sqref="AE57:AF60">
    <cfRule type="cellIs" dxfId="914" priority="277" operator="equal">
      <formula>"Extremo"</formula>
    </cfRule>
  </conditionalFormatting>
  <conditionalFormatting sqref="AE57:AF60">
    <cfRule type="cellIs" dxfId="913" priority="278" operator="equal">
      <formula>"Alto"</formula>
    </cfRule>
  </conditionalFormatting>
  <conditionalFormatting sqref="AE57:AF60">
    <cfRule type="cellIs" dxfId="912" priority="279" operator="equal">
      <formula>"Medio"</formula>
    </cfRule>
  </conditionalFormatting>
  <conditionalFormatting sqref="AE57:AF60">
    <cfRule type="cellIs" dxfId="911" priority="280" operator="equal">
      <formula>"Bajo"</formula>
    </cfRule>
  </conditionalFormatting>
  <conditionalFormatting sqref="AE69:AE72">
    <cfRule type="cellIs" dxfId="910" priority="281" operator="between">
      <formula>8</formula>
      <formula>10</formula>
    </cfRule>
  </conditionalFormatting>
  <conditionalFormatting sqref="AE69:AE72">
    <cfRule type="cellIs" dxfId="909" priority="282" operator="between">
      <formula>6</formula>
      <formula>7</formula>
    </cfRule>
  </conditionalFormatting>
  <conditionalFormatting sqref="AE69:AE72">
    <cfRule type="cellIs" dxfId="908" priority="283" operator="equal">
      <formula>5</formula>
    </cfRule>
  </conditionalFormatting>
  <conditionalFormatting sqref="AE69:AE72">
    <cfRule type="cellIs" dxfId="907" priority="284" operator="between">
      <formula>2</formula>
      <formula>4</formula>
    </cfRule>
  </conditionalFormatting>
  <conditionalFormatting sqref="AE69:AE72">
    <cfRule type="cellIs" dxfId="906" priority="285" operator="equal">
      <formula>"Extremo"</formula>
    </cfRule>
  </conditionalFormatting>
  <conditionalFormatting sqref="AE69:AE72">
    <cfRule type="cellIs" dxfId="905" priority="286" operator="equal">
      <formula>"Alto"</formula>
    </cfRule>
  </conditionalFormatting>
  <conditionalFormatting sqref="AE69:AE72">
    <cfRule type="cellIs" dxfId="904" priority="287" operator="equal">
      <formula>"Medio"</formula>
    </cfRule>
  </conditionalFormatting>
  <conditionalFormatting sqref="AE69:AE72">
    <cfRule type="cellIs" dxfId="903" priority="288" operator="equal">
      <formula>"Bajo"</formula>
    </cfRule>
  </conditionalFormatting>
  <conditionalFormatting sqref="AE74:AE78">
    <cfRule type="cellIs" dxfId="902" priority="289" operator="between">
      <formula>8</formula>
      <formula>10</formula>
    </cfRule>
  </conditionalFormatting>
  <conditionalFormatting sqref="AE74:AE78">
    <cfRule type="cellIs" dxfId="901" priority="290" operator="between">
      <formula>6</formula>
      <formula>7</formula>
    </cfRule>
  </conditionalFormatting>
  <conditionalFormatting sqref="AE74:AE78">
    <cfRule type="cellIs" dxfId="900" priority="291" operator="equal">
      <formula>5</formula>
    </cfRule>
  </conditionalFormatting>
  <conditionalFormatting sqref="AE74:AE78">
    <cfRule type="cellIs" dxfId="899" priority="292" operator="between">
      <formula>2</formula>
      <formula>4</formula>
    </cfRule>
  </conditionalFormatting>
  <conditionalFormatting sqref="AE74:AE78">
    <cfRule type="cellIs" dxfId="898" priority="293" operator="equal">
      <formula>"Extremo"</formula>
    </cfRule>
  </conditionalFormatting>
  <conditionalFormatting sqref="AE74:AE78">
    <cfRule type="cellIs" dxfId="897" priority="294" operator="equal">
      <formula>"Alto"</formula>
    </cfRule>
  </conditionalFormatting>
  <conditionalFormatting sqref="AE74:AE78">
    <cfRule type="cellIs" dxfId="896" priority="295" operator="equal">
      <formula>"Medio"</formula>
    </cfRule>
  </conditionalFormatting>
  <conditionalFormatting sqref="AE74:AE78">
    <cfRule type="cellIs" dxfId="895" priority="296" operator="equal">
      <formula>"Bajo"</formula>
    </cfRule>
  </conditionalFormatting>
  <conditionalFormatting sqref="AE73">
    <cfRule type="cellIs" dxfId="894" priority="297" operator="between">
      <formula>8</formula>
      <formula>10</formula>
    </cfRule>
  </conditionalFormatting>
  <conditionalFormatting sqref="AE73">
    <cfRule type="cellIs" dxfId="893" priority="298" operator="between">
      <formula>6</formula>
      <formula>7</formula>
    </cfRule>
  </conditionalFormatting>
  <conditionalFormatting sqref="AE73">
    <cfRule type="cellIs" dxfId="892" priority="299" operator="equal">
      <formula>5</formula>
    </cfRule>
  </conditionalFormatting>
  <conditionalFormatting sqref="AE73">
    <cfRule type="cellIs" dxfId="891" priority="300" operator="between">
      <formula>2</formula>
      <formula>4</formula>
    </cfRule>
  </conditionalFormatting>
  <conditionalFormatting sqref="AE73">
    <cfRule type="cellIs" dxfId="890" priority="301" operator="equal">
      <formula>"Extremo"</formula>
    </cfRule>
  </conditionalFormatting>
  <conditionalFormatting sqref="AE73">
    <cfRule type="cellIs" dxfId="889" priority="302" operator="equal">
      <formula>"Alto"</formula>
    </cfRule>
  </conditionalFormatting>
  <conditionalFormatting sqref="AE73">
    <cfRule type="cellIs" dxfId="888" priority="303" operator="equal">
      <formula>"Medio"</formula>
    </cfRule>
  </conditionalFormatting>
  <conditionalFormatting sqref="AE73">
    <cfRule type="cellIs" dxfId="887" priority="304" operator="equal">
      <formula>"Bajo"</formula>
    </cfRule>
  </conditionalFormatting>
  <conditionalFormatting sqref="AF73">
    <cfRule type="cellIs" dxfId="886" priority="305" operator="between">
      <formula>8</formula>
      <formula>10</formula>
    </cfRule>
  </conditionalFormatting>
  <conditionalFormatting sqref="AF73">
    <cfRule type="cellIs" dxfId="885" priority="306" operator="between">
      <formula>6</formula>
      <formula>7</formula>
    </cfRule>
  </conditionalFormatting>
  <conditionalFormatting sqref="AF73">
    <cfRule type="cellIs" dxfId="884" priority="307" operator="equal">
      <formula>5</formula>
    </cfRule>
  </conditionalFormatting>
  <conditionalFormatting sqref="AF73">
    <cfRule type="cellIs" dxfId="883" priority="308" operator="between">
      <formula>2</formula>
      <formula>4</formula>
    </cfRule>
  </conditionalFormatting>
  <conditionalFormatting sqref="AF73">
    <cfRule type="cellIs" dxfId="882" priority="309" operator="equal">
      <formula>"Extremo"</formula>
    </cfRule>
  </conditionalFormatting>
  <conditionalFormatting sqref="AF73">
    <cfRule type="cellIs" dxfId="881" priority="310" operator="equal">
      <formula>"Alto"</formula>
    </cfRule>
  </conditionalFormatting>
  <conditionalFormatting sqref="AF73">
    <cfRule type="cellIs" dxfId="880" priority="311" operator="equal">
      <formula>"Medio"</formula>
    </cfRule>
  </conditionalFormatting>
  <conditionalFormatting sqref="AF73">
    <cfRule type="cellIs" dxfId="879" priority="312" operator="equal">
      <formula>"Bajo"</formula>
    </cfRule>
  </conditionalFormatting>
  <conditionalFormatting sqref="AF72">
    <cfRule type="cellIs" dxfId="878" priority="313" operator="between">
      <formula>8</formula>
      <formula>10</formula>
    </cfRule>
  </conditionalFormatting>
  <conditionalFormatting sqref="AF72">
    <cfRule type="cellIs" dxfId="877" priority="314" operator="between">
      <formula>6</formula>
      <formula>7</formula>
    </cfRule>
  </conditionalFormatting>
  <conditionalFormatting sqref="AF72">
    <cfRule type="cellIs" dxfId="876" priority="315" operator="equal">
      <formula>5</formula>
    </cfRule>
  </conditionalFormatting>
  <conditionalFormatting sqref="AF72">
    <cfRule type="cellIs" dxfId="875" priority="316" operator="between">
      <formula>2</formula>
      <formula>4</formula>
    </cfRule>
  </conditionalFormatting>
  <conditionalFormatting sqref="AF72">
    <cfRule type="cellIs" dxfId="874" priority="317" operator="equal">
      <formula>"Extremo"</formula>
    </cfRule>
  </conditionalFormatting>
  <conditionalFormatting sqref="AF72">
    <cfRule type="cellIs" dxfId="873" priority="318" operator="equal">
      <formula>"Alto"</formula>
    </cfRule>
  </conditionalFormatting>
  <conditionalFormatting sqref="AF72">
    <cfRule type="cellIs" dxfId="872" priority="319" operator="equal">
      <formula>"Medio"</formula>
    </cfRule>
  </conditionalFormatting>
  <conditionalFormatting sqref="AF72">
    <cfRule type="cellIs" dxfId="871" priority="320" operator="equal">
      <formula>"Bajo"</formula>
    </cfRule>
  </conditionalFormatting>
  <conditionalFormatting sqref="AF74">
    <cfRule type="cellIs" dxfId="870" priority="321" operator="between">
      <formula>8</formula>
      <formula>10</formula>
    </cfRule>
  </conditionalFormatting>
  <conditionalFormatting sqref="AF74">
    <cfRule type="cellIs" dxfId="869" priority="322" operator="between">
      <formula>6</formula>
      <formula>7</formula>
    </cfRule>
  </conditionalFormatting>
  <conditionalFormatting sqref="AF74">
    <cfRule type="cellIs" dxfId="868" priority="323" operator="equal">
      <formula>5</formula>
    </cfRule>
  </conditionalFormatting>
  <conditionalFormatting sqref="AF74">
    <cfRule type="cellIs" dxfId="867" priority="324" operator="between">
      <formula>2</formula>
      <formula>4</formula>
    </cfRule>
  </conditionalFormatting>
  <conditionalFormatting sqref="AF74">
    <cfRule type="cellIs" dxfId="866" priority="325" operator="equal">
      <formula>"Extremo"</formula>
    </cfRule>
  </conditionalFormatting>
  <conditionalFormatting sqref="AF74">
    <cfRule type="cellIs" dxfId="865" priority="326" operator="equal">
      <formula>"Alto"</formula>
    </cfRule>
  </conditionalFormatting>
  <conditionalFormatting sqref="AF74">
    <cfRule type="cellIs" dxfId="864" priority="327" operator="equal">
      <formula>"Medio"</formula>
    </cfRule>
  </conditionalFormatting>
  <conditionalFormatting sqref="AF74">
    <cfRule type="cellIs" dxfId="863" priority="328" operator="equal">
      <formula>"Bajo"</formula>
    </cfRule>
  </conditionalFormatting>
  <conditionalFormatting sqref="AF75:AF78">
    <cfRule type="cellIs" dxfId="862" priority="329" operator="between">
      <formula>8</formula>
      <formula>10</formula>
    </cfRule>
  </conditionalFormatting>
  <conditionalFormatting sqref="AF75:AF78">
    <cfRule type="cellIs" dxfId="861" priority="330" operator="between">
      <formula>6</formula>
      <formula>7</formula>
    </cfRule>
  </conditionalFormatting>
  <conditionalFormatting sqref="AF75:AF78">
    <cfRule type="cellIs" dxfId="860" priority="331" operator="equal">
      <formula>5</formula>
    </cfRule>
  </conditionalFormatting>
  <conditionalFormatting sqref="AF75:AF78">
    <cfRule type="cellIs" dxfId="859" priority="332" operator="between">
      <formula>2</formula>
      <formula>4</formula>
    </cfRule>
  </conditionalFormatting>
  <conditionalFormatting sqref="AF75:AF78">
    <cfRule type="cellIs" dxfId="858" priority="333" operator="equal">
      <formula>"Extremo"</formula>
    </cfRule>
  </conditionalFormatting>
  <conditionalFormatting sqref="AF75:AF78">
    <cfRule type="cellIs" dxfId="857" priority="334" operator="equal">
      <formula>"Alto"</formula>
    </cfRule>
  </conditionalFormatting>
  <conditionalFormatting sqref="AF75:AF78">
    <cfRule type="cellIs" dxfId="856" priority="335" operator="equal">
      <formula>"Medio"</formula>
    </cfRule>
  </conditionalFormatting>
  <conditionalFormatting sqref="AF75:AF78">
    <cfRule type="cellIs" dxfId="855" priority="336" operator="equal">
      <formula>"Bajo"</formula>
    </cfRule>
  </conditionalFormatting>
  <conditionalFormatting sqref="AF71">
    <cfRule type="cellIs" dxfId="854" priority="337" operator="between">
      <formula>8</formula>
      <formula>10</formula>
    </cfRule>
  </conditionalFormatting>
  <conditionalFormatting sqref="AF71">
    <cfRule type="cellIs" dxfId="853" priority="338" operator="between">
      <formula>6</formula>
      <formula>7</formula>
    </cfRule>
  </conditionalFormatting>
  <conditionalFormatting sqref="AF71">
    <cfRule type="cellIs" dxfId="852" priority="339" operator="equal">
      <formula>5</formula>
    </cfRule>
  </conditionalFormatting>
  <conditionalFormatting sqref="AF71">
    <cfRule type="cellIs" dxfId="851" priority="340" operator="between">
      <formula>2</formula>
      <formula>4</formula>
    </cfRule>
  </conditionalFormatting>
  <conditionalFormatting sqref="AF71">
    <cfRule type="cellIs" dxfId="850" priority="341" operator="equal">
      <formula>"Extremo"</formula>
    </cfRule>
  </conditionalFormatting>
  <conditionalFormatting sqref="AF71">
    <cfRule type="cellIs" dxfId="849" priority="342" operator="equal">
      <formula>"Alto"</formula>
    </cfRule>
  </conditionalFormatting>
  <conditionalFormatting sqref="AF71">
    <cfRule type="cellIs" dxfId="848" priority="343" operator="equal">
      <formula>"Medio"</formula>
    </cfRule>
  </conditionalFormatting>
  <conditionalFormatting sqref="AF71">
    <cfRule type="cellIs" dxfId="847" priority="344" operator="equal">
      <formula>"Bajo"</formula>
    </cfRule>
  </conditionalFormatting>
  <conditionalFormatting sqref="AF70">
    <cfRule type="cellIs" dxfId="846" priority="345" operator="between">
      <formula>8</formula>
      <formula>10</formula>
    </cfRule>
  </conditionalFormatting>
  <conditionalFormatting sqref="AF70">
    <cfRule type="cellIs" dxfId="845" priority="346" operator="between">
      <formula>6</formula>
      <formula>7</formula>
    </cfRule>
  </conditionalFormatting>
  <conditionalFormatting sqref="AF70">
    <cfRule type="cellIs" dxfId="844" priority="347" operator="equal">
      <formula>5</formula>
    </cfRule>
  </conditionalFormatting>
  <conditionalFormatting sqref="AF70">
    <cfRule type="cellIs" dxfId="843" priority="348" operator="between">
      <formula>2</formula>
      <formula>4</formula>
    </cfRule>
  </conditionalFormatting>
  <conditionalFormatting sqref="AF70">
    <cfRule type="cellIs" dxfId="842" priority="349" operator="equal">
      <formula>"Extremo"</formula>
    </cfRule>
  </conditionalFormatting>
  <conditionalFormatting sqref="AF70">
    <cfRule type="cellIs" dxfId="841" priority="350" operator="equal">
      <formula>"Alto"</formula>
    </cfRule>
  </conditionalFormatting>
  <conditionalFormatting sqref="AF70">
    <cfRule type="cellIs" dxfId="840" priority="351" operator="equal">
      <formula>"Medio"</formula>
    </cfRule>
  </conditionalFormatting>
  <conditionalFormatting sqref="AF70">
    <cfRule type="cellIs" dxfId="839" priority="352" operator="equal">
      <formula>"Bajo"</formula>
    </cfRule>
  </conditionalFormatting>
  <conditionalFormatting sqref="AF69">
    <cfRule type="cellIs" dxfId="838" priority="353" operator="between">
      <formula>8</formula>
      <formula>10</formula>
    </cfRule>
  </conditionalFormatting>
  <conditionalFormatting sqref="AF69">
    <cfRule type="cellIs" dxfId="837" priority="354" operator="between">
      <formula>6</formula>
      <formula>7</formula>
    </cfRule>
  </conditionalFormatting>
  <conditionalFormatting sqref="AF69">
    <cfRule type="cellIs" dxfId="836" priority="355" operator="equal">
      <formula>5</formula>
    </cfRule>
  </conditionalFormatting>
  <conditionalFormatting sqref="AF69">
    <cfRule type="cellIs" dxfId="835" priority="356" operator="between">
      <formula>2</formula>
      <formula>4</formula>
    </cfRule>
  </conditionalFormatting>
  <conditionalFormatting sqref="AF69">
    <cfRule type="cellIs" dxfId="834" priority="357" operator="equal">
      <formula>"Extremo"</formula>
    </cfRule>
  </conditionalFormatting>
  <conditionalFormatting sqref="AF69">
    <cfRule type="cellIs" dxfId="833" priority="358" operator="equal">
      <formula>"Alto"</formula>
    </cfRule>
  </conditionalFormatting>
  <conditionalFormatting sqref="AF69">
    <cfRule type="cellIs" dxfId="832" priority="359" operator="equal">
      <formula>"Medio"</formula>
    </cfRule>
  </conditionalFormatting>
  <conditionalFormatting sqref="AF69">
    <cfRule type="cellIs" dxfId="831" priority="360" operator="equal">
      <formula>"Bajo"</formula>
    </cfRule>
  </conditionalFormatting>
  <conditionalFormatting sqref="AE42">
    <cfRule type="cellIs" dxfId="830" priority="361" operator="between">
      <formula>8</formula>
      <formula>10</formula>
    </cfRule>
  </conditionalFormatting>
  <conditionalFormatting sqref="AE42">
    <cfRule type="cellIs" dxfId="829" priority="362" operator="between">
      <formula>6</formula>
      <formula>7</formula>
    </cfRule>
  </conditionalFormatting>
  <conditionalFormatting sqref="AE42">
    <cfRule type="cellIs" dxfId="828" priority="363" operator="equal">
      <formula>5</formula>
    </cfRule>
  </conditionalFormatting>
  <conditionalFormatting sqref="AE42">
    <cfRule type="cellIs" dxfId="827" priority="364" operator="between">
      <formula>2</formula>
      <formula>4</formula>
    </cfRule>
  </conditionalFormatting>
  <conditionalFormatting sqref="AE42">
    <cfRule type="cellIs" dxfId="826" priority="365" operator="equal">
      <formula>"Extremo"</formula>
    </cfRule>
  </conditionalFormatting>
  <conditionalFormatting sqref="AE42">
    <cfRule type="cellIs" dxfId="825" priority="366" operator="equal">
      <formula>"Alto"</formula>
    </cfRule>
  </conditionalFormatting>
  <conditionalFormatting sqref="AE42">
    <cfRule type="cellIs" dxfId="824" priority="367" operator="equal">
      <formula>"Medio"</formula>
    </cfRule>
  </conditionalFormatting>
  <conditionalFormatting sqref="AE42">
    <cfRule type="cellIs" dxfId="823" priority="368" operator="equal">
      <formula>"Bajo"</formula>
    </cfRule>
  </conditionalFormatting>
  <conditionalFormatting sqref="AE41:AF41">
    <cfRule type="cellIs" dxfId="822" priority="369" operator="between">
      <formula>8</formula>
      <formula>10</formula>
    </cfRule>
  </conditionalFormatting>
  <conditionalFormatting sqref="AE41:AF41">
    <cfRule type="cellIs" dxfId="821" priority="370" operator="between">
      <formula>6</formula>
      <formula>7</formula>
    </cfRule>
  </conditionalFormatting>
  <conditionalFormatting sqref="AE41:AF41">
    <cfRule type="cellIs" dxfId="820" priority="371" operator="equal">
      <formula>5</formula>
    </cfRule>
  </conditionalFormatting>
  <conditionalFormatting sqref="AE41:AF41">
    <cfRule type="cellIs" dxfId="819" priority="372" operator="between">
      <formula>2</formula>
      <formula>4</formula>
    </cfRule>
  </conditionalFormatting>
  <conditionalFormatting sqref="AE41:AF41">
    <cfRule type="cellIs" dxfId="818" priority="373" operator="equal">
      <formula>"Extremo"</formula>
    </cfRule>
  </conditionalFormatting>
  <conditionalFormatting sqref="AE41:AF41">
    <cfRule type="cellIs" dxfId="817" priority="374" operator="equal">
      <formula>"Alto"</formula>
    </cfRule>
  </conditionalFormatting>
  <conditionalFormatting sqref="AE41:AF41">
    <cfRule type="cellIs" dxfId="816" priority="375" operator="equal">
      <formula>"Medio"</formula>
    </cfRule>
  </conditionalFormatting>
  <conditionalFormatting sqref="AE41:AF41">
    <cfRule type="cellIs" dxfId="815" priority="376" operator="equal">
      <formula>"Bajo"</formula>
    </cfRule>
  </conditionalFormatting>
  <conditionalFormatting sqref="AF42">
    <cfRule type="cellIs" dxfId="814" priority="377" operator="between">
      <formula>8</formula>
      <formula>10</formula>
    </cfRule>
  </conditionalFormatting>
  <conditionalFormatting sqref="AF42">
    <cfRule type="cellIs" dxfId="813" priority="378" operator="between">
      <formula>6</formula>
      <formula>7</formula>
    </cfRule>
  </conditionalFormatting>
  <conditionalFormatting sqref="AF42">
    <cfRule type="cellIs" dxfId="812" priority="379" operator="equal">
      <formula>5</formula>
    </cfRule>
  </conditionalFormatting>
  <conditionalFormatting sqref="AF42">
    <cfRule type="cellIs" dxfId="811" priority="380" operator="between">
      <formula>2</formula>
      <formula>4</formula>
    </cfRule>
  </conditionalFormatting>
  <conditionalFormatting sqref="AF42">
    <cfRule type="cellIs" dxfId="810" priority="381" operator="equal">
      <formula>"Extremo"</formula>
    </cfRule>
  </conditionalFormatting>
  <conditionalFormatting sqref="AF42">
    <cfRule type="cellIs" dxfId="809" priority="382" operator="equal">
      <formula>"Alto"</formula>
    </cfRule>
  </conditionalFormatting>
  <conditionalFormatting sqref="AF42">
    <cfRule type="cellIs" dxfId="808" priority="383" operator="equal">
      <formula>"Medio"</formula>
    </cfRule>
  </conditionalFormatting>
  <conditionalFormatting sqref="AF42">
    <cfRule type="cellIs" dxfId="807" priority="384" operator="equal">
      <formula>"Bajo"</formula>
    </cfRule>
  </conditionalFormatting>
  <conditionalFormatting sqref="AF43">
    <cfRule type="cellIs" dxfId="806" priority="385" operator="between">
      <formula>8</formula>
      <formula>10</formula>
    </cfRule>
  </conditionalFormatting>
  <conditionalFormatting sqref="AF43">
    <cfRule type="cellIs" dxfId="805" priority="386" operator="between">
      <formula>6</formula>
      <formula>7</formula>
    </cfRule>
  </conditionalFormatting>
  <conditionalFormatting sqref="AF43">
    <cfRule type="cellIs" dxfId="804" priority="387" operator="equal">
      <formula>5</formula>
    </cfRule>
  </conditionalFormatting>
  <conditionalFormatting sqref="AF43">
    <cfRule type="cellIs" dxfId="803" priority="388" operator="between">
      <formula>2</formula>
      <formula>4</formula>
    </cfRule>
  </conditionalFormatting>
  <conditionalFormatting sqref="AF43">
    <cfRule type="cellIs" dxfId="802" priority="389" operator="equal">
      <formula>"Extremo"</formula>
    </cfRule>
  </conditionalFormatting>
  <conditionalFormatting sqref="AF43">
    <cfRule type="cellIs" dxfId="801" priority="390" operator="equal">
      <formula>"Alto"</formula>
    </cfRule>
  </conditionalFormatting>
  <conditionalFormatting sqref="AF43">
    <cfRule type="cellIs" dxfId="800" priority="391" operator="equal">
      <formula>"Medio"</formula>
    </cfRule>
  </conditionalFormatting>
  <conditionalFormatting sqref="AF43">
    <cfRule type="cellIs" dxfId="799" priority="392" operator="equal">
      <formula>"Bajo"</formula>
    </cfRule>
  </conditionalFormatting>
  <conditionalFormatting sqref="AF47:AF49">
    <cfRule type="cellIs" dxfId="798" priority="393" operator="between">
      <formula>8</formula>
      <formula>10</formula>
    </cfRule>
  </conditionalFormatting>
  <conditionalFormatting sqref="AF47:AF49">
    <cfRule type="cellIs" dxfId="797" priority="394" operator="between">
      <formula>6</formula>
      <formula>7</formula>
    </cfRule>
  </conditionalFormatting>
  <conditionalFormatting sqref="AF47:AF49">
    <cfRule type="cellIs" dxfId="796" priority="395" operator="equal">
      <formula>5</formula>
    </cfRule>
  </conditionalFormatting>
  <conditionalFormatting sqref="AF47:AF49">
    <cfRule type="cellIs" dxfId="795" priority="396" operator="between">
      <formula>2</formula>
      <formula>4</formula>
    </cfRule>
  </conditionalFormatting>
  <conditionalFormatting sqref="AF47:AF49">
    <cfRule type="cellIs" dxfId="794" priority="397" operator="equal">
      <formula>"Extremo"</formula>
    </cfRule>
  </conditionalFormatting>
  <conditionalFormatting sqref="AF47:AF49">
    <cfRule type="cellIs" dxfId="793" priority="398" operator="equal">
      <formula>"Alto"</formula>
    </cfRule>
  </conditionalFormatting>
  <conditionalFormatting sqref="AF47:AF49">
    <cfRule type="cellIs" dxfId="792" priority="399" operator="equal">
      <formula>"Medio"</formula>
    </cfRule>
  </conditionalFormatting>
  <conditionalFormatting sqref="AF47:AF49">
    <cfRule type="cellIs" dxfId="791" priority="400" operator="equal">
      <formula>"Bajo"</formula>
    </cfRule>
  </conditionalFormatting>
  <conditionalFormatting sqref="AE67:AF68">
    <cfRule type="cellIs" dxfId="790" priority="401" operator="between">
      <formula>8</formula>
      <formula>10</formula>
    </cfRule>
  </conditionalFormatting>
  <conditionalFormatting sqref="AE67:AF68">
    <cfRule type="cellIs" dxfId="789" priority="402" operator="between">
      <formula>6</formula>
      <formula>7</formula>
    </cfRule>
  </conditionalFormatting>
  <conditionalFormatting sqref="AE67:AF68">
    <cfRule type="cellIs" dxfId="788" priority="403" operator="equal">
      <formula>5</formula>
    </cfRule>
  </conditionalFormatting>
  <conditionalFormatting sqref="AE67:AF68">
    <cfRule type="cellIs" dxfId="787" priority="404" operator="between">
      <formula>2</formula>
      <formula>4</formula>
    </cfRule>
  </conditionalFormatting>
  <conditionalFormatting sqref="AE67:AF68">
    <cfRule type="cellIs" dxfId="786" priority="405" operator="equal">
      <formula>"Extremo"</formula>
    </cfRule>
  </conditionalFormatting>
  <conditionalFormatting sqref="AE67:AF68">
    <cfRule type="cellIs" dxfId="785" priority="406" operator="equal">
      <formula>"Alto"</formula>
    </cfRule>
  </conditionalFormatting>
  <conditionalFormatting sqref="AE67:AF68">
    <cfRule type="cellIs" dxfId="784" priority="407" operator="equal">
      <formula>"Medio"</formula>
    </cfRule>
  </conditionalFormatting>
  <conditionalFormatting sqref="AE67:AF68">
    <cfRule type="cellIs" dxfId="783" priority="408" operator="equal">
      <formula>"Bajo"</formula>
    </cfRule>
  </conditionalFormatting>
  <conditionalFormatting sqref="AE26:AF26">
    <cfRule type="cellIs" dxfId="782" priority="409" operator="between">
      <formula>8</formula>
      <formula>10</formula>
    </cfRule>
  </conditionalFormatting>
  <conditionalFormatting sqref="AE26:AF26">
    <cfRule type="cellIs" dxfId="781" priority="410" operator="between">
      <formula>6</formula>
      <formula>7</formula>
    </cfRule>
  </conditionalFormatting>
  <conditionalFormatting sqref="AE26:AF26">
    <cfRule type="cellIs" dxfId="780" priority="411" operator="equal">
      <formula>5</formula>
    </cfRule>
  </conditionalFormatting>
  <conditionalFormatting sqref="AE26:AF26">
    <cfRule type="cellIs" dxfId="779" priority="412" operator="between">
      <formula>2</formula>
      <formula>4</formula>
    </cfRule>
  </conditionalFormatting>
  <conditionalFormatting sqref="AE26:AF26">
    <cfRule type="cellIs" dxfId="778" priority="413" operator="equal">
      <formula>"Extremo"</formula>
    </cfRule>
  </conditionalFormatting>
  <conditionalFormatting sqref="AE26:AF26">
    <cfRule type="cellIs" dxfId="777" priority="414" operator="equal">
      <formula>"Alto"</formula>
    </cfRule>
  </conditionalFormatting>
  <conditionalFormatting sqref="AE26:AF26">
    <cfRule type="cellIs" dxfId="776" priority="415" operator="equal">
      <formula>"Medio"</formula>
    </cfRule>
  </conditionalFormatting>
  <conditionalFormatting sqref="AE26:AF26">
    <cfRule type="cellIs" dxfId="775" priority="416" operator="equal">
      <formula>"Bajo"</formula>
    </cfRule>
  </conditionalFormatting>
  <dataValidations count="13">
    <dataValidation type="list" allowBlank="1" showErrorMessage="1" sqref="Q8:Q68 Q77:Q83" xr:uid="{00000000-0002-0000-0000-000000000000}">
      <formula1>"Probabilidad,Impacto,Ambos"</formula1>
    </dataValidation>
    <dataValidation type="list" allowBlank="1" showErrorMessage="1" sqref="P8:P68 P77:P83" xr:uid="{00000000-0002-0000-0000-000001000000}">
      <formula1>"Automatico,Manual"</formula1>
    </dataValidation>
    <dataValidation type="list" allowBlank="1" showErrorMessage="1" sqref="P69:P76" xr:uid="{00000000-0002-0000-0000-000002000000}">
      <formula1>$AK$8:$AK$9</formula1>
    </dataValidation>
    <dataValidation type="list" allowBlank="1" showErrorMessage="1" sqref="C27:C34" xr:uid="{00000000-0002-0000-0000-000003000000}">
      <formula1>$AH$8:$AH$15</formula1>
    </dataValidation>
    <dataValidation type="list" allowBlank="1" showErrorMessage="1" sqref="O8:O68 O77:O83" xr:uid="{00000000-0002-0000-0000-000004000000}">
      <formula1>"Preventivo,Correctivo,Detectivo"</formula1>
    </dataValidation>
    <dataValidation type="list" allowBlank="1" showErrorMessage="1" sqref="H8:H83 Y8:Y83" xr:uid="{00000000-0002-0000-0000-000005000000}">
      <formula1>"Raro,Poco Probable,Posible,Probable,Casi Seguro"</formula1>
    </dataValidation>
    <dataValidation type="list" allowBlank="1" showErrorMessage="1" sqref="D8:D13 D27:D34 D61:D63 D69:D76" xr:uid="{00000000-0002-0000-0000-000006000000}">
      <formula1>$AI$8:$AI$24</formula1>
    </dataValidation>
    <dataValidation type="list" allowBlank="1" showErrorMessage="1" sqref="Z8:Z68 Z76:Z83" xr:uid="{00000000-0002-0000-0000-000007000000}">
      <formula1>"Insignificante,Menor,Moderado,Mayor,Catastrofico"</formula1>
    </dataValidation>
    <dataValidation type="list" allowBlank="1" showErrorMessage="1" sqref="Z70:Z75 I8:I83" xr:uid="{00000000-0002-0000-0000-000008000000}">
      <formula1>"Insignificante,Menor,Moderado,Mayor,Catastrófico"</formula1>
    </dataValidation>
    <dataValidation type="list" allowBlank="1" showErrorMessage="1" sqref="C8:C26 C35:C83" xr:uid="{00000000-0002-0000-0000-000009000000}">
      <formula1>$AH$8:$AH$14</formula1>
    </dataValidation>
    <dataValidation type="list" allowBlank="1" showErrorMessage="1" sqref="D14:D26 D35:D60 D64:D68 D77:D83" xr:uid="{00000000-0002-0000-0000-00000A000000}">
      <formula1>$AI$8:$AI$23</formula1>
    </dataValidation>
    <dataValidation type="list" allowBlank="1" showErrorMessage="1" sqref="O69:O76" xr:uid="{00000000-0002-0000-0000-00000B000000}">
      <formula1>$AJ$8:$AJ$10</formula1>
    </dataValidation>
    <dataValidation type="list" allowBlank="1" showErrorMessage="1" sqref="Q69:Q76" xr:uid="{00000000-0002-0000-0000-00000C000000}">
      <formula1>$AL$8:$AL$9</formula1>
    </dataValidation>
  </dataValidations>
  <pageMargins left="0" right="0" top="0" bottom="0" header="0" footer="0"/>
  <pageSetup scale="75"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BK1006"/>
  <sheetViews>
    <sheetView showGridLines="0" tabSelected="1" topLeftCell="A158" zoomScale="90" zoomScaleNormal="90" workbookViewId="0">
      <selection activeCell="A172" sqref="A172:B172"/>
    </sheetView>
  </sheetViews>
  <sheetFormatPr baseColWidth="10" defaultColWidth="14.42578125" defaultRowHeight="15" customHeight="1" x14ac:dyDescent="0.25"/>
  <cols>
    <col min="1" max="1" width="10.42578125" style="10" customWidth="1"/>
    <col min="2" max="2" width="14.42578125" style="10"/>
    <col min="3" max="3" width="25.140625" style="10" customWidth="1"/>
    <col min="4" max="4" width="35.28515625" style="10" customWidth="1"/>
    <col min="5" max="5" width="71" style="10" customWidth="1"/>
    <col min="6" max="6" width="48" style="10" customWidth="1"/>
    <col min="7" max="7" width="40.28515625" style="10" customWidth="1"/>
    <col min="8" max="8" width="19" style="10" customWidth="1"/>
    <col min="9" max="9" width="17.85546875" style="10" customWidth="1"/>
    <col min="10" max="10" width="16.42578125" style="10" customWidth="1"/>
    <col min="11" max="11" width="6.28515625" style="10" customWidth="1"/>
    <col min="12" max="12" width="34.85546875" style="10" customWidth="1"/>
    <col min="13" max="13" width="26" style="10" hidden="1" customWidth="1"/>
    <col min="14" max="14" width="17.42578125" style="10" customWidth="1"/>
    <col min="15" max="15" width="6.28515625" style="10" customWidth="1"/>
    <col min="16" max="17" width="16" style="10" customWidth="1"/>
    <col min="18" max="18" width="103.5703125" style="10" customWidth="1"/>
    <col min="19" max="19" width="15.140625" style="10" customWidth="1"/>
    <col min="20" max="20" width="6.140625" style="10" customWidth="1"/>
    <col min="21" max="21" width="5" style="10" customWidth="1"/>
    <col min="22" max="22" width="5.42578125" style="10" customWidth="1"/>
    <col min="23" max="23" width="7.140625" style="10" customWidth="1"/>
    <col min="24" max="24" width="6.7109375" style="10" customWidth="1"/>
    <col min="25" max="25" width="7.42578125" style="10" customWidth="1"/>
    <col min="26" max="26" width="13.140625" style="10" customWidth="1"/>
    <col min="27" max="27" width="8.7109375" style="10" customWidth="1"/>
    <col min="28" max="28" width="10.42578125" style="10" customWidth="1"/>
    <col min="29" max="29" width="9.28515625" style="10" customWidth="1"/>
    <col min="30" max="30" width="9.140625" style="10" customWidth="1"/>
    <col min="31" max="31" width="8.42578125" style="10" customWidth="1"/>
    <col min="32" max="32" width="8.140625" style="10" customWidth="1"/>
    <col min="33" max="33" width="48.28515625" style="10" customWidth="1"/>
    <col min="34" max="34" width="21.42578125" style="10" customWidth="1"/>
    <col min="35" max="35" width="16.85546875" style="10" customWidth="1"/>
    <col min="36" max="36" width="14.85546875" style="10" customWidth="1"/>
    <col min="37" max="37" width="98.85546875" style="10" customWidth="1"/>
    <col min="38" max="38" width="12.42578125" style="10" customWidth="1"/>
    <col min="39" max="39" width="12" style="10" customWidth="1"/>
    <col min="40" max="40" width="12.140625" style="10" customWidth="1"/>
    <col min="41" max="41" width="60" style="245" customWidth="1"/>
    <col min="42" max="42" width="48.42578125" style="245" customWidth="1"/>
    <col min="43" max="43" width="30.5703125" style="245" customWidth="1"/>
    <col min="44" max="63" width="11.42578125" style="10" customWidth="1"/>
    <col min="64" max="16384" width="14.42578125" style="10"/>
  </cols>
  <sheetData>
    <row r="1" spans="1:63" ht="16.5" customHeight="1" x14ac:dyDescent="0.25">
      <c r="A1" s="369"/>
      <c r="B1" s="370"/>
      <c r="C1" s="370"/>
      <c r="D1" s="370"/>
      <c r="E1" s="370"/>
      <c r="F1" s="370"/>
      <c r="G1" s="375" t="s">
        <v>0</v>
      </c>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7"/>
      <c r="AK1" s="384" t="s">
        <v>1</v>
      </c>
      <c r="AL1" s="321"/>
      <c r="AM1" s="321"/>
      <c r="AN1" s="302"/>
      <c r="AO1" s="243"/>
      <c r="AP1" s="243"/>
      <c r="AQ1" s="243"/>
      <c r="AR1" s="1"/>
      <c r="AS1" s="1"/>
      <c r="AT1" s="2"/>
      <c r="AU1" s="2"/>
      <c r="AV1" s="2"/>
      <c r="AW1" s="2"/>
      <c r="AX1" s="2"/>
      <c r="AY1" s="2"/>
      <c r="AZ1" s="2"/>
      <c r="BA1" s="2"/>
      <c r="BB1" s="2"/>
      <c r="BC1" s="2"/>
      <c r="BD1" s="2"/>
      <c r="BE1" s="2"/>
      <c r="BF1" s="2"/>
      <c r="BG1" s="2"/>
      <c r="BH1" s="2"/>
      <c r="BI1" s="2"/>
      <c r="BJ1" s="2"/>
      <c r="BK1" s="2"/>
    </row>
    <row r="2" spans="1:63" ht="26.25" customHeight="1" x14ac:dyDescent="0.25">
      <c r="A2" s="371"/>
      <c r="B2" s="304"/>
      <c r="C2" s="304"/>
      <c r="D2" s="304"/>
      <c r="E2" s="304"/>
      <c r="F2" s="372"/>
      <c r="G2" s="378"/>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80"/>
      <c r="AK2" s="384" t="s">
        <v>2</v>
      </c>
      <c r="AL2" s="321"/>
      <c r="AM2" s="321"/>
      <c r="AN2" s="302"/>
      <c r="AO2" s="243"/>
      <c r="AP2" s="243"/>
      <c r="AQ2" s="243"/>
      <c r="AR2" s="1"/>
      <c r="AS2" s="1"/>
      <c r="AT2" s="2"/>
      <c r="AU2" s="2"/>
      <c r="AV2" s="2"/>
      <c r="AW2" s="2"/>
      <c r="AX2" s="2"/>
      <c r="AY2" s="2"/>
      <c r="AZ2" s="2"/>
      <c r="BA2" s="2"/>
      <c r="BB2" s="2"/>
      <c r="BC2" s="2"/>
      <c r="BD2" s="2"/>
      <c r="BE2" s="2"/>
      <c r="BF2" s="2"/>
      <c r="BG2" s="2"/>
      <c r="BH2" s="2"/>
      <c r="BI2" s="2"/>
      <c r="BJ2" s="2"/>
      <c r="BK2" s="2"/>
    </row>
    <row r="3" spans="1:63" ht="16.5" customHeight="1" x14ac:dyDescent="0.25">
      <c r="A3" s="371"/>
      <c r="B3" s="304"/>
      <c r="C3" s="304"/>
      <c r="D3" s="304"/>
      <c r="E3" s="304"/>
      <c r="F3" s="372"/>
      <c r="G3" s="378"/>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80"/>
      <c r="AK3" s="384" t="s">
        <v>3</v>
      </c>
      <c r="AL3" s="321"/>
      <c r="AM3" s="321"/>
      <c r="AN3" s="302"/>
      <c r="AO3" s="243"/>
      <c r="AP3" s="243"/>
      <c r="AQ3" s="243"/>
      <c r="AR3" s="1"/>
      <c r="AS3" s="1"/>
      <c r="AT3" s="2"/>
      <c r="AU3" s="2"/>
      <c r="AV3" s="2"/>
      <c r="AW3" s="2"/>
      <c r="AX3" s="2"/>
      <c r="AY3" s="2"/>
      <c r="AZ3" s="2"/>
      <c r="BA3" s="2"/>
      <c r="BB3" s="2"/>
      <c r="BC3" s="2"/>
      <c r="BD3" s="2"/>
      <c r="BE3" s="2"/>
      <c r="BF3" s="2"/>
      <c r="BG3" s="2"/>
      <c r="BH3" s="2"/>
      <c r="BI3" s="2"/>
      <c r="BJ3" s="2"/>
      <c r="BK3" s="2"/>
    </row>
    <row r="4" spans="1:63" ht="24" customHeight="1" thickBot="1" x14ac:dyDescent="0.3">
      <c r="A4" s="373"/>
      <c r="B4" s="374"/>
      <c r="C4" s="374"/>
      <c r="D4" s="374"/>
      <c r="E4" s="374"/>
      <c r="F4" s="374"/>
      <c r="G4" s="381"/>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72"/>
      <c r="AH4" s="372"/>
      <c r="AI4" s="372"/>
      <c r="AJ4" s="383"/>
      <c r="AK4" s="385" t="s">
        <v>4</v>
      </c>
      <c r="AL4" s="370"/>
      <c r="AM4" s="370"/>
      <c r="AN4" s="386"/>
      <c r="AO4" s="243"/>
      <c r="AP4" s="243"/>
      <c r="AQ4" s="243"/>
      <c r="AR4" s="1"/>
      <c r="AS4" s="1"/>
      <c r="AT4" s="2"/>
      <c r="AU4" s="2"/>
      <c r="AV4" s="2"/>
      <c r="AW4" s="2"/>
      <c r="AX4" s="2"/>
      <c r="AY4" s="2"/>
      <c r="AZ4" s="2"/>
      <c r="BA4" s="2"/>
      <c r="BB4" s="2"/>
      <c r="BC4" s="2"/>
      <c r="BD4" s="2"/>
      <c r="BE4" s="2"/>
      <c r="BF4" s="2"/>
      <c r="BG4" s="2"/>
      <c r="BH4" s="2"/>
      <c r="BI4" s="2"/>
      <c r="BJ4" s="2"/>
      <c r="BK4" s="2"/>
    </row>
    <row r="5" spans="1:63" s="12" customFormat="1" ht="24.75" customHeight="1" thickBot="1" x14ac:dyDescent="0.3">
      <c r="A5" s="387" t="s">
        <v>5</v>
      </c>
      <c r="B5" s="388"/>
      <c r="C5" s="388"/>
      <c r="D5" s="388"/>
      <c r="E5" s="388"/>
      <c r="F5" s="388"/>
      <c r="G5" s="389"/>
      <c r="H5" s="389"/>
      <c r="I5" s="390"/>
      <c r="J5" s="391" t="s">
        <v>6</v>
      </c>
      <c r="K5" s="389"/>
      <c r="L5" s="389"/>
      <c r="M5" s="389"/>
      <c r="N5" s="389"/>
      <c r="O5" s="389"/>
      <c r="P5" s="389"/>
      <c r="Q5" s="392" t="s">
        <v>7</v>
      </c>
      <c r="R5" s="393"/>
      <c r="S5" s="393"/>
      <c r="T5" s="393"/>
      <c r="U5" s="393"/>
      <c r="V5" s="393"/>
      <c r="W5" s="393"/>
      <c r="X5" s="393"/>
      <c r="Y5" s="394"/>
      <c r="Z5" s="392" t="s">
        <v>8</v>
      </c>
      <c r="AA5" s="393"/>
      <c r="AB5" s="393"/>
      <c r="AC5" s="393"/>
      <c r="AD5" s="393"/>
      <c r="AE5" s="393"/>
      <c r="AF5" s="394"/>
      <c r="AG5" s="392" t="s">
        <v>9</v>
      </c>
      <c r="AH5" s="393"/>
      <c r="AI5" s="393"/>
      <c r="AJ5" s="393"/>
      <c r="AK5" s="393"/>
      <c r="AL5" s="393"/>
      <c r="AM5" s="393"/>
      <c r="AN5" s="394"/>
      <c r="AO5" s="282" t="s">
        <v>741</v>
      </c>
      <c r="AP5" s="283"/>
      <c r="AQ5" s="284"/>
      <c r="AR5" s="11"/>
      <c r="AS5" s="11"/>
      <c r="AT5" s="11"/>
      <c r="AU5" s="11"/>
      <c r="AV5" s="11"/>
      <c r="AW5" s="11"/>
      <c r="AX5" s="11"/>
      <c r="AY5" s="11"/>
      <c r="AZ5" s="11"/>
      <c r="BA5" s="11"/>
      <c r="BB5" s="11"/>
      <c r="BC5" s="11"/>
      <c r="BD5" s="11"/>
      <c r="BE5" s="11"/>
      <c r="BF5" s="11"/>
      <c r="BG5" s="11"/>
      <c r="BH5" s="11"/>
      <c r="BI5" s="11"/>
      <c r="BJ5" s="11"/>
      <c r="BK5" s="11"/>
    </row>
    <row r="6" spans="1:63" s="12" customFormat="1" ht="29.25" customHeight="1" thickBot="1" x14ac:dyDescent="0.3">
      <c r="A6" s="361" t="s">
        <v>10</v>
      </c>
      <c r="B6" s="367" t="s">
        <v>11</v>
      </c>
      <c r="C6" s="367" t="s">
        <v>12</v>
      </c>
      <c r="D6" s="357" t="s">
        <v>13</v>
      </c>
      <c r="E6" s="357" t="s">
        <v>14</v>
      </c>
      <c r="F6" s="357" t="s">
        <v>15</v>
      </c>
      <c r="G6" s="359" t="s">
        <v>16</v>
      </c>
      <c r="H6" s="357" t="s">
        <v>17</v>
      </c>
      <c r="I6" s="357" t="s">
        <v>18</v>
      </c>
      <c r="J6" s="357" t="s">
        <v>19</v>
      </c>
      <c r="K6" s="357" t="s">
        <v>20</v>
      </c>
      <c r="L6" s="357" t="s">
        <v>21</v>
      </c>
      <c r="M6" s="362" t="s">
        <v>22</v>
      </c>
      <c r="N6" s="357" t="s">
        <v>23</v>
      </c>
      <c r="O6" s="357" t="s">
        <v>20</v>
      </c>
      <c r="P6" s="357" t="s">
        <v>24</v>
      </c>
      <c r="Q6" s="357" t="s">
        <v>25</v>
      </c>
      <c r="R6" s="359" t="s">
        <v>26</v>
      </c>
      <c r="S6" s="361" t="s">
        <v>27</v>
      </c>
      <c r="T6" s="364" t="s">
        <v>28</v>
      </c>
      <c r="U6" s="365"/>
      <c r="V6" s="365"/>
      <c r="W6" s="365"/>
      <c r="X6" s="365"/>
      <c r="Y6" s="366"/>
      <c r="Z6" s="188" t="s">
        <v>29</v>
      </c>
      <c r="AA6" s="189"/>
      <c r="AB6" s="361" t="s">
        <v>20</v>
      </c>
      <c r="AC6" s="361" t="s">
        <v>30</v>
      </c>
      <c r="AD6" s="361" t="s">
        <v>20</v>
      </c>
      <c r="AE6" s="361" t="s">
        <v>31</v>
      </c>
      <c r="AF6" s="361" t="s">
        <v>32</v>
      </c>
      <c r="AG6" s="395" t="s">
        <v>9</v>
      </c>
      <c r="AH6" s="361" t="s">
        <v>33</v>
      </c>
      <c r="AI6" s="357" t="s">
        <v>34</v>
      </c>
      <c r="AJ6" s="357" t="s">
        <v>35</v>
      </c>
      <c r="AK6" s="357" t="s">
        <v>36</v>
      </c>
      <c r="AL6" s="357" t="s">
        <v>37</v>
      </c>
      <c r="AM6" s="357" t="s">
        <v>38</v>
      </c>
      <c r="AN6" s="357" t="s">
        <v>39</v>
      </c>
      <c r="AO6" s="285"/>
      <c r="AP6" s="286"/>
      <c r="AQ6" s="287"/>
      <c r="AR6" s="11"/>
      <c r="AS6" s="11"/>
      <c r="AT6" s="11"/>
      <c r="AU6" s="11"/>
      <c r="AV6" s="11"/>
      <c r="AW6" s="11"/>
      <c r="AX6" s="11"/>
      <c r="AY6" s="11"/>
      <c r="AZ6" s="11"/>
      <c r="BA6" s="11"/>
      <c r="BB6" s="11"/>
      <c r="BC6" s="11"/>
      <c r="BD6" s="11"/>
      <c r="BE6" s="11"/>
      <c r="BF6" s="11"/>
      <c r="BG6" s="11"/>
      <c r="BH6" s="11"/>
      <c r="BI6" s="11"/>
      <c r="BJ6" s="11"/>
      <c r="BK6" s="11"/>
    </row>
    <row r="7" spans="1:63" s="12" customFormat="1" ht="91.5" customHeight="1" thickBot="1" x14ac:dyDescent="0.3">
      <c r="A7" s="358"/>
      <c r="B7" s="358"/>
      <c r="C7" s="358"/>
      <c r="D7" s="358"/>
      <c r="E7" s="358"/>
      <c r="F7" s="358"/>
      <c r="G7" s="360"/>
      <c r="H7" s="358"/>
      <c r="I7" s="358"/>
      <c r="J7" s="358"/>
      <c r="K7" s="358"/>
      <c r="L7" s="358"/>
      <c r="M7" s="363"/>
      <c r="N7" s="358"/>
      <c r="O7" s="358"/>
      <c r="P7" s="358"/>
      <c r="Q7" s="358"/>
      <c r="R7" s="360"/>
      <c r="S7" s="358"/>
      <c r="T7" s="182" t="s">
        <v>11</v>
      </c>
      <c r="U7" s="182" t="s">
        <v>40</v>
      </c>
      <c r="V7" s="182" t="s">
        <v>41</v>
      </c>
      <c r="W7" s="184" t="s">
        <v>42</v>
      </c>
      <c r="X7" s="182" t="s">
        <v>43</v>
      </c>
      <c r="Y7" s="182" t="s">
        <v>44</v>
      </c>
      <c r="Z7" s="182"/>
      <c r="AA7" s="187" t="s">
        <v>45</v>
      </c>
      <c r="AB7" s="358"/>
      <c r="AC7" s="358"/>
      <c r="AD7" s="358"/>
      <c r="AE7" s="358"/>
      <c r="AF7" s="358"/>
      <c r="AG7" s="360"/>
      <c r="AH7" s="358"/>
      <c r="AI7" s="358"/>
      <c r="AJ7" s="358"/>
      <c r="AK7" s="358"/>
      <c r="AL7" s="358"/>
      <c r="AM7" s="358"/>
      <c r="AN7" s="358"/>
      <c r="AO7" s="288"/>
      <c r="AP7" s="289"/>
      <c r="AQ7" s="290"/>
      <c r="AR7" s="13"/>
      <c r="AS7" s="13"/>
      <c r="AT7" s="13"/>
      <c r="AU7" s="13"/>
      <c r="AV7" s="13"/>
      <c r="AW7" s="13"/>
      <c r="AX7" s="13"/>
      <c r="AY7" s="13"/>
      <c r="AZ7" s="13"/>
      <c r="BA7" s="13"/>
      <c r="BB7" s="13"/>
      <c r="BC7" s="13"/>
      <c r="BD7" s="13"/>
      <c r="BE7" s="13"/>
      <c r="BF7" s="13"/>
      <c r="BG7" s="13"/>
      <c r="BH7" s="13"/>
      <c r="BI7" s="13"/>
      <c r="BJ7" s="13"/>
      <c r="BK7" s="13"/>
    </row>
    <row r="8" spans="1:63" s="12" customFormat="1" ht="145.5" customHeight="1" x14ac:dyDescent="0.25">
      <c r="A8" s="192">
        <v>1</v>
      </c>
      <c r="B8" s="170" t="s">
        <v>46</v>
      </c>
      <c r="C8" s="171" t="s">
        <v>47</v>
      </c>
      <c r="D8" s="172" t="s">
        <v>48</v>
      </c>
      <c r="E8" s="173" t="s">
        <v>49</v>
      </c>
      <c r="F8" s="174" t="s">
        <v>50</v>
      </c>
      <c r="G8" s="174" t="s">
        <v>51</v>
      </c>
      <c r="H8" s="173" t="s">
        <v>52</v>
      </c>
      <c r="I8" s="175">
        <v>24</v>
      </c>
      <c r="J8" s="176" t="str">
        <f t="shared" ref="J8:J83" si="0">IF(I8&lt;=0,"",IF(I8&lt;=2,"Muy Baja",IF(I8&lt;=24,"Baja",IF(I8&lt;=500,"Media",IF(I8&lt;=5000,"Alta","Muy Alta")))))</f>
        <v>Baja</v>
      </c>
      <c r="K8" s="177">
        <f t="shared" ref="K8:K10" si="1">IF(J8="","",IF(J8="Muy Baja",0.2,IF(J8="Baja",0.4,IF(J8="Media",0.6,IF(J8="Alta",0.8,IF(J8="Muy Alta",1, ))))))</f>
        <v>0.4</v>
      </c>
      <c r="L8" s="173" t="s">
        <v>53</v>
      </c>
      <c r="M8" s="23" t="str">
        <f>IF(NOT(ISERROR(MATCH(L8,'[2]Tabla Impacto'!$B$221:$B$223,0))),'[2]Tabla Impacto'!$F$223&amp;"Por favor no seleccionar los criterios de impacto(Afectación Económica o presupuestal y Pérdida Reputacional)",L8)</f>
        <v>Entre 10 y 50 SMLMV</v>
      </c>
      <c r="N8" s="178" t="str">
        <f>IF(OR(L8='[2]Tabla Impacto'!$C$4,L8='[2]Tabla Impacto'!$D$4),"Leve",IF(OR(L8='[2]Tabla Impacto'!$C$5,L8='[2]Tabla Impacto'!$D$5),"Menor",IF(OR(L8='[2]Tabla Impacto'!$C$6,L8='[2]Tabla Impacto'!$D$6),"Moderado",IF(OR(L8='[2]Tabla Impacto'!$C$7,L8='[2]Tabla Impacto'!$D$7),"Mayor",IF(OR(L8='[2]Tabla Impacto'!$C$8,L8='[2]Tabla Impacto'!$D$8),"Catastrófico","")))))</f>
        <v>Menor</v>
      </c>
      <c r="O8" s="177">
        <f t="shared" ref="O8:O37" si="2">IF(N8="","",IF(N8="Leve",0.2,IF(N8="Menor",0.4,IF(N8="Moderado",0.6,IF(N8="Mayor",0.8,IF(N8="Catastrófico",1, ))))))</f>
        <v>0.4</v>
      </c>
      <c r="P8" s="179" t="str">
        <f t="shared" ref="P8:P157" si="3">IF(OR(AND(J8="Muy Baja",N8="Leve"),AND(J8="Muy Baja",N8="Menor"),AND(J8="Baja",N8="Leve")),"Bajo",IF(OR(AND(J8="Muy baja",N8="Moderado"),AND(J8="Baja",N8="Menor"),AND(J8="Baja",N8="Moderado"),AND(J8="Media",N8="Leve"),AND(J8="Media",N8="Menor"),AND(J8="Media",N8="Moderado"),AND(J8="Alta",N8="Leve"),AND(J8="Alta",N8="Menor")),"Moderado",IF(OR(AND(J8="Muy Baja",N8="Mayor"),AND(J8="Baja",N8="Mayor"),AND(J8="Media",N8="Mayor"),AND(J8="Alta",N8="Moderado"),AND(J8="Alta",N8="Mayor"),AND(J8="Muy Alta",N8="Leve"),AND(J8="Muy Alta",N8="Menor"),AND(J8="Muy Alta",N8="Moderado"),AND(J8="Muy Alta",N8="Mayor")),"Alto",IF(OR(AND(J8="Muy Baja",N8="Catastrófico"),AND(J8="Baja",N8="Catastrófico"),AND(J8="Media",N8="Catastrófico"),AND(J8="Alta",N8="Catastrófico"),AND(J8="Muy Alta",N8="Catastrófico")),"Extremo",""))))</f>
        <v>Moderado</v>
      </c>
      <c r="Q8" s="175">
        <v>1</v>
      </c>
      <c r="R8" s="173" t="s">
        <v>54</v>
      </c>
      <c r="S8" s="180" t="str">
        <f t="shared" ref="S8:S157" si="4">IF(OR(T8="Preventivo",T8="Detectivo"),"Probabilidad",IF(T8="Correctivo","Impacto",""))</f>
        <v>Probabilidad</v>
      </c>
      <c r="T8" s="181" t="s">
        <v>55</v>
      </c>
      <c r="U8" s="181" t="s">
        <v>56</v>
      </c>
      <c r="V8" s="183" t="str">
        <f t="shared" ref="V8:V85" si="5">IF(AND(T8="Preventivo",U8="Automático"),"50%",IF(AND(T8="Preventivo",U8="Manual"),"40%",IF(AND(T8="Detectivo",U8="Automático"),"40%",IF(AND(T8="Detectivo",U8="Manual"),"30%",IF(AND(T8="Correctivo",U8="Automático"),"35%",IF(AND(T8="Correctivo",U8="Manual"),"25%",""))))))</f>
        <v>50%</v>
      </c>
      <c r="W8" s="27" t="s">
        <v>57</v>
      </c>
      <c r="X8" s="181" t="s">
        <v>58</v>
      </c>
      <c r="Y8" s="181" t="s">
        <v>59</v>
      </c>
      <c r="Z8" s="185">
        <f t="shared" ref="Z8:Z157" si="6">IFERROR(IF(S8="Probabilidad",(K8-(+K8*V8)),IF(S8="Impacto",K8,"")),"")</f>
        <v>0.2</v>
      </c>
      <c r="AA8" s="186" t="str">
        <f t="shared" ref="AA8:AA157" si="7">IFERROR(IF(Z8="","",IF(Z8&lt;=0.2,"Muy Baja",IF(Z8&lt;=0.4,"Baja",IF(Z8&lt;=0.6,"Media",IF(Z8&lt;=0.8,"Alta","Muy Alta"))))),"")</f>
        <v>Muy Baja</v>
      </c>
      <c r="AB8" s="183">
        <f t="shared" ref="AB8:AB113" si="8">+Z8</f>
        <v>0.2</v>
      </c>
      <c r="AC8" s="186" t="str">
        <f t="shared" ref="AC8:AC113" si="9">IFERROR(IF(AD8="","",IF(AD8&lt;=0.2,"Leve",IF(AD8&lt;=0.4,"Menor",IF(AD8&lt;=0.6,"Moderado",IF(AD8&lt;=0.8,"Mayor","Catastrófico"))))),"")</f>
        <v>Menor</v>
      </c>
      <c r="AD8" s="183">
        <f t="shared" ref="AD8:AD113" si="10">IFERROR(IF(S8="Impacto",(O8-(+O8*V8)),IF(S8="Probabilidad",O8,"")),"")</f>
        <v>0.4</v>
      </c>
      <c r="AE8" s="190" t="str">
        <f t="shared" ref="AE8:AE113" si="11">IFERROR(IF(OR(AND(AA8="Muy Baja",AC8="Leve"),AND(AA8="Muy Baja",AC8="Menor"),AND(AA8="Baja",AC8="Leve")),"Bajo",IF(OR(AND(AA8="Muy baja",AC8="Moderado"),AND(AA8="Baja",AC8="Menor"),AND(AA8="Baja",AC8="Moderado"),AND(AA8="Media",AC8="Leve"),AND(AA8="Media",AC8="Menor"),AND(AA8="Media",AC8="Moderado"),AND(AA8="Alta",AC8="Leve"),AND(AA8="Alta",AC8="Menor")),"Moderado",IF(OR(AND(AA8="Muy Baja",AC8="Mayor"),AND(AA8="Baja",AC8="Mayor"),AND(AA8="Media",AC8="Mayor"),AND(AA8="Alta",AC8="Moderado"),AND(AA8="Alta",AC8="Mayor"),AND(AA8="Muy Alta",AC8="Leve"),AND(AA8="Muy Alta",AC8="Menor"),AND(AA8="Muy Alta",AC8="Moderado"),AND(AA8="Muy Alta",AC8="Mayor")),"Alto",IF(OR(AND(AA8="Muy Baja",AC8="Catastrófico"),AND(AA8="Baja",AC8="Catastrófico"),AND(AA8="Media",AC8="Catastrófico"),AND(AA8="Alta",AC8="Catastrófico"),AND(AA8="Muy Alta",AC8="Catastrófico")),"Extremo","")))),"")</f>
        <v>Bajo</v>
      </c>
      <c r="AF8" s="181" t="s">
        <v>60</v>
      </c>
      <c r="AG8" s="173" t="s">
        <v>61</v>
      </c>
      <c r="AH8" s="172" t="s">
        <v>62</v>
      </c>
      <c r="AI8" s="396">
        <v>44197</v>
      </c>
      <c r="AJ8" s="180" t="s">
        <v>63</v>
      </c>
      <c r="AK8" s="173" t="s">
        <v>64</v>
      </c>
      <c r="AL8" s="175"/>
      <c r="AM8" s="175"/>
      <c r="AN8" s="191" t="s">
        <v>65</v>
      </c>
      <c r="AO8" s="317" t="s">
        <v>831</v>
      </c>
      <c r="AP8" s="318"/>
      <c r="AQ8" s="319"/>
    </row>
    <row r="9" spans="1:63" s="12" customFormat="1" ht="51" customHeight="1" x14ac:dyDescent="0.25">
      <c r="A9" s="193">
        <v>2</v>
      </c>
      <c r="B9" s="33" t="s">
        <v>46</v>
      </c>
      <c r="C9" s="34" t="s">
        <v>47</v>
      </c>
      <c r="D9" s="35" t="s">
        <v>66</v>
      </c>
      <c r="E9" s="36" t="s">
        <v>67</v>
      </c>
      <c r="F9" s="36" t="s">
        <v>68</v>
      </c>
      <c r="G9" s="36" t="s">
        <v>69</v>
      </c>
      <c r="H9" s="36" t="s">
        <v>52</v>
      </c>
      <c r="I9" s="37">
        <v>1</v>
      </c>
      <c r="J9" s="38" t="str">
        <f t="shared" si="0"/>
        <v>Muy Baja</v>
      </c>
      <c r="K9" s="39">
        <f t="shared" si="1"/>
        <v>0.2</v>
      </c>
      <c r="L9" s="36" t="s">
        <v>70</v>
      </c>
      <c r="M9" s="40"/>
      <c r="N9" s="41" t="str">
        <f>IF(OR(L9='[2]Tabla Impacto'!$C$4,L9='[2]Tabla Impacto'!$D$4),"Leve",IF(OR(L9='[2]Tabla Impacto'!$C$5,L9='[2]Tabla Impacto'!$D$5),"Menor",IF(OR(L9='[2]Tabla Impacto'!$C$6,L9='[2]Tabla Impacto'!$D$6),"Moderado",IF(OR(L9='[2]Tabla Impacto'!$C$7,L9='[2]Tabla Impacto'!$D$7),"Mayor",IF(OR(L9='[2]Tabla Impacto'!$C$8,L9='[2]Tabla Impacto'!$D$8),"Catastrófico","")))))</f>
        <v>Leve</v>
      </c>
      <c r="O9" s="39">
        <f t="shared" si="2"/>
        <v>0.2</v>
      </c>
      <c r="P9" s="42" t="str">
        <f t="shared" si="3"/>
        <v>Bajo</v>
      </c>
      <c r="Q9" s="37">
        <v>1</v>
      </c>
      <c r="R9" s="36" t="s">
        <v>71</v>
      </c>
      <c r="S9" s="43" t="str">
        <f t="shared" si="4"/>
        <v>Probabilidad</v>
      </c>
      <c r="T9" s="44" t="s">
        <v>55</v>
      </c>
      <c r="U9" s="44" t="s">
        <v>56</v>
      </c>
      <c r="V9" s="45" t="str">
        <f t="shared" si="5"/>
        <v>50%</v>
      </c>
      <c r="W9" s="44" t="s">
        <v>57</v>
      </c>
      <c r="X9" s="44" t="s">
        <v>58</v>
      </c>
      <c r="Y9" s="44" t="s">
        <v>59</v>
      </c>
      <c r="Z9" s="46">
        <f t="shared" si="6"/>
        <v>0.1</v>
      </c>
      <c r="AA9" s="47" t="str">
        <f t="shared" si="7"/>
        <v>Muy Baja</v>
      </c>
      <c r="AB9" s="45">
        <f t="shared" si="8"/>
        <v>0.1</v>
      </c>
      <c r="AC9" s="47" t="str">
        <f t="shared" si="9"/>
        <v>Leve</v>
      </c>
      <c r="AD9" s="45">
        <f t="shared" si="10"/>
        <v>0.2</v>
      </c>
      <c r="AE9" s="48" t="str">
        <f t="shared" si="11"/>
        <v>Bajo</v>
      </c>
      <c r="AF9" s="44" t="s">
        <v>60</v>
      </c>
      <c r="AG9" s="36" t="s">
        <v>72</v>
      </c>
      <c r="AH9" s="35" t="s">
        <v>62</v>
      </c>
      <c r="AI9" s="49">
        <v>44197</v>
      </c>
      <c r="AJ9" s="43" t="s">
        <v>63</v>
      </c>
      <c r="AK9" s="36" t="s">
        <v>73</v>
      </c>
      <c r="AL9" s="50"/>
      <c r="AM9" s="50"/>
      <c r="AN9" s="163" t="s">
        <v>74</v>
      </c>
      <c r="AO9" s="291" t="s">
        <v>832</v>
      </c>
      <c r="AP9" s="292"/>
      <c r="AQ9" s="293"/>
    </row>
    <row r="10" spans="1:63" s="12" customFormat="1" ht="123.75" customHeight="1" x14ac:dyDescent="0.25">
      <c r="A10" s="311">
        <v>3</v>
      </c>
      <c r="B10" s="327" t="s">
        <v>75</v>
      </c>
      <c r="C10" s="305" t="s">
        <v>76</v>
      </c>
      <c r="D10" s="307" t="s">
        <v>66</v>
      </c>
      <c r="E10" s="308" t="s">
        <v>77</v>
      </c>
      <c r="F10" s="308" t="s">
        <v>78</v>
      </c>
      <c r="G10" s="308" t="s">
        <v>79</v>
      </c>
      <c r="H10" s="17" t="s">
        <v>80</v>
      </c>
      <c r="I10" s="20">
        <v>365</v>
      </c>
      <c r="J10" s="21" t="str">
        <f t="shared" si="0"/>
        <v>Media</v>
      </c>
      <c r="K10" s="22">
        <f t="shared" si="1"/>
        <v>0.6</v>
      </c>
      <c r="L10" s="17" t="s">
        <v>81</v>
      </c>
      <c r="M10" s="23" t="str">
        <f>IF(NOT(ISERROR(MATCH(L10,'[2]Tabla Impacto'!$B$221:$B$223,0))),'[2]Tabla Impacto'!$F$223&amp;"Por favor no seleccionar los criterios de impacto(Afectación Económica o presupuestal y Pérdida Reputacional)",L10)</f>
        <v>El riesgo afecta la imagen de de la entidad con efecto publicitario sostenido a nivel de sector administrativo, nivel departamental o municipal</v>
      </c>
      <c r="N10" s="24" t="str">
        <f>IF(OR(L10='[2]Tabla Impacto'!$C$4,L10='[2]Tabla Impacto'!$D$4),"Leve",IF(OR(L10='[2]Tabla Impacto'!$C$5,L10='[2]Tabla Impacto'!$D$5),"Menor",IF(OR(L10='[2]Tabla Impacto'!$C$6,L10='[2]Tabla Impacto'!$D$6),"Moderado",IF(OR(L10='[2]Tabla Impacto'!$C$7,L10='[2]Tabla Impacto'!$D$7),"Mayor",IF(OR(L10='[2]Tabla Impacto'!$C$8,L10='[2]Tabla Impacto'!$D$8),"Catastrófico","")))))</f>
        <v>Mayor</v>
      </c>
      <c r="O10" s="22">
        <f t="shared" si="2"/>
        <v>0.8</v>
      </c>
      <c r="P10" s="25" t="str">
        <f t="shared" si="3"/>
        <v>Alto</v>
      </c>
      <c r="Q10" s="20">
        <v>1</v>
      </c>
      <c r="R10" s="18" t="s">
        <v>82</v>
      </c>
      <c r="S10" s="26" t="str">
        <f t="shared" si="4"/>
        <v>Probabilidad</v>
      </c>
      <c r="T10" s="27" t="s">
        <v>55</v>
      </c>
      <c r="U10" s="27" t="s">
        <v>83</v>
      </c>
      <c r="V10" s="28" t="str">
        <f t="shared" si="5"/>
        <v>40%</v>
      </c>
      <c r="W10" s="27" t="s">
        <v>57</v>
      </c>
      <c r="X10" s="27" t="s">
        <v>58</v>
      </c>
      <c r="Y10" s="27" t="s">
        <v>59</v>
      </c>
      <c r="Z10" s="29">
        <f t="shared" si="6"/>
        <v>0.36</v>
      </c>
      <c r="AA10" s="30" t="str">
        <f t="shared" si="7"/>
        <v>Baja</v>
      </c>
      <c r="AB10" s="28">
        <f t="shared" si="8"/>
        <v>0.36</v>
      </c>
      <c r="AC10" s="30" t="str">
        <f t="shared" si="9"/>
        <v>Mayor</v>
      </c>
      <c r="AD10" s="28">
        <f t="shared" si="10"/>
        <v>0.8</v>
      </c>
      <c r="AE10" s="31" t="str">
        <f t="shared" si="11"/>
        <v>Alto</v>
      </c>
      <c r="AF10" s="27" t="s">
        <v>60</v>
      </c>
      <c r="AG10" s="19" t="s">
        <v>84</v>
      </c>
      <c r="AH10" s="52" t="s">
        <v>85</v>
      </c>
      <c r="AI10" s="53">
        <v>44317</v>
      </c>
      <c r="AJ10" s="53">
        <v>44440</v>
      </c>
      <c r="AK10" s="19" t="s">
        <v>86</v>
      </c>
      <c r="AL10" s="20"/>
      <c r="AM10" s="20"/>
      <c r="AN10" s="162" t="s">
        <v>65</v>
      </c>
      <c r="AO10" s="294" t="s">
        <v>876</v>
      </c>
      <c r="AP10" s="295"/>
      <c r="AQ10" s="296"/>
    </row>
    <row r="11" spans="1:63" s="12" customFormat="1" ht="115.5" customHeight="1" x14ac:dyDescent="0.25">
      <c r="A11" s="312"/>
      <c r="B11" s="306"/>
      <c r="C11" s="306"/>
      <c r="D11" s="306"/>
      <c r="E11" s="306"/>
      <c r="F11" s="306"/>
      <c r="G11" s="306"/>
      <c r="H11" s="17" t="s">
        <v>80</v>
      </c>
      <c r="I11" s="20">
        <v>365</v>
      </c>
      <c r="J11" s="21" t="str">
        <f t="shared" si="0"/>
        <v>Media</v>
      </c>
      <c r="K11" s="22">
        <v>0.36</v>
      </c>
      <c r="L11" s="17" t="s">
        <v>81</v>
      </c>
      <c r="M11" s="23" t="str">
        <f>IF(NOT(ISERROR(MATCH(L11,'[2]Tabla Impacto'!$B$221:$B$223,0))),'[2]Tabla Impacto'!$F$223&amp;"Por favor no seleccionar los criterios de impacto(Afectación Económica o presupuestal y Pérdida Reputacional)",L11)</f>
        <v>El riesgo afecta la imagen de de la entidad con efecto publicitario sostenido a nivel de sector administrativo, nivel departamental o municipal</v>
      </c>
      <c r="N11" s="24" t="str">
        <f>IF(OR(L11='[2]Tabla Impacto'!$C$4,L11='[2]Tabla Impacto'!$D$4),"Leve",IF(OR(L11='[2]Tabla Impacto'!$C$5,L11='[2]Tabla Impacto'!$D$5),"Menor",IF(OR(L11='[2]Tabla Impacto'!$C$6,L11='[2]Tabla Impacto'!$D$6),"Moderado",IF(OR(L11='[2]Tabla Impacto'!$C$7,L11='[2]Tabla Impacto'!$D$7),"Mayor",IF(OR(L11='[2]Tabla Impacto'!$C$8,L11='[2]Tabla Impacto'!$D$8),"Catastrófico","")))))</f>
        <v>Mayor</v>
      </c>
      <c r="O11" s="22">
        <f t="shared" si="2"/>
        <v>0.8</v>
      </c>
      <c r="P11" s="25" t="str">
        <f t="shared" si="3"/>
        <v>Alto</v>
      </c>
      <c r="Q11" s="20">
        <v>2</v>
      </c>
      <c r="R11" s="18" t="s">
        <v>87</v>
      </c>
      <c r="S11" s="26" t="str">
        <f t="shared" si="4"/>
        <v>Probabilidad</v>
      </c>
      <c r="T11" s="27" t="s">
        <v>88</v>
      </c>
      <c r="U11" s="27" t="s">
        <v>83</v>
      </c>
      <c r="V11" s="28" t="str">
        <f t="shared" si="5"/>
        <v>30%</v>
      </c>
      <c r="W11" s="27" t="s">
        <v>57</v>
      </c>
      <c r="X11" s="27" t="s">
        <v>58</v>
      </c>
      <c r="Y11" s="27" t="s">
        <v>59</v>
      </c>
      <c r="Z11" s="29">
        <f t="shared" si="6"/>
        <v>0.252</v>
      </c>
      <c r="AA11" s="30" t="str">
        <f t="shared" si="7"/>
        <v>Baja</v>
      </c>
      <c r="AB11" s="28">
        <f t="shared" si="8"/>
        <v>0.252</v>
      </c>
      <c r="AC11" s="30" t="str">
        <f t="shared" si="9"/>
        <v>Mayor</v>
      </c>
      <c r="AD11" s="28">
        <f t="shared" si="10"/>
        <v>0.8</v>
      </c>
      <c r="AE11" s="31" t="str">
        <f t="shared" si="11"/>
        <v>Alto</v>
      </c>
      <c r="AF11" s="27" t="s">
        <v>60</v>
      </c>
      <c r="AG11" s="19" t="s">
        <v>89</v>
      </c>
      <c r="AH11" s="52" t="s">
        <v>85</v>
      </c>
      <c r="AI11" s="53">
        <v>44470</v>
      </c>
      <c r="AJ11" s="53">
        <v>44593</v>
      </c>
      <c r="AK11" s="19" t="s">
        <v>90</v>
      </c>
      <c r="AL11" s="20"/>
      <c r="AM11" s="20"/>
      <c r="AN11" s="162" t="s">
        <v>65</v>
      </c>
      <c r="AO11" s="294"/>
      <c r="AP11" s="295"/>
      <c r="AQ11" s="296"/>
    </row>
    <row r="12" spans="1:63" s="12" customFormat="1" ht="130.5" customHeight="1" x14ac:dyDescent="0.25">
      <c r="A12" s="311">
        <v>4</v>
      </c>
      <c r="B12" s="327" t="s">
        <v>75</v>
      </c>
      <c r="C12" s="305" t="s">
        <v>76</v>
      </c>
      <c r="D12" s="307" t="s">
        <v>66</v>
      </c>
      <c r="E12" s="308" t="s">
        <v>91</v>
      </c>
      <c r="F12" s="308" t="s">
        <v>92</v>
      </c>
      <c r="G12" s="308" t="s">
        <v>93</v>
      </c>
      <c r="H12" s="17" t="s">
        <v>80</v>
      </c>
      <c r="I12" s="20">
        <v>200</v>
      </c>
      <c r="J12" s="21" t="str">
        <f t="shared" si="0"/>
        <v>Media</v>
      </c>
      <c r="K12" s="22">
        <f>IF(J12="","",IF(J12="Muy Baja",0.2,IF(J12="Baja",0.4,IF(J12="Media",0.6,IF(J12="Alta",0.8,IF(J12="Muy Alta",1, ))))))</f>
        <v>0.6</v>
      </c>
      <c r="L12" s="18" t="s">
        <v>94</v>
      </c>
      <c r="M12" s="23" t="str">
        <f>IF(NOT(ISERROR(MATCH(L12,'[2]Tabla Impacto'!$B$221:$B$223,0))),'[2]Tabla Impacto'!$F$223&amp;"Por favor no seleccionar los criterios de impacto(Afectación Económica o presupuestal y Pérdida Reputacional)",L12)</f>
        <v>El riesgo afecta la imagen de la entidad con algunos usuarios de relevancia frente al logro de los objetivos</v>
      </c>
      <c r="N12" s="24" t="str">
        <f>IF(OR(L12='[2]Tabla Impacto'!$C$4,L12='[2]Tabla Impacto'!$D$4),"Leve",IF(OR(L12='[2]Tabla Impacto'!$C$5,L12='[2]Tabla Impacto'!$D$5),"Menor",IF(OR(L12='[2]Tabla Impacto'!$C$6,L12='[2]Tabla Impacto'!$D$6),"Moderado",IF(OR(L12='[2]Tabla Impacto'!$C$7,L12='[2]Tabla Impacto'!$D$7),"Mayor",IF(OR(L12='[2]Tabla Impacto'!$C$8,L12='[2]Tabla Impacto'!$D$8),"Catastrófico","")))))</f>
        <v>Moderado</v>
      </c>
      <c r="O12" s="22">
        <f t="shared" si="2"/>
        <v>0.6</v>
      </c>
      <c r="P12" s="25" t="str">
        <f t="shared" si="3"/>
        <v>Moderado</v>
      </c>
      <c r="Q12" s="20">
        <v>1</v>
      </c>
      <c r="R12" s="18" t="s">
        <v>95</v>
      </c>
      <c r="S12" s="26" t="str">
        <f t="shared" si="4"/>
        <v>Probabilidad</v>
      </c>
      <c r="T12" s="27" t="s">
        <v>55</v>
      </c>
      <c r="U12" s="27" t="s">
        <v>83</v>
      </c>
      <c r="V12" s="28" t="str">
        <f t="shared" si="5"/>
        <v>40%</v>
      </c>
      <c r="W12" s="27" t="s">
        <v>57</v>
      </c>
      <c r="X12" s="27" t="s">
        <v>58</v>
      </c>
      <c r="Y12" s="27" t="s">
        <v>59</v>
      </c>
      <c r="Z12" s="29">
        <f t="shared" si="6"/>
        <v>0.36</v>
      </c>
      <c r="AA12" s="30" t="str">
        <f t="shared" si="7"/>
        <v>Baja</v>
      </c>
      <c r="AB12" s="28">
        <f t="shared" si="8"/>
        <v>0.36</v>
      </c>
      <c r="AC12" s="30" t="str">
        <f t="shared" si="9"/>
        <v>Moderado</v>
      </c>
      <c r="AD12" s="28">
        <f t="shared" si="10"/>
        <v>0.6</v>
      </c>
      <c r="AE12" s="31" t="str">
        <f t="shared" si="11"/>
        <v>Moderado</v>
      </c>
      <c r="AF12" s="27" t="s">
        <v>60</v>
      </c>
      <c r="AG12" s="19" t="s">
        <v>96</v>
      </c>
      <c r="AH12" s="52" t="s">
        <v>85</v>
      </c>
      <c r="AI12" s="53">
        <v>44470</v>
      </c>
      <c r="AJ12" s="53">
        <v>44531</v>
      </c>
      <c r="AK12" s="19" t="s">
        <v>97</v>
      </c>
      <c r="AL12" s="20"/>
      <c r="AM12" s="20"/>
      <c r="AN12" s="162" t="s">
        <v>65</v>
      </c>
      <c r="AO12" s="294" t="s">
        <v>877</v>
      </c>
      <c r="AP12" s="295"/>
      <c r="AQ12" s="296"/>
    </row>
    <row r="13" spans="1:63" s="12" customFormat="1" ht="111.75" customHeight="1" x14ac:dyDescent="0.25">
      <c r="A13" s="312"/>
      <c r="B13" s="306"/>
      <c r="C13" s="306"/>
      <c r="D13" s="306"/>
      <c r="E13" s="306"/>
      <c r="F13" s="306"/>
      <c r="G13" s="306"/>
      <c r="H13" s="17" t="s">
        <v>80</v>
      </c>
      <c r="I13" s="20">
        <v>200</v>
      </c>
      <c r="J13" s="21" t="str">
        <f t="shared" si="0"/>
        <v>Media</v>
      </c>
      <c r="K13" s="22">
        <v>0.36</v>
      </c>
      <c r="L13" s="18" t="s">
        <v>94</v>
      </c>
      <c r="M13" s="23"/>
      <c r="N13" s="24" t="str">
        <f>IF(OR(L13='[2]Tabla Impacto'!$C$4,L13='[2]Tabla Impacto'!$D$4),"Leve",IF(OR(L13='[2]Tabla Impacto'!$C$5,L13='[2]Tabla Impacto'!$D$5),"Menor",IF(OR(L13='[2]Tabla Impacto'!$C$6,L13='[2]Tabla Impacto'!$D$6),"Moderado",IF(OR(L13='[2]Tabla Impacto'!$C$7,L13='[2]Tabla Impacto'!$D$7),"Mayor",IF(OR(L13='[2]Tabla Impacto'!$C$8,L13='[2]Tabla Impacto'!$D$8),"Catastrófico","")))))</f>
        <v>Moderado</v>
      </c>
      <c r="O13" s="22">
        <f t="shared" si="2"/>
        <v>0.6</v>
      </c>
      <c r="P13" s="25" t="str">
        <f t="shared" si="3"/>
        <v>Moderado</v>
      </c>
      <c r="Q13" s="20">
        <v>2</v>
      </c>
      <c r="R13" s="18" t="s">
        <v>98</v>
      </c>
      <c r="S13" s="26" t="str">
        <f t="shared" si="4"/>
        <v>Probabilidad</v>
      </c>
      <c r="T13" s="54" t="s">
        <v>55</v>
      </c>
      <c r="U13" s="54" t="s">
        <v>83</v>
      </c>
      <c r="V13" s="28" t="str">
        <f t="shared" si="5"/>
        <v>40%</v>
      </c>
      <c r="W13" s="54" t="s">
        <v>57</v>
      </c>
      <c r="X13" s="54" t="s">
        <v>58</v>
      </c>
      <c r="Y13" s="54" t="s">
        <v>59</v>
      </c>
      <c r="Z13" s="29">
        <f t="shared" si="6"/>
        <v>0.216</v>
      </c>
      <c r="AA13" s="30" t="str">
        <f t="shared" si="7"/>
        <v>Baja</v>
      </c>
      <c r="AB13" s="28">
        <f t="shared" si="8"/>
        <v>0.216</v>
      </c>
      <c r="AC13" s="30" t="str">
        <f t="shared" si="9"/>
        <v>Moderado</v>
      </c>
      <c r="AD13" s="28">
        <f t="shared" si="10"/>
        <v>0.6</v>
      </c>
      <c r="AE13" s="31" t="str">
        <f t="shared" si="11"/>
        <v>Moderado</v>
      </c>
      <c r="AF13" s="54" t="s">
        <v>60</v>
      </c>
      <c r="AG13" s="19" t="s">
        <v>99</v>
      </c>
      <c r="AH13" s="52" t="s">
        <v>85</v>
      </c>
      <c r="AI13" s="53">
        <v>44470</v>
      </c>
      <c r="AJ13" s="53">
        <v>44682</v>
      </c>
      <c r="AK13" s="19" t="s">
        <v>99</v>
      </c>
      <c r="AL13" s="17"/>
      <c r="AM13" s="17"/>
      <c r="AN13" s="162" t="s">
        <v>65</v>
      </c>
      <c r="AO13" s="294"/>
      <c r="AP13" s="295"/>
      <c r="AQ13" s="296"/>
    </row>
    <row r="14" spans="1:63" s="12" customFormat="1" ht="122.25" customHeight="1" x14ac:dyDescent="0.25">
      <c r="A14" s="355">
        <v>5</v>
      </c>
      <c r="B14" s="356" t="s">
        <v>75</v>
      </c>
      <c r="C14" s="356" t="s">
        <v>76</v>
      </c>
      <c r="D14" s="315" t="s">
        <v>100</v>
      </c>
      <c r="E14" s="329" t="s">
        <v>101</v>
      </c>
      <c r="F14" s="309" t="s">
        <v>102</v>
      </c>
      <c r="G14" s="315" t="s">
        <v>103</v>
      </c>
      <c r="H14" s="52" t="s">
        <v>52</v>
      </c>
      <c r="I14" s="55">
        <v>100</v>
      </c>
      <c r="J14" s="56" t="str">
        <f t="shared" si="0"/>
        <v>Media</v>
      </c>
      <c r="K14" s="57">
        <f>IF(J14="","",IF(J14="Muy Baja",0.2,IF(J14="Baja",0.4,IF(J14="Media",0.6,IF(J14="Alta",0.8,IF(J14="Muy Alta",1, ))))))</f>
        <v>0.6</v>
      </c>
      <c r="L14" s="52" t="s">
        <v>53</v>
      </c>
      <c r="M14" s="353" t="str">
        <f>IF(NOT(ISERROR(MATCH(L14,'[2]Tabla Impacto'!$B$221:$B$223,0))),'[2]Tabla Impacto'!$F$223&amp;"Por favor no seleccionar los criterios de impacto(Afectación Económica o presupuestal y Pérdida Reputacional)",L14)</f>
        <v>Entre 10 y 50 SMLMV</v>
      </c>
      <c r="N14" s="58" t="str">
        <f>IF(OR(L14='[2]Tabla Impacto'!$C$4,L14='[2]Tabla Impacto'!$D$4),"Leve",IF(OR(L14='[2]Tabla Impacto'!$C$5,L14='[2]Tabla Impacto'!$D$5),"Menor",IF(OR(L14='[2]Tabla Impacto'!$C$6,L14='[2]Tabla Impacto'!$D$6),"Moderado",IF(OR(L14='[2]Tabla Impacto'!$C$7,L14='[2]Tabla Impacto'!$D$7),"Mayor",IF(OR(L14='[2]Tabla Impacto'!$C$8,L14='[2]Tabla Impacto'!$D$8),"Catastrófico","")))))</f>
        <v>Menor</v>
      </c>
      <c r="O14" s="57">
        <f t="shared" si="2"/>
        <v>0.4</v>
      </c>
      <c r="P14" s="59" t="str">
        <f t="shared" si="3"/>
        <v>Moderado</v>
      </c>
      <c r="Q14" s="55">
        <v>1</v>
      </c>
      <c r="R14" s="19" t="s">
        <v>104</v>
      </c>
      <c r="S14" s="60" t="str">
        <f t="shared" si="4"/>
        <v>Probabilidad</v>
      </c>
      <c r="T14" s="61" t="s">
        <v>55</v>
      </c>
      <c r="U14" s="61" t="s">
        <v>83</v>
      </c>
      <c r="V14" s="62" t="str">
        <f t="shared" si="5"/>
        <v>40%</v>
      </c>
      <c r="W14" s="61" t="s">
        <v>57</v>
      </c>
      <c r="X14" s="61" t="s">
        <v>58</v>
      </c>
      <c r="Y14" s="61" t="s">
        <v>59</v>
      </c>
      <c r="Z14" s="63">
        <f t="shared" si="6"/>
        <v>0.36</v>
      </c>
      <c r="AA14" s="64" t="str">
        <f t="shared" si="7"/>
        <v>Baja</v>
      </c>
      <c r="AB14" s="65">
        <f t="shared" si="8"/>
        <v>0.36</v>
      </c>
      <c r="AC14" s="64" t="str">
        <f t="shared" si="9"/>
        <v>Menor</v>
      </c>
      <c r="AD14" s="65">
        <f t="shared" si="10"/>
        <v>0.4</v>
      </c>
      <c r="AE14" s="66" t="str">
        <f t="shared" si="11"/>
        <v>Moderado</v>
      </c>
      <c r="AF14" s="61" t="s">
        <v>60</v>
      </c>
      <c r="AG14" s="52"/>
      <c r="AH14" s="315" t="s">
        <v>105</v>
      </c>
      <c r="AI14" s="354"/>
      <c r="AJ14" s="342">
        <v>44299</v>
      </c>
      <c r="AK14" s="309" t="s">
        <v>106</v>
      </c>
      <c r="AL14" s="52"/>
      <c r="AM14" s="52"/>
      <c r="AN14" s="164" t="s">
        <v>65</v>
      </c>
      <c r="AO14" s="294" t="s">
        <v>867</v>
      </c>
      <c r="AP14" s="295"/>
      <c r="AQ14" s="296"/>
    </row>
    <row r="15" spans="1:63" s="12" customFormat="1" ht="168" customHeight="1" x14ac:dyDescent="0.25">
      <c r="A15" s="312"/>
      <c r="B15" s="306"/>
      <c r="C15" s="306"/>
      <c r="D15" s="306"/>
      <c r="E15" s="306"/>
      <c r="F15" s="306"/>
      <c r="G15" s="306"/>
      <c r="H15" s="52" t="s">
        <v>52</v>
      </c>
      <c r="I15" s="55">
        <v>100</v>
      </c>
      <c r="J15" s="56" t="str">
        <f t="shared" si="0"/>
        <v>Media</v>
      </c>
      <c r="K15" s="57">
        <v>0.36</v>
      </c>
      <c r="L15" s="52" t="s">
        <v>53</v>
      </c>
      <c r="M15" s="306"/>
      <c r="N15" s="58" t="str">
        <f>IF(OR(L15='[2]Tabla Impacto'!$C$4,L15='[2]Tabla Impacto'!$D$4),"Leve",IF(OR(L15='[2]Tabla Impacto'!$C$5,L15='[2]Tabla Impacto'!$D$5),"Menor",IF(OR(L15='[2]Tabla Impacto'!$C$6,L15='[2]Tabla Impacto'!$D$6),"Moderado",IF(OR(L15='[2]Tabla Impacto'!$C$7,L15='[2]Tabla Impacto'!$D$7),"Mayor",IF(OR(L15='[2]Tabla Impacto'!$C$8,L15='[2]Tabla Impacto'!$D$8),"Catastrófico","")))))</f>
        <v>Menor</v>
      </c>
      <c r="O15" s="57">
        <f t="shared" si="2"/>
        <v>0.4</v>
      </c>
      <c r="P15" s="59" t="str">
        <f t="shared" si="3"/>
        <v>Moderado</v>
      </c>
      <c r="Q15" s="55">
        <v>2</v>
      </c>
      <c r="R15" s="19" t="s">
        <v>107</v>
      </c>
      <c r="S15" s="60" t="str">
        <f t="shared" si="4"/>
        <v>Probabilidad</v>
      </c>
      <c r="T15" s="61" t="s">
        <v>55</v>
      </c>
      <c r="U15" s="61" t="s">
        <v>83</v>
      </c>
      <c r="V15" s="62" t="str">
        <f t="shared" si="5"/>
        <v>40%</v>
      </c>
      <c r="W15" s="61" t="s">
        <v>57</v>
      </c>
      <c r="X15" s="61" t="s">
        <v>58</v>
      </c>
      <c r="Y15" s="61" t="s">
        <v>59</v>
      </c>
      <c r="Z15" s="63">
        <f t="shared" si="6"/>
        <v>0.216</v>
      </c>
      <c r="AA15" s="64" t="str">
        <f t="shared" si="7"/>
        <v>Baja</v>
      </c>
      <c r="AB15" s="65">
        <f t="shared" si="8"/>
        <v>0.216</v>
      </c>
      <c r="AC15" s="64" t="str">
        <f t="shared" si="9"/>
        <v>Menor</v>
      </c>
      <c r="AD15" s="65">
        <f t="shared" si="10"/>
        <v>0.4</v>
      </c>
      <c r="AE15" s="66" t="str">
        <f t="shared" si="11"/>
        <v>Moderado</v>
      </c>
      <c r="AF15" s="61" t="s">
        <v>60</v>
      </c>
      <c r="AG15" s="52"/>
      <c r="AH15" s="306"/>
      <c r="AI15" s="306"/>
      <c r="AJ15" s="306"/>
      <c r="AK15" s="306"/>
      <c r="AL15" s="52"/>
      <c r="AM15" s="52"/>
      <c r="AN15" s="164" t="s">
        <v>65</v>
      </c>
      <c r="AO15" s="294" t="s">
        <v>795</v>
      </c>
      <c r="AP15" s="295"/>
      <c r="AQ15" s="296"/>
    </row>
    <row r="16" spans="1:63" s="12" customFormat="1" ht="80.25" customHeight="1" x14ac:dyDescent="0.25">
      <c r="A16" s="312"/>
      <c r="B16" s="306"/>
      <c r="C16" s="306"/>
      <c r="D16" s="306"/>
      <c r="E16" s="306"/>
      <c r="F16" s="306"/>
      <c r="G16" s="306"/>
      <c r="H16" s="52" t="s">
        <v>52</v>
      </c>
      <c r="I16" s="55">
        <v>100</v>
      </c>
      <c r="J16" s="56" t="str">
        <f t="shared" si="0"/>
        <v>Media</v>
      </c>
      <c r="K16" s="57">
        <v>0.25</v>
      </c>
      <c r="L16" s="52" t="s">
        <v>53</v>
      </c>
      <c r="M16" s="306"/>
      <c r="N16" s="58" t="str">
        <f>IF(OR(L16='[2]Tabla Impacto'!$C$4,L16='[2]Tabla Impacto'!$D$4),"Leve",IF(OR(L16='[2]Tabla Impacto'!$C$5,L16='[2]Tabla Impacto'!$D$5),"Menor",IF(OR(L16='[2]Tabla Impacto'!$C$6,L16='[2]Tabla Impacto'!$D$6),"Moderado",IF(OR(L16='[2]Tabla Impacto'!$C$7,L16='[2]Tabla Impacto'!$D$7),"Mayor",IF(OR(L16='[2]Tabla Impacto'!$C$8,L16='[2]Tabla Impacto'!$D$8),"Catastrófico","")))))</f>
        <v>Menor</v>
      </c>
      <c r="O16" s="57">
        <f t="shared" si="2"/>
        <v>0.4</v>
      </c>
      <c r="P16" s="59" t="str">
        <f t="shared" si="3"/>
        <v>Moderado</v>
      </c>
      <c r="Q16" s="55">
        <v>3</v>
      </c>
      <c r="R16" s="19" t="s">
        <v>108</v>
      </c>
      <c r="S16" s="60" t="str">
        <f t="shared" si="4"/>
        <v>Probabilidad</v>
      </c>
      <c r="T16" s="61" t="s">
        <v>55</v>
      </c>
      <c r="U16" s="61" t="s">
        <v>83</v>
      </c>
      <c r="V16" s="62" t="str">
        <f t="shared" si="5"/>
        <v>40%</v>
      </c>
      <c r="W16" s="61" t="s">
        <v>57</v>
      </c>
      <c r="X16" s="61" t="s">
        <v>58</v>
      </c>
      <c r="Y16" s="61" t="s">
        <v>59</v>
      </c>
      <c r="Z16" s="63">
        <f t="shared" si="6"/>
        <v>0.15</v>
      </c>
      <c r="AA16" s="64" t="str">
        <f t="shared" si="7"/>
        <v>Muy Baja</v>
      </c>
      <c r="AB16" s="65">
        <f t="shared" si="8"/>
        <v>0.15</v>
      </c>
      <c r="AC16" s="64" t="str">
        <f t="shared" si="9"/>
        <v>Menor</v>
      </c>
      <c r="AD16" s="65">
        <f t="shared" si="10"/>
        <v>0.4</v>
      </c>
      <c r="AE16" s="66" t="str">
        <f t="shared" si="11"/>
        <v>Bajo</v>
      </c>
      <c r="AF16" s="61" t="s">
        <v>60</v>
      </c>
      <c r="AG16" s="52"/>
      <c r="AH16" s="306"/>
      <c r="AI16" s="306"/>
      <c r="AJ16" s="306"/>
      <c r="AK16" s="306"/>
      <c r="AL16" s="52"/>
      <c r="AM16" s="52"/>
      <c r="AN16" s="164" t="s">
        <v>65</v>
      </c>
      <c r="AO16" s="294" t="s">
        <v>833</v>
      </c>
      <c r="AP16" s="295"/>
      <c r="AQ16" s="296"/>
    </row>
    <row r="17" spans="1:43" s="12" customFormat="1" ht="44.25" customHeight="1" x14ac:dyDescent="0.25">
      <c r="A17" s="193">
        <v>6</v>
      </c>
      <c r="B17" s="67" t="s">
        <v>109</v>
      </c>
      <c r="C17" s="68" t="s">
        <v>76</v>
      </c>
      <c r="D17" s="69" t="s">
        <v>100</v>
      </c>
      <c r="E17" s="70" t="s">
        <v>110</v>
      </c>
      <c r="F17" s="70" t="s">
        <v>111</v>
      </c>
      <c r="G17" s="70" t="s">
        <v>112</v>
      </c>
      <c r="H17" s="70" t="s">
        <v>113</v>
      </c>
      <c r="I17" s="71">
        <v>1</v>
      </c>
      <c r="J17" s="72" t="str">
        <f t="shared" si="0"/>
        <v>Muy Baja</v>
      </c>
      <c r="K17" s="73">
        <f t="shared" ref="K17:K20" si="12">IF(J17="","",IF(J17="Muy Baja",0.2,IF(J17="Baja",0.4,IF(J17="Media",0.6,IF(J17="Alta",0.8,IF(J17="Muy Alta",1, ))))))</f>
        <v>0.2</v>
      </c>
      <c r="L17" s="74"/>
      <c r="M17" s="75">
        <f>IF(NOT(ISERROR(MATCH(L17,'[2]Tabla Impacto'!$B$221:$B$223,0))),'[2]Tabla Impacto'!$F$223&amp;"Por favor no seleccionar los criterios de impacto(Afectación Económica o presupuestal y Pérdida Reputacional)",L17)</f>
        <v>0</v>
      </c>
      <c r="N17" s="76" t="s">
        <v>114</v>
      </c>
      <c r="O17" s="73">
        <f t="shared" si="2"/>
        <v>0.6</v>
      </c>
      <c r="P17" s="77" t="str">
        <f t="shared" si="3"/>
        <v>Moderado</v>
      </c>
      <c r="Q17" s="71">
        <v>1</v>
      </c>
      <c r="R17" s="70" t="s">
        <v>115</v>
      </c>
      <c r="S17" s="78" t="str">
        <f t="shared" si="4"/>
        <v>Probabilidad</v>
      </c>
      <c r="T17" s="79" t="s">
        <v>55</v>
      </c>
      <c r="U17" s="79" t="s">
        <v>83</v>
      </c>
      <c r="V17" s="80" t="str">
        <f t="shared" si="5"/>
        <v>40%</v>
      </c>
      <c r="W17" s="79" t="s">
        <v>57</v>
      </c>
      <c r="X17" s="79" t="s">
        <v>58</v>
      </c>
      <c r="Y17" s="79" t="s">
        <v>59</v>
      </c>
      <c r="Z17" s="81">
        <f t="shared" si="6"/>
        <v>0.12</v>
      </c>
      <c r="AA17" s="82" t="str">
        <f t="shared" si="7"/>
        <v>Muy Baja</v>
      </c>
      <c r="AB17" s="80">
        <f t="shared" si="8"/>
        <v>0.12</v>
      </c>
      <c r="AC17" s="82" t="str">
        <f t="shared" si="9"/>
        <v>Moderado</v>
      </c>
      <c r="AD17" s="80">
        <f t="shared" si="10"/>
        <v>0.6</v>
      </c>
      <c r="AE17" s="83" t="str">
        <f t="shared" si="11"/>
        <v>Moderado</v>
      </c>
      <c r="AF17" s="79" t="s">
        <v>60</v>
      </c>
      <c r="AG17" s="84" t="s">
        <v>116</v>
      </c>
      <c r="AH17" s="69" t="s">
        <v>105</v>
      </c>
      <c r="AI17" s="85">
        <v>2020</v>
      </c>
      <c r="AJ17" s="86">
        <v>44299</v>
      </c>
      <c r="AK17" s="352" t="s">
        <v>117</v>
      </c>
      <c r="AL17" s="306"/>
      <c r="AM17" s="306"/>
      <c r="AN17" s="165" t="s">
        <v>74</v>
      </c>
      <c r="AO17" s="291" t="s">
        <v>832</v>
      </c>
      <c r="AP17" s="292"/>
      <c r="AQ17" s="293"/>
    </row>
    <row r="18" spans="1:43" s="12" customFormat="1" ht="51" customHeight="1" x14ac:dyDescent="0.25">
      <c r="A18" s="193">
        <v>7</v>
      </c>
      <c r="B18" s="67" t="s">
        <v>109</v>
      </c>
      <c r="C18" s="68" t="s">
        <v>118</v>
      </c>
      <c r="D18" s="69" t="s">
        <v>66</v>
      </c>
      <c r="E18" s="70" t="s">
        <v>119</v>
      </c>
      <c r="F18" s="70" t="s">
        <v>120</v>
      </c>
      <c r="G18" s="70" t="s">
        <v>121</v>
      </c>
      <c r="H18" s="70" t="s">
        <v>52</v>
      </c>
      <c r="I18" s="71">
        <v>1</v>
      </c>
      <c r="J18" s="72" t="str">
        <f t="shared" si="0"/>
        <v>Muy Baja</v>
      </c>
      <c r="K18" s="73">
        <f t="shared" si="12"/>
        <v>0.2</v>
      </c>
      <c r="L18" s="70"/>
      <c r="M18" s="75">
        <f>IF(NOT(ISERROR(MATCH(L18,'[2]Tabla Impacto'!$B$221:$B$223,0))),'[2]Tabla Impacto'!$F$223&amp;"Por favor no seleccionar los criterios de impacto(Afectación Económica o presupuestal y Pérdida Reputacional)",L18)</f>
        <v>0</v>
      </c>
      <c r="N18" s="76" t="s">
        <v>114</v>
      </c>
      <c r="O18" s="73">
        <f t="shared" si="2"/>
        <v>0.6</v>
      </c>
      <c r="P18" s="77" t="str">
        <f t="shared" si="3"/>
        <v>Moderado</v>
      </c>
      <c r="Q18" s="71">
        <v>1</v>
      </c>
      <c r="R18" s="70" t="s">
        <v>122</v>
      </c>
      <c r="S18" s="78" t="str">
        <f t="shared" si="4"/>
        <v>Probabilidad</v>
      </c>
      <c r="T18" s="79" t="s">
        <v>55</v>
      </c>
      <c r="U18" s="79" t="s">
        <v>83</v>
      </c>
      <c r="V18" s="80" t="str">
        <f t="shared" si="5"/>
        <v>40%</v>
      </c>
      <c r="W18" s="79" t="s">
        <v>57</v>
      </c>
      <c r="X18" s="79" t="s">
        <v>58</v>
      </c>
      <c r="Y18" s="79" t="s">
        <v>59</v>
      </c>
      <c r="Z18" s="81">
        <f t="shared" si="6"/>
        <v>0.12</v>
      </c>
      <c r="AA18" s="82" t="str">
        <f t="shared" si="7"/>
        <v>Muy Baja</v>
      </c>
      <c r="AB18" s="80">
        <f t="shared" si="8"/>
        <v>0.12</v>
      </c>
      <c r="AC18" s="82" t="str">
        <f t="shared" si="9"/>
        <v>Moderado</v>
      </c>
      <c r="AD18" s="80">
        <f t="shared" si="10"/>
        <v>0.6</v>
      </c>
      <c r="AE18" s="83" t="str">
        <f t="shared" si="11"/>
        <v>Moderado</v>
      </c>
      <c r="AF18" s="79" t="s">
        <v>123</v>
      </c>
      <c r="AG18" s="70" t="s">
        <v>124</v>
      </c>
      <c r="AH18" s="69" t="s">
        <v>125</v>
      </c>
      <c r="AI18" s="87" t="s">
        <v>126</v>
      </c>
      <c r="AJ18" s="86">
        <v>44294</v>
      </c>
      <c r="AK18" s="84" t="s">
        <v>127</v>
      </c>
      <c r="AL18" s="71"/>
      <c r="AM18" s="71"/>
      <c r="AN18" s="166" t="s">
        <v>74</v>
      </c>
      <c r="AO18" s="291" t="s">
        <v>832</v>
      </c>
      <c r="AP18" s="292"/>
      <c r="AQ18" s="293"/>
    </row>
    <row r="19" spans="1:43" s="12" customFormat="1" ht="159.75" customHeight="1" x14ac:dyDescent="0.25">
      <c r="A19" s="194">
        <v>8</v>
      </c>
      <c r="B19" s="15" t="s">
        <v>128</v>
      </c>
      <c r="C19" s="16" t="s">
        <v>118</v>
      </c>
      <c r="D19" s="17" t="s">
        <v>66</v>
      </c>
      <c r="E19" s="19" t="s">
        <v>129</v>
      </c>
      <c r="F19" s="19" t="s">
        <v>130</v>
      </c>
      <c r="G19" s="19" t="s">
        <v>131</v>
      </c>
      <c r="H19" s="19" t="s">
        <v>52</v>
      </c>
      <c r="I19" s="52">
        <v>6420</v>
      </c>
      <c r="J19" s="21" t="str">
        <f t="shared" si="0"/>
        <v>Muy Alta</v>
      </c>
      <c r="K19" s="22">
        <f t="shared" si="12"/>
        <v>1</v>
      </c>
      <c r="L19" s="88" t="s">
        <v>132</v>
      </c>
      <c r="M19" s="23" t="str">
        <f>IF(NOT(ISERROR(MATCH(L19,'[2]Tabla Impacto'!$B$221:$B$223,0))),'[2]Tabla Impacto'!$F$223&amp;"Por favor no seleccionar los criterios de impacto(Afectación Económica o presupuestal y Pérdida Reputacional)",L19)</f>
        <v>El riesgo afecta la imagen de la entidad internamente, de conocimiento general nivel interno, de junta directiva y accionistas y/o de provedores</v>
      </c>
      <c r="N19" s="24" t="str">
        <f>IF(OR(L19='[2]Tabla Impacto'!$C$4,L19='[2]Tabla Impacto'!$D$4),"Leve",IF(OR(L19='[2]Tabla Impacto'!$C$5,L19='[2]Tabla Impacto'!$D$5),"Menor",IF(OR(L19='[2]Tabla Impacto'!$C$6,L19='[2]Tabla Impacto'!$D$6),"Moderado",IF(OR(L19='[2]Tabla Impacto'!$C$7,L19='[2]Tabla Impacto'!$D$7),"Mayor",IF(OR(L19='[2]Tabla Impacto'!$C$8,L19='[2]Tabla Impacto'!$D$8),"Catastrófico","")))))</f>
        <v>Menor</v>
      </c>
      <c r="O19" s="22">
        <f t="shared" si="2"/>
        <v>0.4</v>
      </c>
      <c r="P19" s="25" t="str">
        <f t="shared" si="3"/>
        <v>Alto</v>
      </c>
      <c r="Q19" s="20">
        <v>1</v>
      </c>
      <c r="R19" s="18" t="s">
        <v>133</v>
      </c>
      <c r="S19" s="89" t="str">
        <f t="shared" si="4"/>
        <v>Probabilidad</v>
      </c>
      <c r="T19" s="27" t="s">
        <v>55</v>
      </c>
      <c r="U19" s="27" t="s">
        <v>83</v>
      </c>
      <c r="V19" s="28" t="str">
        <f t="shared" si="5"/>
        <v>40%</v>
      </c>
      <c r="W19" s="27" t="s">
        <v>57</v>
      </c>
      <c r="X19" s="27" t="s">
        <v>58</v>
      </c>
      <c r="Y19" s="27" t="s">
        <v>59</v>
      </c>
      <c r="Z19" s="29">
        <f t="shared" si="6"/>
        <v>0.6</v>
      </c>
      <c r="AA19" s="30" t="str">
        <f t="shared" si="7"/>
        <v>Media</v>
      </c>
      <c r="AB19" s="28">
        <f t="shared" si="8"/>
        <v>0.6</v>
      </c>
      <c r="AC19" s="30" t="str">
        <f t="shared" si="9"/>
        <v>Menor</v>
      </c>
      <c r="AD19" s="28">
        <f t="shared" si="10"/>
        <v>0.4</v>
      </c>
      <c r="AE19" s="31" t="str">
        <f t="shared" si="11"/>
        <v>Moderado</v>
      </c>
      <c r="AF19" s="27" t="s">
        <v>60</v>
      </c>
      <c r="AG19" s="18" t="s">
        <v>134</v>
      </c>
      <c r="AH19" s="17" t="s">
        <v>125</v>
      </c>
      <c r="AI19" s="397">
        <v>42278</v>
      </c>
      <c r="AJ19" s="90">
        <v>44294</v>
      </c>
      <c r="AK19" s="91" t="s">
        <v>135</v>
      </c>
      <c r="AL19" s="20"/>
      <c r="AM19" s="20"/>
      <c r="AN19" s="162" t="s">
        <v>65</v>
      </c>
      <c r="AO19" s="294" t="s">
        <v>755</v>
      </c>
      <c r="AP19" s="295"/>
      <c r="AQ19" s="296"/>
    </row>
    <row r="20" spans="1:43" s="12" customFormat="1" ht="78.75" customHeight="1" x14ac:dyDescent="0.25">
      <c r="A20" s="311">
        <v>9</v>
      </c>
      <c r="B20" s="327" t="s">
        <v>75</v>
      </c>
      <c r="C20" s="305" t="s">
        <v>118</v>
      </c>
      <c r="D20" s="315" t="s">
        <v>66</v>
      </c>
      <c r="E20" s="309" t="s">
        <v>136</v>
      </c>
      <c r="F20" s="309" t="s">
        <v>137</v>
      </c>
      <c r="G20" s="309" t="s">
        <v>138</v>
      </c>
      <c r="H20" s="309" t="s">
        <v>80</v>
      </c>
      <c r="I20" s="52">
        <v>12</v>
      </c>
      <c r="J20" s="21" t="str">
        <f t="shared" si="0"/>
        <v>Baja</v>
      </c>
      <c r="K20" s="22">
        <f t="shared" si="12"/>
        <v>0.4</v>
      </c>
      <c r="L20" s="18" t="s">
        <v>139</v>
      </c>
      <c r="M20" s="23" t="str">
        <f>IF(NOT(ISERROR(MATCH(L20,'[2]Tabla Impacto'!$B$221:$B$223,0))),'[2]Tabla Impacto'!$F$223&amp;"Por favor no seleccionar los criterios de impacto(Afectación Económica o presupuestal y Pérdida Reputacional)",L20)</f>
        <v>Entre 100 y 500 SMLMV</v>
      </c>
      <c r="N20" s="24" t="str">
        <f>IF(OR(L20='[2]Tabla Impacto'!$C$4,L20='[2]Tabla Impacto'!$D$4),"Leve",IF(OR(L20='[2]Tabla Impacto'!$C$5,L20='[2]Tabla Impacto'!$D$5),"Menor",IF(OR(L20='[2]Tabla Impacto'!$C$6,L20='[2]Tabla Impacto'!$D$6),"Moderado",IF(OR(L20='[2]Tabla Impacto'!$C$7,L20='[2]Tabla Impacto'!$D$7),"Mayor",IF(OR(L20='[2]Tabla Impacto'!$C$8,L20='[2]Tabla Impacto'!$D$8),"Catastrófico","")))))</f>
        <v>Mayor</v>
      </c>
      <c r="O20" s="22">
        <f t="shared" si="2"/>
        <v>0.8</v>
      </c>
      <c r="P20" s="25" t="str">
        <f t="shared" si="3"/>
        <v>Alto</v>
      </c>
      <c r="Q20" s="20">
        <v>1</v>
      </c>
      <c r="R20" s="18" t="s">
        <v>140</v>
      </c>
      <c r="S20" s="89" t="str">
        <f t="shared" si="4"/>
        <v>Probabilidad</v>
      </c>
      <c r="T20" s="27" t="s">
        <v>55</v>
      </c>
      <c r="U20" s="27" t="s">
        <v>83</v>
      </c>
      <c r="V20" s="28" t="str">
        <f t="shared" si="5"/>
        <v>40%</v>
      </c>
      <c r="W20" s="27" t="s">
        <v>57</v>
      </c>
      <c r="X20" s="27" t="s">
        <v>58</v>
      </c>
      <c r="Y20" s="27" t="s">
        <v>59</v>
      </c>
      <c r="Z20" s="29">
        <f t="shared" si="6"/>
        <v>0.24</v>
      </c>
      <c r="AA20" s="30" t="str">
        <f t="shared" si="7"/>
        <v>Baja</v>
      </c>
      <c r="AB20" s="28">
        <f t="shared" si="8"/>
        <v>0.24</v>
      </c>
      <c r="AC20" s="30" t="str">
        <f t="shared" si="9"/>
        <v>Mayor</v>
      </c>
      <c r="AD20" s="28">
        <f t="shared" si="10"/>
        <v>0.8</v>
      </c>
      <c r="AE20" s="31" t="str">
        <f t="shared" si="11"/>
        <v>Alto</v>
      </c>
      <c r="AF20" s="27" t="s">
        <v>60</v>
      </c>
      <c r="AG20" s="18" t="s">
        <v>141</v>
      </c>
      <c r="AH20" s="315" t="s">
        <v>125</v>
      </c>
      <c r="AI20" s="309" t="s">
        <v>142</v>
      </c>
      <c r="AJ20" s="326">
        <v>44294</v>
      </c>
      <c r="AK20" s="309" t="s">
        <v>143</v>
      </c>
      <c r="AL20" s="20"/>
      <c r="AM20" s="20"/>
      <c r="AN20" s="162" t="s">
        <v>65</v>
      </c>
      <c r="AO20" s="294" t="s">
        <v>796</v>
      </c>
      <c r="AP20" s="295"/>
      <c r="AQ20" s="296"/>
    </row>
    <row r="21" spans="1:43" s="12" customFormat="1" ht="99" customHeight="1" x14ac:dyDescent="0.25">
      <c r="A21" s="312"/>
      <c r="B21" s="306"/>
      <c r="C21" s="306"/>
      <c r="D21" s="306"/>
      <c r="E21" s="306"/>
      <c r="F21" s="306"/>
      <c r="G21" s="306"/>
      <c r="H21" s="306"/>
      <c r="I21" s="52">
        <v>12</v>
      </c>
      <c r="J21" s="21" t="str">
        <f t="shared" si="0"/>
        <v>Baja</v>
      </c>
      <c r="K21" s="22">
        <v>0.24</v>
      </c>
      <c r="L21" s="18" t="s">
        <v>139</v>
      </c>
      <c r="M21" s="23"/>
      <c r="N21" s="24" t="str">
        <f>IF(OR(L21='[2]Tabla Impacto'!$C$4,L21='[2]Tabla Impacto'!$D$4),"Leve",IF(OR(L21='[2]Tabla Impacto'!$C$5,L21='[2]Tabla Impacto'!$D$5),"Menor",IF(OR(L21='[2]Tabla Impacto'!$C$6,L21='[2]Tabla Impacto'!$D$6),"Moderado",IF(OR(L21='[2]Tabla Impacto'!$C$7,L21='[2]Tabla Impacto'!$D$7),"Mayor",IF(OR(L21='[2]Tabla Impacto'!$C$8,L21='[2]Tabla Impacto'!$D$8),"Catastrófico","")))))</f>
        <v>Mayor</v>
      </c>
      <c r="O21" s="22">
        <f t="shared" si="2"/>
        <v>0.8</v>
      </c>
      <c r="P21" s="25" t="str">
        <f t="shared" si="3"/>
        <v>Alto</v>
      </c>
      <c r="Q21" s="20">
        <v>2</v>
      </c>
      <c r="R21" s="18" t="s">
        <v>144</v>
      </c>
      <c r="S21" s="89" t="str">
        <f t="shared" si="4"/>
        <v>Probabilidad</v>
      </c>
      <c r="T21" s="27" t="s">
        <v>55</v>
      </c>
      <c r="U21" s="27" t="s">
        <v>83</v>
      </c>
      <c r="V21" s="28" t="str">
        <f t="shared" si="5"/>
        <v>40%</v>
      </c>
      <c r="W21" s="27" t="s">
        <v>57</v>
      </c>
      <c r="X21" s="27" t="s">
        <v>58</v>
      </c>
      <c r="Y21" s="27" t="s">
        <v>59</v>
      </c>
      <c r="Z21" s="29">
        <f t="shared" si="6"/>
        <v>0.14399999999999999</v>
      </c>
      <c r="AA21" s="30" t="str">
        <f t="shared" si="7"/>
        <v>Muy Baja</v>
      </c>
      <c r="AB21" s="28">
        <f t="shared" si="8"/>
        <v>0.14399999999999999</v>
      </c>
      <c r="AC21" s="30" t="str">
        <f t="shared" si="9"/>
        <v>Mayor</v>
      </c>
      <c r="AD21" s="28">
        <f t="shared" si="10"/>
        <v>0.8</v>
      </c>
      <c r="AE21" s="31" t="str">
        <f t="shared" si="11"/>
        <v>Alto</v>
      </c>
      <c r="AF21" s="27" t="s">
        <v>60</v>
      </c>
      <c r="AG21" s="18" t="s">
        <v>145</v>
      </c>
      <c r="AH21" s="306"/>
      <c r="AI21" s="306"/>
      <c r="AJ21" s="306"/>
      <c r="AK21" s="306"/>
      <c r="AL21" s="20"/>
      <c r="AM21" s="20"/>
      <c r="AN21" s="162" t="s">
        <v>65</v>
      </c>
      <c r="AO21" s="294" t="s">
        <v>797</v>
      </c>
      <c r="AP21" s="295"/>
      <c r="AQ21" s="296"/>
    </row>
    <row r="22" spans="1:43" s="12" customFormat="1" ht="93" customHeight="1" x14ac:dyDescent="0.25">
      <c r="A22" s="311">
        <v>10</v>
      </c>
      <c r="B22" s="327" t="s">
        <v>75</v>
      </c>
      <c r="C22" s="305" t="s">
        <v>118</v>
      </c>
      <c r="D22" s="315" t="s">
        <v>66</v>
      </c>
      <c r="E22" s="309" t="s">
        <v>146</v>
      </c>
      <c r="F22" s="309" t="s">
        <v>147</v>
      </c>
      <c r="G22" s="309" t="s">
        <v>148</v>
      </c>
      <c r="H22" s="19" t="s">
        <v>52</v>
      </c>
      <c r="I22" s="52">
        <v>19</v>
      </c>
      <c r="J22" s="21" t="str">
        <f t="shared" si="0"/>
        <v>Baja</v>
      </c>
      <c r="K22" s="22">
        <f>IF(J22="","",IF(J22="Muy Baja",0.2,IF(J22="Baja",0.4,IF(J22="Media",0.6,IF(J22="Alta",0.8,IF(J22="Muy Alta",1, ))))))</f>
        <v>0.4</v>
      </c>
      <c r="L22" s="18" t="s">
        <v>94</v>
      </c>
      <c r="M22" s="23" t="str">
        <f>IF(NOT(ISERROR(MATCH(L22,'[2]Tabla Impacto'!$B$221:$B$223,0))),'[2]Tabla Impacto'!$F$223&amp;"Por favor no seleccionar los criterios de impacto(Afectación Económica o presupuestal y Pérdida Reputacional)",L22)</f>
        <v>El riesgo afecta la imagen de la entidad con algunos usuarios de relevancia frente al logro de los objetivos</v>
      </c>
      <c r="N22" s="24" t="str">
        <f>IF(OR(L22='[2]Tabla Impacto'!$C$4,L22='[2]Tabla Impacto'!$D$4),"Leve",IF(OR(L22='[2]Tabla Impacto'!$C$5,L22='[2]Tabla Impacto'!$D$5),"Menor",IF(OR(L22='[2]Tabla Impacto'!$C$6,L22='[2]Tabla Impacto'!$D$6),"Moderado",IF(OR(L22='[2]Tabla Impacto'!$C$7,L22='[2]Tabla Impacto'!$D$7),"Mayor",IF(OR(L22='[2]Tabla Impacto'!$C$8,L22='[2]Tabla Impacto'!$D$8),"Catastrófico","")))))</f>
        <v>Moderado</v>
      </c>
      <c r="O22" s="22">
        <f t="shared" si="2"/>
        <v>0.6</v>
      </c>
      <c r="P22" s="25" t="str">
        <f t="shared" si="3"/>
        <v>Moderado</v>
      </c>
      <c r="Q22" s="20">
        <v>1</v>
      </c>
      <c r="R22" s="91" t="s">
        <v>149</v>
      </c>
      <c r="S22" s="89" t="str">
        <f t="shared" si="4"/>
        <v>Probabilidad</v>
      </c>
      <c r="T22" s="27" t="s">
        <v>55</v>
      </c>
      <c r="U22" s="27" t="s">
        <v>83</v>
      </c>
      <c r="V22" s="28" t="str">
        <f t="shared" si="5"/>
        <v>40%</v>
      </c>
      <c r="W22" s="27" t="s">
        <v>57</v>
      </c>
      <c r="X22" s="27" t="s">
        <v>58</v>
      </c>
      <c r="Y22" s="27" t="s">
        <v>59</v>
      </c>
      <c r="Z22" s="29">
        <f t="shared" si="6"/>
        <v>0.24</v>
      </c>
      <c r="AA22" s="30" t="str">
        <f t="shared" si="7"/>
        <v>Baja</v>
      </c>
      <c r="AB22" s="28">
        <f t="shared" si="8"/>
        <v>0.24</v>
      </c>
      <c r="AC22" s="30" t="str">
        <f t="shared" si="9"/>
        <v>Moderado</v>
      </c>
      <c r="AD22" s="28">
        <f t="shared" si="10"/>
        <v>0.6</v>
      </c>
      <c r="AE22" s="31" t="str">
        <f t="shared" si="11"/>
        <v>Moderado</v>
      </c>
      <c r="AF22" s="27" t="s">
        <v>60</v>
      </c>
      <c r="AG22" s="91" t="s">
        <v>150</v>
      </c>
      <c r="AH22" s="17" t="s">
        <v>125</v>
      </c>
      <c r="AI22" s="92">
        <v>44197</v>
      </c>
      <c r="AJ22" s="90">
        <v>44294</v>
      </c>
      <c r="AK22" s="91" t="s">
        <v>151</v>
      </c>
      <c r="AL22" s="20"/>
      <c r="AM22" s="20"/>
      <c r="AN22" s="162" t="s">
        <v>65</v>
      </c>
      <c r="AO22" s="294" t="s">
        <v>798</v>
      </c>
      <c r="AP22" s="295"/>
      <c r="AQ22" s="296"/>
    </row>
    <row r="23" spans="1:43" s="12" customFormat="1" ht="63" customHeight="1" x14ac:dyDescent="0.25">
      <c r="A23" s="312"/>
      <c r="B23" s="306"/>
      <c r="C23" s="306"/>
      <c r="D23" s="306"/>
      <c r="E23" s="306"/>
      <c r="F23" s="306"/>
      <c r="G23" s="306"/>
      <c r="H23" s="19" t="s">
        <v>52</v>
      </c>
      <c r="I23" s="52">
        <v>19</v>
      </c>
      <c r="J23" s="21" t="str">
        <f t="shared" si="0"/>
        <v>Baja</v>
      </c>
      <c r="K23" s="22">
        <v>0.24</v>
      </c>
      <c r="L23" s="18" t="s">
        <v>94</v>
      </c>
      <c r="M23" s="23"/>
      <c r="N23" s="24" t="str">
        <f>IF(OR(L23='[2]Tabla Impacto'!$C$4,L23='[2]Tabla Impacto'!$D$4),"Leve",IF(OR(L23='[2]Tabla Impacto'!$C$5,L23='[2]Tabla Impacto'!$D$5),"Menor",IF(OR(L23='[2]Tabla Impacto'!$C$6,L23='[2]Tabla Impacto'!$D$6),"Moderado",IF(OR(L23='[2]Tabla Impacto'!$C$7,L23='[2]Tabla Impacto'!$D$7),"Mayor",IF(OR(L23='[2]Tabla Impacto'!$C$8,L23='[2]Tabla Impacto'!$D$8),"Catastrófico","")))))</f>
        <v>Moderado</v>
      </c>
      <c r="O23" s="22">
        <f t="shared" si="2"/>
        <v>0.6</v>
      </c>
      <c r="P23" s="25" t="str">
        <f t="shared" si="3"/>
        <v>Moderado</v>
      </c>
      <c r="Q23" s="20">
        <v>2</v>
      </c>
      <c r="R23" s="91" t="s">
        <v>152</v>
      </c>
      <c r="S23" s="89" t="str">
        <f t="shared" si="4"/>
        <v>Probabilidad</v>
      </c>
      <c r="T23" s="27" t="s">
        <v>55</v>
      </c>
      <c r="U23" s="27" t="s">
        <v>83</v>
      </c>
      <c r="V23" s="28" t="str">
        <f t="shared" si="5"/>
        <v>40%</v>
      </c>
      <c r="W23" s="27" t="s">
        <v>57</v>
      </c>
      <c r="X23" s="27" t="s">
        <v>58</v>
      </c>
      <c r="Y23" s="27" t="s">
        <v>59</v>
      </c>
      <c r="Z23" s="29">
        <f t="shared" si="6"/>
        <v>0.14399999999999999</v>
      </c>
      <c r="AA23" s="30" t="str">
        <f t="shared" si="7"/>
        <v>Muy Baja</v>
      </c>
      <c r="AB23" s="28">
        <f t="shared" si="8"/>
        <v>0.14399999999999999</v>
      </c>
      <c r="AC23" s="30" t="str">
        <f t="shared" si="9"/>
        <v>Moderado</v>
      </c>
      <c r="AD23" s="28">
        <f t="shared" si="10"/>
        <v>0.6</v>
      </c>
      <c r="AE23" s="31" t="str">
        <f t="shared" si="11"/>
        <v>Moderado</v>
      </c>
      <c r="AF23" s="27" t="s">
        <v>60</v>
      </c>
      <c r="AG23" s="91" t="s">
        <v>153</v>
      </c>
      <c r="AH23" s="17" t="s">
        <v>125</v>
      </c>
      <c r="AI23" s="92">
        <v>44197</v>
      </c>
      <c r="AJ23" s="90">
        <v>44294</v>
      </c>
      <c r="AK23" s="91" t="s">
        <v>154</v>
      </c>
      <c r="AL23" s="20"/>
      <c r="AM23" s="20"/>
      <c r="AN23" s="162" t="s">
        <v>65</v>
      </c>
      <c r="AO23" s="294" t="s">
        <v>878</v>
      </c>
      <c r="AP23" s="295"/>
      <c r="AQ23" s="296"/>
    </row>
    <row r="24" spans="1:43" s="12" customFormat="1" ht="97.5" customHeight="1" x14ac:dyDescent="0.25">
      <c r="A24" s="312"/>
      <c r="B24" s="306"/>
      <c r="C24" s="306"/>
      <c r="D24" s="306"/>
      <c r="E24" s="306"/>
      <c r="F24" s="306"/>
      <c r="G24" s="306"/>
      <c r="H24" s="19" t="s">
        <v>52</v>
      </c>
      <c r="I24" s="52">
        <v>19</v>
      </c>
      <c r="J24" s="21" t="str">
        <f t="shared" si="0"/>
        <v>Baja</v>
      </c>
      <c r="K24" s="22">
        <v>0.14000000000000001</v>
      </c>
      <c r="L24" s="18" t="s">
        <v>94</v>
      </c>
      <c r="M24" s="23"/>
      <c r="N24" s="24" t="str">
        <f>IF(OR(L24='[2]Tabla Impacto'!$C$4,L24='[2]Tabla Impacto'!$D$4),"Leve",IF(OR(L24='[2]Tabla Impacto'!$C$5,L24='[2]Tabla Impacto'!$D$5),"Menor",IF(OR(L24='[2]Tabla Impacto'!$C$6,L24='[2]Tabla Impacto'!$D$6),"Moderado",IF(OR(L24='[2]Tabla Impacto'!$C$7,L24='[2]Tabla Impacto'!$D$7),"Mayor",IF(OR(L24='[2]Tabla Impacto'!$C$8,L24='[2]Tabla Impacto'!$D$8),"Catastrófico","")))))</f>
        <v>Moderado</v>
      </c>
      <c r="O24" s="22">
        <f t="shared" si="2"/>
        <v>0.6</v>
      </c>
      <c r="P24" s="25" t="str">
        <f t="shared" si="3"/>
        <v>Moderado</v>
      </c>
      <c r="Q24" s="20">
        <v>3</v>
      </c>
      <c r="R24" s="91" t="s">
        <v>155</v>
      </c>
      <c r="S24" s="89" t="str">
        <f t="shared" si="4"/>
        <v>Probabilidad</v>
      </c>
      <c r="T24" s="27" t="s">
        <v>55</v>
      </c>
      <c r="U24" s="27" t="s">
        <v>83</v>
      </c>
      <c r="V24" s="28" t="str">
        <f t="shared" si="5"/>
        <v>40%</v>
      </c>
      <c r="W24" s="27" t="s">
        <v>57</v>
      </c>
      <c r="X24" s="27" t="s">
        <v>58</v>
      </c>
      <c r="Y24" s="27" t="s">
        <v>59</v>
      </c>
      <c r="Z24" s="29">
        <f t="shared" si="6"/>
        <v>8.4000000000000005E-2</v>
      </c>
      <c r="AA24" s="30" t="str">
        <f t="shared" si="7"/>
        <v>Muy Baja</v>
      </c>
      <c r="AB24" s="28">
        <f t="shared" si="8"/>
        <v>8.4000000000000005E-2</v>
      </c>
      <c r="AC24" s="30" t="str">
        <f t="shared" si="9"/>
        <v>Moderado</v>
      </c>
      <c r="AD24" s="28">
        <f t="shared" si="10"/>
        <v>0.6</v>
      </c>
      <c r="AE24" s="31" t="str">
        <f t="shared" si="11"/>
        <v>Moderado</v>
      </c>
      <c r="AF24" s="27" t="s">
        <v>60</v>
      </c>
      <c r="AG24" s="91" t="s">
        <v>156</v>
      </c>
      <c r="AH24" s="17" t="s">
        <v>125</v>
      </c>
      <c r="AI24" s="92">
        <v>44197</v>
      </c>
      <c r="AJ24" s="90">
        <v>44294</v>
      </c>
      <c r="AK24" s="91" t="s">
        <v>151</v>
      </c>
      <c r="AL24" s="20"/>
      <c r="AM24" s="20"/>
      <c r="AN24" s="162" t="s">
        <v>65</v>
      </c>
      <c r="AO24" s="294" t="s">
        <v>799</v>
      </c>
      <c r="AP24" s="295"/>
      <c r="AQ24" s="296"/>
    </row>
    <row r="25" spans="1:43" s="12" customFormat="1" ht="81" customHeight="1" x14ac:dyDescent="0.25">
      <c r="A25" s="311">
        <v>11</v>
      </c>
      <c r="B25" s="327" t="s">
        <v>75</v>
      </c>
      <c r="C25" s="305" t="s">
        <v>118</v>
      </c>
      <c r="D25" s="315" t="s">
        <v>66</v>
      </c>
      <c r="E25" s="309" t="s">
        <v>157</v>
      </c>
      <c r="F25" s="309" t="s">
        <v>158</v>
      </c>
      <c r="G25" s="309" t="s">
        <v>159</v>
      </c>
      <c r="H25" s="19" t="s">
        <v>80</v>
      </c>
      <c r="I25" s="52">
        <v>36</v>
      </c>
      <c r="J25" s="21" t="str">
        <f t="shared" si="0"/>
        <v>Media</v>
      </c>
      <c r="K25" s="22">
        <f>IF(J25="","",IF(J25="Muy Baja",0.2,IF(J25="Baja",0.4,IF(J25="Media",0.6,IF(J25="Alta",0.8,IF(J25="Muy Alta",1, ))))))</f>
        <v>0.6</v>
      </c>
      <c r="L25" s="18" t="s">
        <v>132</v>
      </c>
      <c r="M25" s="23" t="str">
        <f>IF(NOT(ISERROR(MATCH(L25,'[2]Tabla Impacto'!$B$221:$B$223,0))),'[2]Tabla Impacto'!$F$223&amp;"Por favor no seleccionar los criterios de impacto(Afectación Económica o presupuestal y Pérdida Reputacional)",L25)</f>
        <v>El riesgo afecta la imagen de la entidad internamente, de conocimiento general nivel interno, de junta directiva y accionistas y/o de provedores</v>
      </c>
      <c r="N25" s="24" t="str">
        <f>IF(OR(L25='[2]Tabla Impacto'!$C$4,L25='[2]Tabla Impacto'!$D$4),"Leve",IF(OR(L25='[2]Tabla Impacto'!$C$5,L25='[2]Tabla Impacto'!$D$5),"Menor",IF(OR(L25='[2]Tabla Impacto'!$C$6,L25='[2]Tabla Impacto'!$D$6),"Moderado",IF(OR(L25='[2]Tabla Impacto'!$C$7,L25='[2]Tabla Impacto'!$D$7),"Mayor",IF(OR(L25='[2]Tabla Impacto'!$C$8,L25='[2]Tabla Impacto'!$D$8),"Catastrófico","")))))</f>
        <v>Menor</v>
      </c>
      <c r="O25" s="22">
        <f t="shared" si="2"/>
        <v>0.4</v>
      </c>
      <c r="P25" s="25" t="str">
        <f t="shared" si="3"/>
        <v>Moderado</v>
      </c>
      <c r="Q25" s="20">
        <v>1</v>
      </c>
      <c r="R25" s="18" t="s">
        <v>160</v>
      </c>
      <c r="S25" s="89" t="str">
        <f t="shared" si="4"/>
        <v>Probabilidad</v>
      </c>
      <c r="T25" s="27" t="s">
        <v>55</v>
      </c>
      <c r="U25" s="27" t="s">
        <v>83</v>
      </c>
      <c r="V25" s="28" t="str">
        <f t="shared" si="5"/>
        <v>40%</v>
      </c>
      <c r="W25" s="27" t="s">
        <v>57</v>
      </c>
      <c r="X25" s="27" t="s">
        <v>58</v>
      </c>
      <c r="Y25" s="27" t="s">
        <v>59</v>
      </c>
      <c r="Z25" s="29">
        <f t="shared" si="6"/>
        <v>0.36</v>
      </c>
      <c r="AA25" s="30" t="str">
        <f t="shared" si="7"/>
        <v>Baja</v>
      </c>
      <c r="AB25" s="28">
        <f t="shared" si="8"/>
        <v>0.36</v>
      </c>
      <c r="AC25" s="30" t="str">
        <f t="shared" si="9"/>
        <v>Menor</v>
      </c>
      <c r="AD25" s="28">
        <f t="shared" si="10"/>
        <v>0.4</v>
      </c>
      <c r="AE25" s="31" t="str">
        <f t="shared" si="11"/>
        <v>Moderado</v>
      </c>
      <c r="AF25" s="27" t="s">
        <v>60</v>
      </c>
      <c r="AG25" s="18" t="s">
        <v>161</v>
      </c>
      <c r="AH25" s="52" t="s">
        <v>125</v>
      </c>
      <c r="AI25" s="397">
        <v>43521</v>
      </c>
      <c r="AJ25" s="90">
        <v>44294</v>
      </c>
      <c r="AK25" s="323" t="s">
        <v>162</v>
      </c>
      <c r="AL25" s="20"/>
      <c r="AM25" s="20"/>
      <c r="AN25" s="162" t="s">
        <v>65</v>
      </c>
      <c r="AO25" s="294" t="s">
        <v>800</v>
      </c>
      <c r="AP25" s="295"/>
      <c r="AQ25" s="296"/>
    </row>
    <row r="26" spans="1:43" s="12" customFormat="1" ht="83.25" customHeight="1" x14ac:dyDescent="0.25">
      <c r="A26" s="312"/>
      <c r="B26" s="306"/>
      <c r="C26" s="306"/>
      <c r="D26" s="306"/>
      <c r="E26" s="306"/>
      <c r="F26" s="306"/>
      <c r="G26" s="306"/>
      <c r="H26" s="19" t="s">
        <v>80</v>
      </c>
      <c r="I26" s="52">
        <v>36</v>
      </c>
      <c r="J26" s="21" t="str">
        <f t="shared" si="0"/>
        <v>Media</v>
      </c>
      <c r="K26" s="22">
        <v>0.36</v>
      </c>
      <c r="L26" s="18" t="s">
        <v>132</v>
      </c>
      <c r="M26" s="23"/>
      <c r="N26" s="24" t="str">
        <f>IF(OR(L26='[2]Tabla Impacto'!$C$4,L26='[2]Tabla Impacto'!$D$4),"Leve",IF(OR(L26='[2]Tabla Impacto'!$C$5,L26='[2]Tabla Impacto'!$D$5),"Menor",IF(OR(L26='[2]Tabla Impacto'!$C$6,L26='[2]Tabla Impacto'!$D$6),"Moderado",IF(OR(L26='[2]Tabla Impacto'!$C$7,L26='[2]Tabla Impacto'!$D$7),"Mayor",IF(OR(L26='[2]Tabla Impacto'!$C$8,L26='[2]Tabla Impacto'!$D$8),"Catastrófico","")))))</f>
        <v>Menor</v>
      </c>
      <c r="O26" s="22">
        <f t="shared" si="2"/>
        <v>0.4</v>
      </c>
      <c r="P26" s="25" t="str">
        <f t="shared" si="3"/>
        <v>Moderado</v>
      </c>
      <c r="Q26" s="20">
        <v>2</v>
      </c>
      <c r="R26" s="18" t="s">
        <v>163</v>
      </c>
      <c r="S26" s="89" t="str">
        <f t="shared" si="4"/>
        <v>Probabilidad</v>
      </c>
      <c r="T26" s="27" t="s">
        <v>55</v>
      </c>
      <c r="U26" s="27" t="s">
        <v>83</v>
      </c>
      <c r="V26" s="28" t="str">
        <f t="shared" si="5"/>
        <v>40%</v>
      </c>
      <c r="W26" s="27" t="s">
        <v>57</v>
      </c>
      <c r="X26" s="27" t="s">
        <v>58</v>
      </c>
      <c r="Y26" s="27" t="s">
        <v>59</v>
      </c>
      <c r="Z26" s="29">
        <f t="shared" si="6"/>
        <v>0.216</v>
      </c>
      <c r="AA26" s="30" t="str">
        <f t="shared" si="7"/>
        <v>Baja</v>
      </c>
      <c r="AB26" s="28">
        <f t="shared" si="8"/>
        <v>0.216</v>
      </c>
      <c r="AC26" s="30" t="str">
        <f t="shared" si="9"/>
        <v>Menor</v>
      </c>
      <c r="AD26" s="28">
        <f t="shared" si="10"/>
        <v>0.4</v>
      </c>
      <c r="AE26" s="31" t="str">
        <f t="shared" si="11"/>
        <v>Moderado</v>
      </c>
      <c r="AF26" s="27" t="s">
        <v>60</v>
      </c>
      <c r="AG26" s="18" t="s">
        <v>164</v>
      </c>
      <c r="AH26" s="52" t="s">
        <v>125</v>
      </c>
      <c r="AI26" s="397">
        <v>43521</v>
      </c>
      <c r="AJ26" s="90">
        <v>44294</v>
      </c>
      <c r="AK26" s="306"/>
      <c r="AL26" s="20"/>
      <c r="AM26" s="20"/>
      <c r="AN26" s="162" t="s">
        <v>65</v>
      </c>
      <c r="AO26" s="294"/>
      <c r="AP26" s="295"/>
      <c r="AQ26" s="296"/>
    </row>
    <row r="27" spans="1:43" s="12" customFormat="1" ht="71.25" customHeight="1" x14ac:dyDescent="0.25">
      <c r="A27" s="312"/>
      <c r="B27" s="306"/>
      <c r="C27" s="306"/>
      <c r="D27" s="306"/>
      <c r="E27" s="306"/>
      <c r="F27" s="306"/>
      <c r="G27" s="306"/>
      <c r="H27" s="19" t="s">
        <v>80</v>
      </c>
      <c r="I27" s="52">
        <v>36</v>
      </c>
      <c r="J27" s="21" t="str">
        <f t="shared" si="0"/>
        <v>Media</v>
      </c>
      <c r="K27" s="22">
        <v>0.22</v>
      </c>
      <c r="L27" s="18" t="s">
        <v>132</v>
      </c>
      <c r="M27" s="23"/>
      <c r="N27" s="24" t="str">
        <f>IF(OR(L27='[2]Tabla Impacto'!$C$4,L27='[2]Tabla Impacto'!$D$4),"Leve",IF(OR(L27='[2]Tabla Impacto'!$C$5,L27='[2]Tabla Impacto'!$D$5),"Menor",IF(OR(L27='[2]Tabla Impacto'!$C$6,L27='[2]Tabla Impacto'!$D$6),"Moderado",IF(OR(L27='[2]Tabla Impacto'!$C$7,L27='[2]Tabla Impacto'!$D$7),"Mayor",IF(OR(L27='[2]Tabla Impacto'!$C$8,L27='[2]Tabla Impacto'!$D$8),"Catastrófico","")))))</f>
        <v>Menor</v>
      </c>
      <c r="O27" s="22">
        <f t="shared" si="2"/>
        <v>0.4</v>
      </c>
      <c r="P27" s="25" t="str">
        <f t="shared" si="3"/>
        <v>Moderado</v>
      </c>
      <c r="Q27" s="20">
        <v>3</v>
      </c>
      <c r="R27" s="18" t="s">
        <v>165</v>
      </c>
      <c r="S27" s="89" t="str">
        <f t="shared" si="4"/>
        <v>Probabilidad</v>
      </c>
      <c r="T27" s="27" t="s">
        <v>55</v>
      </c>
      <c r="U27" s="27" t="s">
        <v>83</v>
      </c>
      <c r="V27" s="28" t="str">
        <f t="shared" si="5"/>
        <v>40%</v>
      </c>
      <c r="W27" s="27" t="s">
        <v>57</v>
      </c>
      <c r="X27" s="27" t="s">
        <v>58</v>
      </c>
      <c r="Y27" s="27" t="s">
        <v>59</v>
      </c>
      <c r="Z27" s="29">
        <f t="shared" si="6"/>
        <v>0.13200000000000001</v>
      </c>
      <c r="AA27" s="30" t="str">
        <f t="shared" si="7"/>
        <v>Muy Baja</v>
      </c>
      <c r="AB27" s="28">
        <f t="shared" si="8"/>
        <v>0.13200000000000001</v>
      </c>
      <c r="AC27" s="30" t="str">
        <f t="shared" si="9"/>
        <v>Menor</v>
      </c>
      <c r="AD27" s="28">
        <f t="shared" si="10"/>
        <v>0.4</v>
      </c>
      <c r="AE27" s="31" t="str">
        <f t="shared" si="11"/>
        <v>Bajo</v>
      </c>
      <c r="AF27" s="27" t="s">
        <v>60</v>
      </c>
      <c r="AG27" s="18" t="s">
        <v>166</v>
      </c>
      <c r="AH27" s="52" t="s">
        <v>125</v>
      </c>
      <c r="AI27" s="397">
        <v>43521</v>
      </c>
      <c r="AJ27" s="90">
        <v>44294</v>
      </c>
      <c r="AK27" s="18" t="s">
        <v>167</v>
      </c>
      <c r="AL27" s="20"/>
      <c r="AM27" s="20"/>
      <c r="AN27" s="162" t="s">
        <v>65</v>
      </c>
      <c r="AO27" s="294"/>
      <c r="AP27" s="295"/>
      <c r="AQ27" s="296"/>
    </row>
    <row r="28" spans="1:43" s="12" customFormat="1" ht="96" customHeight="1" x14ac:dyDescent="0.25">
      <c r="A28" s="194">
        <v>12</v>
      </c>
      <c r="B28" s="93" t="s">
        <v>46</v>
      </c>
      <c r="C28" s="94" t="s">
        <v>168</v>
      </c>
      <c r="D28" s="17" t="s">
        <v>48</v>
      </c>
      <c r="E28" s="19" t="s">
        <v>169</v>
      </c>
      <c r="F28" s="19" t="s">
        <v>170</v>
      </c>
      <c r="G28" s="18" t="s">
        <v>171</v>
      </c>
      <c r="H28" s="18" t="s">
        <v>52</v>
      </c>
      <c r="I28" s="20">
        <v>4000</v>
      </c>
      <c r="J28" s="21" t="str">
        <f t="shared" si="0"/>
        <v>Alta</v>
      </c>
      <c r="K28" s="22">
        <f t="shared" ref="K28:K37" si="13">IF(J28="","",IF(J28="Muy Baja",0.2,IF(J28="Baja",0.4,IF(J28="Media",0.6,IF(J28="Alta",0.8,IF(J28="Muy Alta",1, ))))))</f>
        <v>0.8</v>
      </c>
      <c r="L28" s="18" t="s">
        <v>53</v>
      </c>
      <c r="M28" s="23" t="str">
        <f>IF(NOT(ISERROR(MATCH(L28,'[2]Tabla Impacto'!$B$221:$B$223,0))),'[2]Tabla Impacto'!$F$223&amp;"Por favor no seleccionar los criterios de impacto(Afectación Económica o presupuestal y Pérdida Reputacional)",L28)</f>
        <v>Entre 10 y 50 SMLMV</v>
      </c>
      <c r="N28" s="24" t="str">
        <f>IF(OR(L28='[2]Tabla Impacto'!$C$4,L28='[2]Tabla Impacto'!$D$4),"Leve",IF(OR(L28='[2]Tabla Impacto'!$C$5,L28='[2]Tabla Impacto'!$D$5),"Menor",IF(OR(L28='[2]Tabla Impacto'!$C$6,L28='[2]Tabla Impacto'!$D$6),"Moderado",IF(OR(L28='[2]Tabla Impacto'!$C$7,L28='[2]Tabla Impacto'!$D$7),"Mayor",IF(OR(L28='[2]Tabla Impacto'!$C$8,L28='[2]Tabla Impacto'!$D$8),"Catastrófico","")))))</f>
        <v>Menor</v>
      </c>
      <c r="O28" s="22">
        <f t="shared" si="2"/>
        <v>0.4</v>
      </c>
      <c r="P28" s="25" t="str">
        <f t="shared" si="3"/>
        <v>Moderado</v>
      </c>
      <c r="Q28" s="20">
        <v>1</v>
      </c>
      <c r="R28" s="18" t="s">
        <v>172</v>
      </c>
      <c r="S28" s="89" t="str">
        <f t="shared" si="4"/>
        <v>Probabilidad</v>
      </c>
      <c r="T28" s="27" t="s">
        <v>55</v>
      </c>
      <c r="U28" s="27" t="s">
        <v>83</v>
      </c>
      <c r="V28" s="28" t="str">
        <f t="shared" si="5"/>
        <v>40%</v>
      </c>
      <c r="W28" s="27" t="s">
        <v>57</v>
      </c>
      <c r="X28" s="27" t="s">
        <v>58</v>
      </c>
      <c r="Y28" s="27" t="s">
        <v>59</v>
      </c>
      <c r="Z28" s="29">
        <f t="shared" si="6"/>
        <v>0.48</v>
      </c>
      <c r="AA28" s="30" t="str">
        <f t="shared" si="7"/>
        <v>Media</v>
      </c>
      <c r="AB28" s="28">
        <f t="shared" si="8"/>
        <v>0.48</v>
      </c>
      <c r="AC28" s="30" t="str">
        <f t="shared" si="9"/>
        <v>Menor</v>
      </c>
      <c r="AD28" s="28">
        <f t="shared" si="10"/>
        <v>0.4</v>
      </c>
      <c r="AE28" s="31" t="str">
        <f t="shared" si="11"/>
        <v>Moderado</v>
      </c>
      <c r="AF28" s="27" t="s">
        <v>60</v>
      </c>
      <c r="AG28" s="19" t="s">
        <v>173</v>
      </c>
      <c r="AH28" s="52" t="s">
        <v>174</v>
      </c>
      <c r="AI28" s="19" t="s">
        <v>175</v>
      </c>
      <c r="AJ28" s="90">
        <v>44305</v>
      </c>
      <c r="AK28" s="19" t="s">
        <v>176</v>
      </c>
      <c r="AL28" s="20"/>
      <c r="AM28" s="20"/>
      <c r="AN28" s="162" t="s">
        <v>65</v>
      </c>
      <c r="AO28" s="291" t="s">
        <v>787</v>
      </c>
      <c r="AP28" s="292"/>
      <c r="AQ28" s="293"/>
    </row>
    <row r="29" spans="1:43" s="12" customFormat="1" ht="96" customHeight="1" x14ac:dyDescent="0.25">
      <c r="A29" s="194">
        <v>13</v>
      </c>
      <c r="B29" s="15" t="s">
        <v>109</v>
      </c>
      <c r="C29" s="16" t="s">
        <v>168</v>
      </c>
      <c r="D29" s="52" t="s">
        <v>66</v>
      </c>
      <c r="E29" s="19" t="s">
        <v>177</v>
      </c>
      <c r="F29" s="19" t="s">
        <v>178</v>
      </c>
      <c r="G29" s="18" t="s">
        <v>179</v>
      </c>
      <c r="H29" s="18" t="s">
        <v>113</v>
      </c>
      <c r="I29" s="20">
        <v>1</v>
      </c>
      <c r="J29" s="21" t="str">
        <f t="shared" si="0"/>
        <v>Muy Baja</v>
      </c>
      <c r="K29" s="22">
        <f t="shared" si="13"/>
        <v>0.2</v>
      </c>
      <c r="L29" s="88"/>
      <c r="M29" s="23">
        <f>IF(NOT(ISERROR(MATCH(L29,'[2]Tabla Impacto'!$B$221:$B$223,0))),'[2]Tabla Impacto'!$F$223&amp;"Por favor no seleccionar los criterios de impacto(Afectación Económica o presupuestal y Pérdida Reputacional)",L29)</f>
        <v>0</v>
      </c>
      <c r="N29" s="24" t="s">
        <v>180</v>
      </c>
      <c r="O29" s="22">
        <f t="shared" si="2"/>
        <v>0.8</v>
      </c>
      <c r="P29" s="25" t="str">
        <f t="shared" si="3"/>
        <v>Alto</v>
      </c>
      <c r="Q29" s="20">
        <v>1</v>
      </c>
      <c r="R29" s="18" t="s">
        <v>181</v>
      </c>
      <c r="S29" s="89" t="str">
        <f t="shared" si="4"/>
        <v>Probabilidad</v>
      </c>
      <c r="T29" s="27" t="s">
        <v>55</v>
      </c>
      <c r="U29" s="27" t="s">
        <v>83</v>
      </c>
      <c r="V29" s="28" t="str">
        <f t="shared" si="5"/>
        <v>40%</v>
      </c>
      <c r="W29" s="27" t="s">
        <v>57</v>
      </c>
      <c r="X29" s="27" t="s">
        <v>58</v>
      </c>
      <c r="Y29" s="27" t="s">
        <v>59</v>
      </c>
      <c r="Z29" s="29">
        <f t="shared" si="6"/>
        <v>0.12</v>
      </c>
      <c r="AA29" s="30" t="str">
        <f t="shared" si="7"/>
        <v>Muy Baja</v>
      </c>
      <c r="AB29" s="28">
        <f t="shared" si="8"/>
        <v>0.12</v>
      </c>
      <c r="AC29" s="30" t="str">
        <f t="shared" si="9"/>
        <v>Mayor</v>
      </c>
      <c r="AD29" s="28">
        <f t="shared" si="10"/>
        <v>0.8</v>
      </c>
      <c r="AE29" s="31" t="str">
        <f t="shared" si="11"/>
        <v>Alto</v>
      </c>
      <c r="AF29" s="27" t="s">
        <v>60</v>
      </c>
      <c r="AG29" s="19" t="s">
        <v>173</v>
      </c>
      <c r="AH29" s="52" t="s">
        <v>174</v>
      </c>
      <c r="AI29" s="19" t="s">
        <v>175</v>
      </c>
      <c r="AJ29" s="90">
        <v>44305</v>
      </c>
      <c r="AK29" s="19" t="s">
        <v>176</v>
      </c>
      <c r="AL29" s="20"/>
      <c r="AM29" s="20"/>
      <c r="AN29" s="162" t="s">
        <v>65</v>
      </c>
      <c r="AO29" s="291" t="s">
        <v>834</v>
      </c>
      <c r="AP29" s="292"/>
      <c r="AQ29" s="293"/>
    </row>
    <row r="30" spans="1:43" s="12" customFormat="1" ht="136.5" customHeight="1" x14ac:dyDescent="0.25">
      <c r="A30" s="194">
        <v>14</v>
      </c>
      <c r="B30" s="93" t="s">
        <v>46</v>
      </c>
      <c r="C30" s="94" t="s">
        <v>168</v>
      </c>
      <c r="D30" s="52" t="s">
        <v>66</v>
      </c>
      <c r="E30" s="19" t="s">
        <v>182</v>
      </c>
      <c r="F30" s="19" t="s">
        <v>183</v>
      </c>
      <c r="G30" s="19" t="s">
        <v>184</v>
      </c>
      <c r="H30" s="18" t="s">
        <v>52</v>
      </c>
      <c r="I30" s="20">
        <v>84</v>
      </c>
      <c r="J30" s="21" t="str">
        <f t="shared" si="0"/>
        <v>Media</v>
      </c>
      <c r="K30" s="22">
        <f t="shared" si="13"/>
        <v>0.6</v>
      </c>
      <c r="L30" s="18" t="s">
        <v>94</v>
      </c>
      <c r="M30" s="23" t="str">
        <f>IF(NOT(ISERROR(MATCH(L30,'[2]Tabla Impacto'!$B$221:$B$223,0))),'[2]Tabla Impacto'!$F$223&amp;"Por favor no seleccionar los criterios de impacto(Afectación Económica o presupuestal y Pérdida Reputacional)",L30)</f>
        <v>El riesgo afecta la imagen de la entidad con algunos usuarios de relevancia frente al logro de los objetivos</v>
      </c>
      <c r="N30" s="24" t="str">
        <f>IF(OR(L30='[2]Tabla Impacto'!$C$4,L30='[2]Tabla Impacto'!$D$4),"Leve",IF(OR(L30='[2]Tabla Impacto'!$C$5,L30='[2]Tabla Impacto'!$D$5),"Menor",IF(OR(L30='[2]Tabla Impacto'!$C$6,L30='[2]Tabla Impacto'!$D$6),"Moderado",IF(OR(L30='[2]Tabla Impacto'!$C$7,L30='[2]Tabla Impacto'!$D$7),"Mayor",IF(OR(L30='[2]Tabla Impacto'!$C$8,L30='[2]Tabla Impacto'!$D$8),"Catastrófico","")))))</f>
        <v>Moderado</v>
      </c>
      <c r="O30" s="22">
        <f t="shared" si="2"/>
        <v>0.6</v>
      </c>
      <c r="P30" s="25" t="str">
        <f t="shared" si="3"/>
        <v>Moderado</v>
      </c>
      <c r="Q30" s="20">
        <v>1</v>
      </c>
      <c r="R30" s="18" t="s">
        <v>185</v>
      </c>
      <c r="S30" s="89" t="str">
        <f t="shared" si="4"/>
        <v>Probabilidad</v>
      </c>
      <c r="T30" s="27" t="s">
        <v>55</v>
      </c>
      <c r="U30" s="27" t="s">
        <v>83</v>
      </c>
      <c r="V30" s="28" t="str">
        <f t="shared" si="5"/>
        <v>40%</v>
      </c>
      <c r="W30" s="27" t="s">
        <v>57</v>
      </c>
      <c r="X30" s="27" t="s">
        <v>58</v>
      </c>
      <c r="Y30" s="27" t="s">
        <v>59</v>
      </c>
      <c r="Z30" s="29">
        <f t="shared" si="6"/>
        <v>0.36</v>
      </c>
      <c r="AA30" s="30" t="str">
        <f t="shared" si="7"/>
        <v>Baja</v>
      </c>
      <c r="AB30" s="28">
        <f t="shared" si="8"/>
        <v>0.36</v>
      </c>
      <c r="AC30" s="30" t="str">
        <f t="shared" si="9"/>
        <v>Moderado</v>
      </c>
      <c r="AD30" s="28">
        <f t="shared" si="10"/>
        <v>0.6</v>
      </c>
      <c r="AE30" s="31" t="str">
        <f t="shared" si="11"/>
        <v>Moderado</v>
      </c>
      <c r="AF30" s="27" t="s">
        <v>60</v>
      </c>
      <c r="AG30" s="19" t="s">
        <v>186</v>
      </c>
      <c r="AH30" s="52" t="s">
        <v>187</v>
      </c>
      <c r="AI30" s="19" t="s">
        <v>175</v>
      </c>
      <c r="AJ30" s="90">
        <v>44305</v>
      </c>
      <c r="AK30" s="19" t="s">
        <v>188</v>
      </c>
      <c r="AL30" s="20"/>
      <c r="AM30" s="20"/>
      <c r="AN30" s="162" t="s">
        <v>65</v>
      </c>
      <c r="AO30" s="291" t="s">
        <v>742</v>
      </c>
      <c r="AP30" s="292"/>
      <c r="AQ30" s="293"/>
    </row>
    <row r="31" spans="1:43" s="12" customFormat="1" ht="146.25" customHeight="1" x14ac:dyDescent="0.25">
      <c r="A31" s="194">
        <v>15</v>
      </c>
      <c r="B31" s="93" t="s">
        <v>189</v>
      </c>
      <c r="C31" s="94" t="s">
        <v>168</v>
      </c>
      <c r="D31" s="52" t="s">
        <v>66</v>
      </c>
      <c r="E31" s="19" t="s">
        <v>190</v>
      </c>
      <c r="F31" s="19" t="s">
        <v>190</v>
      </c>
      <c r="G31" s="19" t="s">
        <v>191</v>
      </c>
      <c r="H31" s="18" t="s">
        <v>52</v>
      </c>
      <c r="I31" s="20">
        <v>12</v>
      </c>
      <c r="J31" s="21" t="str">
        <f t="shared" si="0"/>
        <v>Baja</v>
      </c>
      <c r="K31" s="22">
        <f t="shared" si="13"/>
        <v>0.4</v>
      </c>
      <c r="L31" s="18" t="s">
        <v>94</v>
      </c>
      <c r="M31" s="23" t="str">
        <f>IF(NOT(ISERROR(MATCH(L31,'[2]Tabla Impacto'!$B$221:$B$223,0))),'[2]Tabla Impacto'!$F$223&amp;"Por favor no seleccionar los criterios de impacto(Afectación Económica o presupuestal y Pérdida Reputacional)",L31)</f>
        <v>El riesgo afecta la imagen de la entidad con algunos usuarios de relevancia frente al logro de los objetivos</v>
      </c>
      <c r="N31" s="24" t="str">
        <f>IF(OR(L31='[2]Tabla Impacto'!$C$4,L31='[2]Tabla Impacto'!$D$4),"Leve",IF(OR(L31='[2]Tabla Impacto'!$C$5,L31='[2]Tabla Impacto'!$D$5),"Menor",IF(OR(L31='[2]Tabla Impacto'!$C$6,L31='[2]Tabla Impacto'!$D$6),"Moderado",IF(OR(L31='[2]Tabla Impacto'!$C$7,L31='[2]Tabla Impacto'!$D$7),"Mayor",IF(OR(L31='[2]Tabla Impacto'!$C$8,L31='[2]Tabla Impacto'!$D$8),"Catastrófico","")))))</f>
        <v>Moderado</v>
      </c>
      <c r="O31" s="22">
        <f t="shared" si="2"/>
        <v>0.6</v>
      </c>
      <c r="P31" s="25" t="str">
        <f t="shared" si="3"/>
        <v>Moderado</v>
      </c>
      <c r="Q31" s="20">
        <v>1</v>
      </c>
      <c r="R31" s="19" t="s">
        <v>192</v>
      </c>
      <c r="S31" s="89" t="str">
        <f t="shared" si="4"/>
        <v>Probabilidad</v>
      </c>
      <c r="T31" s="27" t="s">
        <v>55</v>
      </c>
      <c r="U31" s="27" t="s">
        <v>83</v>
      </c>
      <c r="V31" s="28" t="str">
        <f t="shared" si="5"/>
        <v>40%</v>
      </c>
      <c r="W31" s="27" t="s">
        <v>57</v>
      </c>
      <c r="X31" s="27" t="s">
        <v>58</v>
      </c>
      <c r="Y31" s="27" t="s">
        <v>59</v>
      </c>
      <c r="Z31" s="29">
        <f t="shared" si="6"/>
        <v>0.24</v>
      </c>
      <c r="AA31" s="30" t="str">
        <f t="shared" si="7"/>
        <v>Baja</v>
      </c>
      <c r="AB31" s="28">
        <f t="shared" si="8"/>
        <v>0.24</v>
      </c>
      <c r="AC31" s="30" t="str">
        <f t="shared" si="9"/>
        <v>Moderado</v>
      </c>
      <c r="AD31" s="28">
        <f t="shared" si="10"/>
        <v>0.6</v>
      </c>
      <c r="AE31" s="31" t="str">
        <f t="shared" si="11"/>
        <v>Moderado</v>
      </c>
      <c r="AF31" s="27" t="s">
        <v>60</v>
      </c>
      <c r="AG31" s="19" t="s">
        <v>193</v>
      </c>
      <c r="AH31" s="52" t="s">
        <v>194</v>
      </c>
      <c r="AI31" s="19" t="s">
        <v>175</v>
      </c>
      <c r="AJ31" s="90">
        <v>44305</v>
      </c>
      <c r="AK31" s="19" t="s">
        <v>195</v>
      </c>
      <c r="AL31" s="20"/>
      <c r="AM31" s="20"/>
      <c r="AN31" s="162" t="s">
        <v>65</v>
      </c>
      <c r="AO31" s="294" t="s">
        <v>756</v>
      </c>
      <c r="AP31" s="295"/>
      <c r="AQ31" s="296"/>
    </row>
    <row r="32" spans="1:43" s="12" customFormat="1" ht="120" customHeight="1" x14ac:dyDescent="0.25">
      <c r="A32" s="311">
        <v>16</v>
      </c>
      <c r="B32" s="351" t="s">
        <v>128</v>
      </c>
      <c r="C32" s="347" t="s">
        <v>168</v>
      </c>
      <c r="D32" s="315" t="s">
        <v>66</v>
      </c>
      <c r="E32" s="309" t="s">
        <v>196</v>
      </c>
      <c r="F32" s="309" t="s">
        <v>197</v>
      </c>
      <c r="G32" s="309" t="s">
        <v>198</v>
      </c>
      <c r="H32" s="17" t="s">
        <v>199</v>
      </c>
      <c r="I32" s="20">
        <v>4000</v>
      </c>
      <c r="J32" s="21" t="str">
        <f t="shared" si="0"/>
        <v>Alta</v>
      </c>
      <c r="K32" s="22">
        <f t="shared" si="13"/>
        <v>0.8</v>
      </c>
      <c r="L32" s="17" t="s">
        <v>94</v>
      </c>
      <c r="M32" s="310" t="str">
        <f>IF(NOT(ISERROR(MATCH(L32,'[2]Tabla Impacto'!$B$221:$B$223,0))),'[2]Tabla Impacto'!$F$223&amp;"Por favor no seleccionar los criterios de impacto(Afectación Económica o presupuestal y Pérdida Reputacional)",L32)</f>
        <v>El riesgo afecta la imagen de la entidad con algunos usuarios de relevancia frente al logro de los objetivos</v>
      </c>
      <c r="N32" s="24" t="str">
        <f>IF(OR(L32='[2]Tabla Impacto'!$C$4,L32='[2]Tabla Impacto'!$D$4),"Leve",IF(OR(L32='[2]Tabla Impacto'!$C$5,L32='[2]Tabla Impacto'!$D$5),"Menor",IF(OR(L32='[2]Tabla Impacto'!$C$6,L32='[2]Tabla Impacto'!$D$6),"Moderado",IF(OR(L32='[2]Tabla Impacto'!$C$7,L32='[2]Tabla Impacto'!$D$7),"Mayor",IF(OR(L32='[2]Tabla Impacto'!$C$8,L32='[2]Tabla Impacto'!$D$8),"Catastrófico","")))))</f>
        <v>Moderado</v>
      </c>
      <c r="O32" s="22">
        <f t="shared" si="2"/>
        <v>0.6</v>
      </c>
      <c r="P32" s="25" t="str">
        <f t="shared" si="3"/>
        <v>Alto</v>
      </c>
      <c r="Q32" s="20">
        <v>1</v>
      </c>
      <c r="R32" s="19" t="s">
        <v>200</v>
      </c>
      <c r="S32" s="89" t="str">
        <f t="shared" si="4"/>
        <v>Probabilidad</v>
      </c>
      <c r="T32" s="54" t="s">
        <v>55</v>
      </c>
      <c r="U32" s="54" t="s">
        <v>83</v>
      </c>
      <c r="V32" s="95" t="str">
        <f t="shared" si="5"/>
        <v>40%</v>
      </c>
      <c r="W32" s="54" t="s">
        <v>57</v>
      </c>
      <c r="X32" s="54" t="s">
        <v>58</v>
      </c>
      <c r="Y32" s="54" t="s">
        <v>59</v>
      </c>
      <c r="Z32" s="29">
        <f t="shared" si="6"/>
        <v>0.48</v>
      </c>
      <c r="AA32" s="96" t="str">
        <f t="shared" si="7"/>
        <v>Media</v>
      </c>
      <c r="AB32" s="95">
        <f t="shared" si="8"/>
        <v>0.48</v>
      </c>
      <c r="AC32" s="96" t="str">
        <f t="shared" si="9"/>
        <v>Moderado</v>
      </c>
      <c r="AD32" s="95">
        <f t="shared" si="10"/>
        <v>0.6</v>
      </c>
      <c r="AE32" s="97" t="str">
        <f t="shared" si="11"/>
        <v>Moderado</v>
      </c>
      <c r="AF32" s="54" t="s">
        <v>60</v>
      </c>
      <c r="AG32" s="14" t="s">
        <v>201</v>
      </c>
      <c r="AH32" s="52" t="s">
        <v>187</v>
      </c>
      <c r="AI32" s="19" t="s">
        <v>175</v>
      </c>
      <c r="AJ32" s="90">
        <v>44305</v>
      </c>
      <c r="AK32" s="19" t="s">
        <v>202</v>
      </c>
      <c r="AL32" s="91"/>
      <c r="AM32" s="91"/>
      <c r="AN32" s="167" t="s">
        <v>65</v>
      </c>
      <c r="AO32" s="294" t="s">
        <v>801</v>
      </c>
      <c r="AP32" s="295"/>
      <c r="AQ32" s="296"/>
    </row>
    <row r="33" spans="1:43" s="12" customFormat="1" ht="93" customHeight="1" x14ac:dyDescent="0.25">
      <c r="A33" s="312"/>
      <c r="B33" s="306"/>
      <c r="C33" s="306"/>
      <c r="D33" s="306"/>
      <c r="E33" s="306"/>
      <c r="F33" s="306"/>
      <c r="G33" s="306"/>
      <c r="H33" s="17" t="s">
        <v>80</v>
      </c>
      <c r="I33" s="20">
        <v>4000</v>
      </c>
      <c r="J33" s="21" t="str">
        <f t="shared" si="0"/>
        <v>Alta</v>
      </c>
      <c r="K33" s="22">
        <f t="shared" si="13"/>
        <v>0.8</v>
      </c>
      <c r="L33" s="17" t="s">
        <v>94</v>
      </c>
      <c r="M33" s="306"/>
      <c r="N33" s="24" t="str">
        <f>IF(OR(L33='[2]Tabla Impacto'!$C$4,L33='[2]Tabla Impacto'!$D$4),"Leve",IF(OR(L33='[2]Tabla Impacto'!$C$5,L33='[2]Tabla Impacto'!$D$5),"Menor",IF(OR(L33='[2]Tabla Impacto'!$C$6,L33='[2]Tabla Impacto'!$D$6),"Moderado",IF(OR(L33='[2]Tabla Impacto'!$C$7,L33='[2]Tabla Impacto'!$D$7),"Mayor",IF(OR(L33='[2]Tabla Impacto'!$C$8,L33='[2]Tabla Impacto'!$D$8),"Catastrófico","")))))</f>
        <v>Moderado</v>
      </c>
      <c r="O33" s="22">
        <f t="shared" si="2"/>
        <v>0.6</v>
      </c>
      <c r="P33" s="25" t="str">
        <f t="shared" si="3"/>
        <v>Alto</v>
      </c>
      <c r="Q33" s="20">
        <v>2</v>
      </c>
      <c r="R33" s="19" t="s">
        <v>203</v>
      </c>
      <c r="S33" s="89" t="str">
        <f t="shared" si="4"/>
        <v>Probabilidad</v>
      </c>
      <c r="T33" s="54" t="s">
        <v>55</v>
      </c>
      <c r="U33" s="54" t="s">
        <v>83</v>
      </c>
      <c r="V33" s="95" t="str">
        <f t="shared" si="5"/>
        <v>40%</v>
      </c>
      <c r="W33" s="54" t="s">
        <v>204</v>
      </c>
      <c r="X33" s="54" t="s">
        <v>58</v>
      </c>
      <c r="Y33" s="54" t="s">
        <v>59</v>
      </c>
      <c r="Z33" s="29">
        <f t="shared" si="6"/>
        <v>0.48</v>
      </c>
      <c r="AA33" s="96" t="str">
        <f t="shared" si="7"/>
        <v>Media</v>
      </c>
      <c r="AB33" s="95">
        <f t="shared" si="8"/>
        <v>0.48</v>
      </c>
      <c r="AC33" s="96" t="str">
        <f t="shared" si="9"/>
        <v>Moderado</v>
      </c>
      <c r="AD33" s="95">
        <f t="shared" si="10"/>
        <v>0.6</v>
      </c>
      <c r="AE33" s="97" t="str">
        <f t="shared" si="11"/>
        <v>Moderado</v>
      </c>
      <c r="AF33" s="54" t="s">
        <v>60</v>
      </c>
      <c r="AG33" s="14" t="s">
        <v>205</v>
      </c>
      <c r="AH33" s="52" t="s">
        <v>194</v>
      </c>
      <c r="AI33" s="14" t="s">
        <v>175</v>
      </c>
      <c r="AJ33" s="90">
        <v>44305</v>
      </c>
      <c r="AK33" s="19" t="s">
        <v>206</v>
      </c>
      <c r="AL33" s="91"/>
      <c r="AM33" s="91"/>
      <c r="AN33" s="167" t="s">
        <v>65</v>
      </c>
      <c r="AO33" s="294" t="s">
        <v>802</v>
      </c>
      <c r="AP33" s="295"/>
      <c r="AQ33" s="296"/>
    </row>
    <row r="34" spans="1:43" s="12" customFormat="1" ht="110.25" customHeight="1" x14ac:dyDescent="0.25">
      <c r="A34" s="194">
        <v>17</v>
      </c>
      <c r="B34" s="15" t="s">
        <v>46</v>
      </c>
      <c r="C34" s="16" t="s">
        <v>168</v>
      </c>
      <c r="D34" s="17" t="s">
        <v>48</v>
      </c>
      <c r="E34" s="18" t="s">
        <v>207</v>
      </c>
      <c r="F34" s="18" t="s">
        <v>208</v>
      </c>
      <c r="G34" s="18" t="s">
        <v>209</v>
      </c>
      <c r="H34" s="17" t="s">
        <v>52</v>
      </c>
      <c r="I34" s="20">
        <v>12000</v>
      </c>
      <c r="J34" s="21" t="str">
        <f t="shared" si="0"/>
        <v>Muy Alta</v>
      </c>
      <c r="K34" s="22">
        <f t="shared" si="13"/>
        <v>1</v>
      </c>
      <c r="L34" s="17" t="s">
        <v>210</v>
      </c>
      <c r="M34" s="23" t="str">
        <f>IF(NOT(ISERROR(MATCH(L34,'[2]Tabla Impacto'!$B$221:$B$223,0))),'[2]Tabla Impacto'!$F$223&amp;"Por favor no seleccionar los criterios de impacto(Afectación Económica o presupuestal y Pérdida Reputacional)",L34)</f>
        <v>Afectación menor a 10 SMLMV</v>
      </c>
      <c r="N34" s="24" t="str">
        <f>IF(OR(L34='[2]Tabla Impacto'!$C$4,L34='[2]Tabla Impacto'!$D$4),"Leve",IF(OR(L34='[2]Tabla Impacto'!$C$5,L34='[2]Tabla Impacto'!$D$5),"Menor",IF(OR(L34='[2]Tabla Impacto'!$C$6,L34='[2]Tabla Impacto'!$D$6),"Moderado",IF(OR(L34='[2]Tabla Impacto'!$C$7,L34='[2]Tabla Impacto'!$D$7),"Mayor",IF(OR(L34='[2]Tabla Impacto'!$C$8,L34='[2]Tabla Impacto'!$D$8),"Catastrófico","")))))</f>
        <v>Leve</v>
      </c>
      <c r="O34" s="22">
        <f t="shared" si="2"/>
        <v>0.2</v>
      </c>
      <c r="P34" s="25" t="str">
        <f t="shared" si="3"/>
        <v>Alto</v>
      </c>
      <c r="Q34" s="20">
        <v>1</v>
      </c>
      <c r="R34" s="18" t="s">
        <v>211</v>
      </c>
      <c r="S34" s="89" t="str">
        <f t="shared" si="4"/>
        <v>Probabilidad</v>
      </c>
      <c r="T34" s="27" t="s">
        <v>55</v>
      </c>
      <c r="U34" s="27" t="s">
        <v>83</v>
      </c>
      <c r="V34" s="28" t="str">
        <f t="shared" si="5"/>
        <v>40%</v>
      </c>
      <c r="W34" s="27" t="s">
        <v>57</v>
      </c>
      <c r="X34" s="27" t="s">
        <v>58</v>
      </c>
      <c r="Y34" s="27" t="s">
        <v>59</v>
      </c>
      <c r="Z34" s="29">
        <f t="shared" si="6"/>
        <v>0.6</v>
      </c>
      <c r="AA34" s="30" t="str">
        <f t="shared" si="7"/>
        <v>Media</v>
      </c>
      <c r="AB34" s="28">
        <f t="shared" si="8"/>
        <v>0.6</v>
      </c>
      <c r="AC34" s="30" t="str">
        <f t="shared" si="9"/>
        <v>Leve</v>
      </c>
      <c r="AD34" s="28">
        <f t="shared" si="10"/>
        <v>0.2</v>
      </c>
      <c r="AE34" s="31" t="str">
        <f t="shared" si="11"/>
        <v>Moderado</v>
      </c>
      <c r="AF34" s="27" t="s">
        <v>60</v>
      </c>
      <c r="AG34" s="91" t="s">
        <v>212</v>
      </c>
      <c r="AH34" s="17" t="s">
        <v>213</v>
      </c>
      <c r="AI34" s="98">
        <v>44198</v>
      </c>
      <c r="AJ34" s="90">
        <v>44286</v>
      </c>
      <c r="AK34" s="19" t="s">
        <v>214</v>
      </c>
      <c r="AL34" s="20"/>
      <c r="AM34" s="20"/>
      <c r="AN34" s="162" t="s">
        <v>65</v>
      </c>
      <c r="AO34" s="291" t="s">
        <v>788</v>
      </c>
      <c r="AP34" s="292"/>
      <c r="AQ34" s="293"/>
    </row>
    <row r="35" spans="1:43" s="12" customFormat="1" ht="159.75" customHeight="1" x14ac:dyDescent="0.25">
      <c r="A35" s="194">
        <v>18</v>
      </c>
      <c r="B35" s="15" t="s">
        <v>46</v>
      </c>
      <c r="C35" s="16" t="s">
        <v>168</v>
      </c>
      <c r="D35" s="17" t="s">
        <v>48</v>
      </c>
      <c r="E35" s="18" t="s">
        <v>215</v>
      </c>
      <c r="F35" s="18" t="s">
        <v>216</v>
      </c>
      <c r="G35" s="18" t="s">
        <v>217</v>
      </c>
      <c r="H35" s="17" t="s">
        <v>52</v>
      </c>
      <c r="I35" s="20">
        <v>96</v>
      </c>
      <c r="J35" s="21" t="str">
        <f t="shared" si="0"/>
        <v>Media</v>
      </c>
      <c r="K35" s="22">
        <f t="shared" si="13"/>
        <v>0.6</v>
      </c>
      <c r="L35" s="18" t="s">
        <v>210</v>
      </c>
      <c r="M35" s="23" t="str">
        <f>IF(NOT(ISERROR(MATCH(L35,'[2]Tabla Impacto'!$B$221:$B$223,0))),'[2]Tabla Impacto'!$F$223&amp;"Por favor no seleccionar los criterios de impacto(Afectación Económica o presupuestal y Pérdida Reputacional)",L35)</f>
        <v>Afectación menor a 10 SMLMV</v>
      </c>
      <c r="N35" s="24" t="str">
        <f>IF(OR(L35='[2]Tabla Impacto'!$C$4,L35='[2]Tabla Impacto'!$D$4),"Leve",IF(OR(L35='[2]Tabla Impacto'!$C$5,L35='[2]Tabla Impacto'!$D$5),"Menor",IF(OR(L35='[2]Tabla Impacto'!$C$6,L35='[2]Tabla Impacto'!$D$6),"Moderado",IF(OR(L35='[2]Tabla Impacto'!$C$7,L35='[2]Tabla Impacto'!$D$7),"Mayor",IF(OR(L35='[2]Tabla Impacto'!$C$8,L35='[2]Tabla Impacto'!$D$8),"Catastrófico","")))))</f>
        <v>Leve</v>
      </c>
      <c r="O35" s="22">
        <f t="shared" si="2"/>
        <v>0.2</v>
      </c>
      <c r="P35" s="25" t="str">
        <f t="shared" si="3"/>
        <v>Moderado</v>
      </c>
      <c r="Q35" s="20">
        <v>1</v>
      </c>
      <c r="R35" s="18" t="s">
        <v>218</v>
      </c>
      <c r="S35" s="89" t="str">
        <f t="shared" si="4"/>
        <v>Probabilidad</v>
      </c>
      <c r="T35" s="27" t="s">
        <v>55</v>
      </c>
      <c r="U35" s="27" t="s">
        <v>83</v>
      </c>
      <c r="V35" s="28" t="str">
        <f t="shared" si="5"/>
        <v>40%</v>
      </c>
      <c r="W35" s="27" t="s">
        <v>57</v>
      </c>
      <c r="X35" s="27" t="s">
        <v>58</v>
      </c>
      <c r="Y35" s="27" t="s">
        <v>59</v>
      </c>
      <c r="Z35" s="29">
        <f t="shared" si="6"/>
        <v>0.36</v>
      </c>
      <c r="AA35" s="30" t="str">
        <f t="shared" si="7"/>
        <v>Baja</v>
      </c>
      <c r="AB35" s="28">
        <f t="shared" si="8"/>
        <v>0.36</v>
      </c>
      <c r="AC35" s="30" t="str">
        <f t="shared" si="9"/>
        <v>Leve</v>
      </c>
      <c r="AD35" s="28">
        <f t="shared" si="10"/>
        <v>0.2</v>
      </c>
      <c r="AE35" s="31" t="str">
        <f t="shared" si="11"/>
        <v>Bajo</v>
      </c>
      <c r="AF35" s="27" t="s">
        <v>60</v>
      </c>
      <c r="AG35" s="14" t="s">
        <v>219</v>
      </c>
      <c r="AH35" s="52" t="s">
        <v>220</v>
      </c>
      <c r="AI35" s="98">
        <v>44198</v>
      </c>
      <c r="AJ35" s="90">
        <v>44286</v>
      </c>
      <c r="AK35" s="14" t="s">
        <v>221</v>
      </c>
      <c r="AL35" s="20"/>
      <c r="AM35" s="20"/>
      <c r="AN35" s="162" t="s">
        <v>65</v>
      </c>
      <c r="AO35" s="297" t="s">
        <v>789</v>
      </c>
      <c r="AP35" s="298"/>
      <c r="AQ35" s="299"/>
    </row>
    <row r="36" spans="1:43" s="12" customFormat="1" ht="305.25" customHeight="1" x14ac:dyDescent="0.25">
      <c r="A36" s="194">
        <v>19</v>
      </c>
      <c r="B36" s="15" t="s">
        <v>46</v>
      </c>
      <c r="C36" s="16" t="s">
        <v>168</v>
      </c>
      <c r="D36" s="17" t="s">
        <v>66</v>
      </c>
      <c r="E36" s="18" t="s">
        <v>222</v>
      </c>
      <c r="F36" s="18" t="s">
        <v>223</v>
      </c>
      <c r="G36" s="18" t="s">
        <v>224</v>
      </c>
      <c r="H36" s="17" t="s">
        <v>80</v>
      </c>
      <c r="I36" s="20">
        <v>325</v>
      </c>
      <c r="J36" s="21" t="str">
        <f t="shared" si="0"/>
        <v>Media</v>
      </c>
      <c r="K36" s="22">
        <f t="shared" si="13"/>
        <v>0.6</v>
      </c>
      <c r="L36" s="17" t="s">
        <v>210</v>
      </c>
      <c r="M36" s="23" t="str">
        <f>IF(NOT(ISERROR(MATCH(L36,'[2]Tabla Impacto'!$B$221:$B$223,0))),'[2]Tabla Impacto'!$F$223&amp;"Por favor no seleccionar los criterios de impacto(Afectación Económica o presupuestal y Pérdida Reputacional)",L36)</f>
        <v>Afectación menor a 10 SMLMV</v>
      </c>
      <c r="N36" s="24" t="str">
        <f>IF(OR(L36='[2]Tabla Impacto'!$C$4,L36='[2]Tabla Impacto'!$D$4),"Leve",IF(OR(L36='[2]Tabla Impacto'!$C$5,L36='[2]Tabla Impacto'!$D$5),"Menor",IF(OR(L36='[2]Tabla Impacto'!$C$6,L36='[2]Tabla Impacto'!$D$6),"Moderado",IF(OR(L36='[2]Tabla Impacto'!$C$7,L36='[2]Tabla Impacto'!$D$7),"Mayor",IF(OR(L36='[2]Tabla Impacto'!$C$8,L36='[2]Tabla Impacto'!$D$8),"Catastrófico","")))))</f>
        <v>Leve</v>
      </c>
      <c r="O36" s="22">
        <f t="shared" si="2"/>
        <v>0.2</v>
      </c>
      <c r="P36" s="25" t="str">
        <f t="shared" si="3"/>
        <v>Moderado</v>
      </c>
      <c r="Q36" s="20">
        <v>1</v>
      </c>
      <c r="R36" s="18" t="s">
        <v>225</v>
      </c>
      <c r="S36" s="89" t="str">
        <f t="shared" si="4"/>
        <v>Probabilidad</v>
      </c>
      <c r="T36" s="27" t="s">
        <v>55</v>
      </c>
      <c r="U36" s="27" t="s">
        <v>83</v>
      </c>
      <c r="V36" s="28" t="str">
        <f t="shared" si="5"/>
        <v>40%</v>
      </c>
      <c r="W36" s="27" t="s">
        <v>57</v>
      </c>
      <c r="X36" s="27" t="s">
        <v>58</v>
      </c>
      <c r="Y36" s="27" t="s">
        <v>59</v>
      </c>
      <c r="Z36" s="29">
        <f t="shared" si="6"/>
        <v>0.36</v>
      </c>
      <c r="AA36" s="30" t="str">
        <f t="shared" si="7"/>
        <v>Baja</v>
      </c>
      <c r="AB36" s="28">
        <f t="shared" si="8"/>
        <v>0.36</v>
      </c>
      <c r="AC36" s="30" t="str">
        <f t="shared" si="9"/>
        <v>Leve</v>
      </c>
      <c r="AD36" s="28">
        <f t="shared" si="10"/>
        <v>0.2</v>
      </c>
      <c r="AE36" s="31" t="str">
        <f t="shared" si="11"/>
        <v>Bajo</v>
      </c>
      <c r="AF36" s="27" t="s">
        <v>60</v>
      </c>
      <c r="AG36" s="14" t="s">
        <v>226</v>
      </c>
      <c r="AH36" s="52" t="s">
        <v>213</v>
      </c>
      <c r="AI36" s="98">
        <v>44198</v>
      </c>
      <c r="AJ36" s="53">
        <v>44286</v>
      </c>
      <c r="AK36" s="14" t="s">
        <v>227</v>
      </c>
      <c r="AL36" s="20"/>
      <c r="AM36" s="20"/>
      <c r="AN36" s="162" t="s">
        <v>65</v>
      </c>
      <c r="AO36" s="291" t="s">
        <v>835</v>
      </c>
      <c r="AP36" s="292"/>
      <c r="AQ36" s="293"/>
    </row>
    <row r="37" spans="1:43" s="12" customFormat="1" ht="93" customHeight="1" x14ac:dyDescent="0.25">
      <c r="A37" s="311">
        <v>20</v>
      </c>
      <c r="B37" s="327" t="s">
        <v>75</v>
      </c>
      <c r="C37" s="347" t="s">
        <v>228</v>
      </c>
      <c r="D37" s="307" t="s">
        <v>100</v>
      </c>
      <c r="E37" s="323" t="s">
        <v>229</v>
      </c>
      <c r="F37" s="307" t="s">
        <v>230</v>
      </c>
      <c r="G37" s="308" t="s">
        <v>231</v>
      </c>
      <c r="H37" s="17" t="s">
        <v>199</v>
      </c>
      <c r="I37" s="20">
        <v>365</v>
      </c>
      <c r="J37" s="21" t="str">
        <f t="shared" si="0"/>
        <v>Media</v>
      </c>
      <c r="K37" s="22">
        <f t="shared" si="13"/>
        <v>0.6</v>
      </c>
      <c r="L37" s="99" t="s">
        <v>94</v>
      </c>
      <c r="M37" s="310" t="str">
        <f>IF(NOT(ISERROR(MATCH(L37,'[2]Tabla Impacto'!$B$221:$B$223,0))),'[2]Tabla Impacto'!$F$223&amp;"Por favor no seleccionar los criterios de impacto(Afectación Económica o presupuestal y Pérdida Reputacional)",L37)</f>
        <v>El riesgo afecta la imagen de la entidad con algunos usuarios de relevancia frente al logro de los objetivos</v>
      </c>
      <c r="N37" s="24" t="str">
        <f>IF(OR(L37='[2]Tabla Impacto'!$C$4,L37='[2]Tabla Impacto'!$D$4),"Leve",IF(OR(L37='[2]Tabla Impacto'!$C$5,L37='[2]Tabla Impacto'!$D$5),"Menor",IF(OR(L37='[2]Tabla Impacto'!$C$6,L37='[2]Tabla Impacto'!$D$6),"Moderado",IF(OR(L37='[2]Tabla Impacto'!$C$7,L37='[2]Tabla Impacto'!$D$7),"Mayor",IF(OR(L37='[2]Tabla Impacto'!$C$8,L37='[2]Tabla Impacto'!$D$8),"Catastrófico","")))))</f>
        <v>Moderado</v>
      </c>
      <c r="O37" s="22">
        <f t="shared" si="2"/>
        <v>0.6</v>
      </c>
      <c r="P37" s="25" t="str">
        <f t="shared" si="3"/>
        <v>Moderado</v>
      </c>
      <c r="Q37" s="17">
        <v>1</v>
      </c>
      <c r="R37" s="91" t="s">
        <v>232</v>
      </c>
      <c r="S37" s="89" t="str">
        <f t="shared" si="4"/>
        <v>Probabilidad</v>
      </c>
      <c r="T37" s="27" t="s">
        <v>88</v>
      </c>
      <c r="U37" s="27" t="s">
        <v>83</v>
      </c>
      <c r="V37" s="28" t="str">
        <f t="shared" si="5"/>
        <v>30%</v>
      </c>
      <c r="W37" s="27" t="s">
        <v>204</v>
      </c>
      <c r="X37" s="27" t="s">
        <v>58</v>
      </c>
      <c r="Y37" s="27" t="s">
        <v>59</v>
      </c>
      <c r="Z37" s="29">
        <f t="shared" si="6"/>
        <v>0.42</v>
      </c>
      <c r="AA37" s="30" t="str">
        <f t="shared" si="7"/>
        <v>Media</v>
      </c>
      <c r="AB37" s="28">
        <f t="shared" si="8"/>
        <v>0.42</v>
      </c>
      <c r="AC37" s="30" t="str">
        <f t="shared" si="9"/>
        <v>Moderado</v>
      </c>
      <c r="AD37" s="28">
        <f t="shared" si="10"/>
        <v>0.6</v>
      </c>
      <c r="AE37" s="31" t="str">
        <f t="shared" si="11"/>
        <v>Moderado</v>
      </c>
      <c r="AF37" s="27" t="s">
        <v>60</v>
      </c>
      <c r="AG37" s="91" t="s">
        <v>233</v>
      </c>
      <c r="AH37" s="17" t="s">
        <v>234</v>
      </c>
      <c r="AI37" s="397">
        <v>2021</v>
      </c>
      <c r="AJ37" s="90" t="s">
        <v>235</v>
      </c>
      <c r="AK37" s="91" t="s">
        <v>236</v>
      </c>
      <c r="AL37" s="20"/>
      <c r="AM37" s="20"/>
      <c r="AN37" s="162" t="s">
        <v>65</v>
      </c>
      <c r="AO37" s="291" t="s">
        <v>743</v>
      </c>
      <c r="AP37" s="292"/>
      <c r="AQ37" s="293"/>
    </row>
    <row r="38" spans="1:43" s="12" customFormat="1" ht="174" customHeight="1" x14ac:dyDescent="0.25">
      <c r="A38" s="312"/>
      <c r="B38" s="306"/>
      <c r="C38" s="306"/>
      <c r="D38" s="306"/>
      <c r="E38" s="306"/>
      <c r="F38" s="306"/>
      <c r="G38" s="306"/>
      <c r="H38" s="17" t="s">
        <v>199</v>
      </c>
      <c r="I38" s="20">
        <v>365</v>
      </c>
      <c r="J38" s="21" t="str">
        <f t="shared" si="0"/>
        <v>Media</v>
      </c>
      <c r="K38" s="22">
        <v>0.36</v>
      </c>
      <c r="L38" s="99" t="s">
        <v>94</v>
      </c>
      <c r="M38" s="306"/>
      <c r="N38" s="24" t="str">
        <f>IF(OR(L38='[2]Tabla Impacto'!$C$4,L38='[2]Tabla Impacto'!$D$4),"Leve",IF(OR(L38='[2]Tabla Impacto'!$C$5,L38='[2]Tabla Impacto'!$D$5),"Menor",IF(OR(L38='[2]Tabla Impacto'!$C$6,L38='[2]Tabla Impacto'!$D$6),"Moderado",IF(OR(L38='[2]Tabla Impacto'!$C$7,L38='[2]Tabla Impacto'!$D$7),"Mayor",IF(OR(L38='[2]Tabla Impacto'!$C$8,L38='[2]Tabla Impacto'!$D$8),"Catastrófico","")))))</f>
        <v>Moderado</v>
      </c>
      <c r="O38" s="22">
        <v>0.42</v>
      </c>
      <c r="P38" s="25" t="str">
        <f t="shared" si="3"/>
        <v>Moderado</v>
      </c>
      <c r="Q38" s="17">
        <v>2</v>
      </c>
      <c r="R38" s="91" t="s">
        <v>237</v>
      </c>
      <c r="S38" s="89" t="str">
        <f t="shared" si="4"/>
        <v>Probabilidad</v>
      </c>
      <c r="T38" s="27" t="s">
        <v>55</v>
      </c>
      <c r="U38" s="27" t="s">
        <v>83</v>
      </c>
      <c r="V38" s="28" t="str">
        <f t="shared" si="5"/>
        <v>40%</v>
      </c>
      <c r="W38" s="27" t="s">
        <v>57</v>
      </c>
      <c r="X38" s="27" t="s">
        <v>238</v>
      </c>
      <c r="Y38" s="27" t="s">
        <v>59</v>
      </c>
      <c r="Z38" s="29">
        <f t="shared" si="6"/>
        <v>0.216</v>
      </c>
      <c r="AA38" s="30" t="str">
        <f t="shared" si="7"/>
        <v>Baja</v>
      </c>
      <c r="AB38" s="28">
        <f t="shared" si="8"/>
        <v>0.216</v>
      </c>
      <c r="AC38" s="30" t="str">
        <f t="shared" si="9"/>
        <v>Moderado</v>
      </c>
      <c r="AD38" s="28">
        <f t="shared" si="10"/>
        <v>0.42</v>
      </c>
      <c r="AE38" s="31" t="str">
        <f t="shared" si="11"/>
        <v>Moderado</v>
      </c>
      <c r="AF38" s="27" t="s">
        <v>60</v>
      </c>
      <c r="AG38" s="91" t="s">
        <v>239</v>
      </c>
      <c r="AH38" s="17" t="s">
        <v>234</v>
      </c>
      <c r="AI38" s="397">
        <v>2021</v>
      </c>
      <c r="AJ38" s="90" t="s">
        <v>235</v>
      </c>
      <c r="AK38" s="91" t="s">
        <v>240</v>
      </c>
      <c r="AL38" s="20"/>
      <c r="AM38" s="20"/>
      <c r="AN38" s="162" t="s">
        <v>65</v>
      </c>
      <c r="AO38" s="291" t="s">
        <v>836</v>
      </c>
      <c r="AP38" s="292"/>
      <c r="AQ38" s="293"/>
    </row>
    <row r="39" spans="1:43" s="12" customFormat="1" ht="76.5" customHeight="1" x14ac:dyDescent="0.25">
      <c r="A39" s="311">
        <v>21</v>
      </c>
      <c r="B39" s="327" t="s">
        <v>75</v>
      </c>
      <c r="C39" s="347" t="s">
        <v>228</v>
      </c>
      <c r="D39" s="307" t="s">
        <v>100</v>
      </c>
      <c r="E39" s="323" t="s">
        <v>241</v>
      </c>
      <c r="F39" s="307" t="s">
        <v>242</v>
      </c>
      <c r="G39" s="307" t="s">
        <v>243</v>
      </c>
      <c r="H39" s="17" t="s">
        <v>52</v>
      </c>
      <c r="I39" s="20">
        <v>365</v>
      </c>
      <c r="J39" s="21" t="str">
        <f t="shared" si="0"/>
        <v>Media</v>
      </c>
      <c r="K39" s="22">
        <f t="shared" ref="K39:K47" si="14">IF(J39="","",IF(J39="Muy Baja",0.2,IF(J39="Baja",0.4,IF(J39="Media",0.6,IF(J39="Alta",0.8,IF(J39="Muy Alta",1, ))))))</f>
        <v>0.6</v>
      </c>
      <c r="L39" s="99" t="s">
        <v>94</v>
      </c>
      <c r="M39" s="310" t="str">
        <f>IF(NOT(ISERROR(MATCH(L39,'[2]Tabla Impacto'!$B$221:$B$223,0))),'[2]Tabla Impacto'!$F$223&amp;"Por favor no seleccionar los criterios de impacto(Afectación Económica o presupuestal y Pérdida Reputacional)",L39)</f>
        <v>El riesgo afecta la imagen de la entidad con algunos usuarios de relevancia frente al logro de los objetivos</v>
      </c>
      <c r="N39" s="24" t="str">
        <f>IF(OR(L39='[2]Tabla Impacto'!$C$4,L39='[2]Tabla Impacto'!$D$4),"Leve",IF(OR(L39='[2]Tabla Impacto'!$C$5,L39='[2]Tabla Impacto'!$D$5),"Menor",IF(OR(L39='[2]Tabla Impacto'!$C$6,L39='[2]Tabla Impacto'!$D$6),"Moderado",IF(OR(L39='[2]Tabla Impacto'!$C$7,L39='[2]Tabla Impacto'!$D$7),"Mayor",IF(OR(L39='[2]Tabla Impacto'!$C$8,L39='[2]Tabla Impacto'!$D$8),"Catastrófico","")))))</f>
        <v>Moderado</v>
      </c>
      <c r="O39" s="22">
        <f t="shared" ref="O39:O66" si="15">IF(N39="","",IF(N39="Leve",0.2,IF(N39="Menor",0.4,IF(N39="Moderado",0.6,IF(N39="Mayor",0.8,IF(N39="Catastrófico",1, ))))))</f>
        <v>0.6</v>
      </c>
      <c r="P39" s="25" t="str">
        <f t="shared" si="3"/>
        <v>Moderado</v>
      </c>
      <c r="Q39" s="20">
        <v>1</v>
      </c>
      <c r="R39" s="91" t="s">
        <v>244</v>
      </c>
      <c r="S39" s="89" t="str">
        <f t="shared" si="4"/>
        <v>Probabilidad</v>
      </c>
      <c r="T39" s="27" t="s">
        <v>55</v>
      </c>
      <c r="U39" s="27" t="s">
        <v>83</v>
      </c>
      <c r="V39" s="28" t="str">
        <f t="shared" si="5"/>
        <v>40%</v>
      </c>
      <c r="W39" s="27" t="s">
        <v>57</v>
      </c>
      <c r="X39" s="27" t="s">
        <v>58</v>
      </c>
      <c r="Y39" s="27" t="s">
        <v>59</v>
      </c>
      <c r="Z39" s="29">
        <f t="shared" si="6"/>
        <v>0.36</v>
      </c>
      <c r="AA39" s="30" t="str">
        <f t="shared" si="7"/>
        <v>Baja</v>
      </c>
      <c r="AB39" s="28">
        <f t="shared" si="8"/>
        <v>0.36</v>
      </c>
      <c r="AC39" s="30" t="str">
        <f t="shared" si="9"/>
        <v>Moderado</v>
      </c>
      <c r="AD39" s="28">
        <f t="shared" si="10"/>
        <v>0.6</v>
      </c>
      <c r="AE39" s="31" t="str">
        <f t="shared" si="11"/>
        <v>Moderado</v>
      </c>
      <c r="AF39" s="27" t="s">
        <v>60</v>
      </c>
      <c r="AG39" s="323" t="s">
        <v>245</v>
      </c>
      <c r="AH39" s="349" t="s">
        <v>234</v>
      </c>
      <c r="AI39" s="398">
        <v>2021</v>
      </c>
      <c r="AJ39" s="100" t="s">
        <v>235</v>
      </c>
      <c r="AK39" s="91" t="s">
        <v>236</v>
      </c>
      <c r="AL39" s="20"/>
      <c r="AM39" s="20"/>
      <c r="AN39" s="162" t="s">
        <v>65</v>
      </c>
      <c r="AO39" s="291" t="s">
        <v>806</v>
      </c>
      <c r="AP39" s="292"/>
      <c r="AQ39" s="293"/>
    </row>
    <row r="40" spans="1:43" s="12" customFormat="1" ht="134.25" customHeight="1" x14ac:dyDescent="0.25">
      <c r="A40" s="312"/>
      <c r="B40" s="306"/>
      <c r="C40" s="306"/>
      <c r="D40" s="306"/>
      <c r="E40" s="306"/>
      <c r="F40" s="306"/>
      <c r="G40" s="306"/>
      <c r="H40" s="17" t="s">
        <v>52</v>
      </c>
      <c r="I40" s="20">
        <v>365</v>
      </c>
      <c r="J40" s="21" t="str">
        <f t="shared" si="0"/>
        <v>Media</v>
      </c>
      <c r="K40" s="22">
        <f t="shared" si="14"/>
        <v>0.6</v>
      </c>
      <c r="L40" s="99" t="s">
        <v>94</v>
      </c>
      <c r="M40" s="306"/>
      <c r="N40" s="24" t="str">
        <f>IF(OR(L40='[2]Tabla Impacto'!$C$4,L40='[2]Tabla Impacto'!$D$4),"Leve",IF(OR(L40='[2]Tabla Impacto'!$C$5,L40='[2]Tabla Impacto'!$D$5),"Menor",IF(OR(L40='[2]Tabla Impacto'!$C$6,L40='[2]Tabla Impacto'!$D$6),"Moderado",IF(OR(L40='[2]Tabla Impacto'!$C$7,L40='[2]Tabla Impacto'!$D$7),"Mayor",IF(OR(L40='[2]Tabla Impacto'!$C$8,L40='[2]Tabla Impacto'!$D$8),"Catastrófico","")))))</f>
        <v>Moderado</v>
      </c>
      <c r="O40" s="22">
        <f t="shared" si="15"/>
        <v>0.6</v>
      </c>
      <c r="P40" s="25" t="str">
        <f t="shared" si="3"/>
        <v>Moderado</v>
      </c>
      <c r="Q40" s="20">
        <v>2</v>
      </c>
      <c r="R40" s="91" t="s">
        <v>246</v>
      </c>
      <c r="S40" s="89" t="str">
        <f t="shared" si="4"/>
        <v>Probabilidad</v>
      </c>
      <c r="T40" s="27" t="s">
        <v>55</v>
      </c>
      <c r="U40" s="27" t="s">
        <v>83</v>
      </c>
      <c r="V40" s="28" t="str">
        <f t="shared" si="5"/>
        <v>40%</v>
      </c>
      <c r="W40" s="27" t="s">
        <v>57</v>
      </c>
      <c r="X40" s="27" t="s">
        <v>58</v>
      </c>
      <c r="Y40" s="27" t="s">
        <v>59</v>
      </c>
      <c r="Z40" s="29">
        <f t="shared" si="6"/>
        <v>0.36</v>
      </c>
      <c r="AA40" s="30" t="str">
        <f t="shared" si="7"/>
        <v>Baja</v>
      </c>
      <c r="AB40" s="28">
        <f t="shared" si="8"/>
        <v>0.36</v>
      </c>
      <c r="AC40" s="30" t="str">
        <f t="shared" si="9"/>
        <v>Moderado</v>
      </c>
      <c r="AD40" s="28">
        <f t="shared" si="10"/>
        <v>0.6</v>
      </c>
      <c r="AE40" s="31" t="str">
        <f t="shared" si="11"/>
        <v>Moderado</v>
      </c>
      <c r="AF40" s="27" t="s">
        <v>60</v>
      </c>
      <c r="AG40" s="306"/>
      <c r="AH40" s="306"/>
      <c r="AI40" s="306"/>
      <c r="AJ40" s="342">
        <v>44305</v>
      </c>
      <c r="AK40" s="323" t="s">
        <v>247</v>
      </c>
      <c r="AL40" s="20"/>
      <c r="AM40" s="20"/>
      <c r="AN40" s="162" t="s">
        <v>65</v>
      </c>
      <c r="AO40" s="291" t="s">
        <v>771</v>
      </c>
      <c r="AP40" s="292"/>
      <c r="AQ40" s="293"/>
    </row>
    <row r="41" spans="1:43" s="12" customFormat="1" ht="76.5" customHeight="1" x14ac:dyDescent="0.25">
      <c r="A41" s="312"/>
      <c r="B41" s="306"/>
      <c r="C41" s="306"/>
      <c r="D41" s="306"/>
      <c r="E41" s="306"/>
      <c r="F41" s="306"/>
      <c r="G41" s="306"/>
      <c r="H41" s="17" t="s">
        <v>52</v>
      </c>
      <c r="I41" s="20">
        <v>365</v>
      </c>
      <c r="J41" s="21" t="str">
        <f t="shared" si="0"/>
        <v>Media</v>
      </c>
      <c r="K41" s="22">
        <f t="shared" si="14"/>
        <v>0.6</v>
      </c>
      <c r="L41" s="99" t="s">
        <v>94</v>
      </c>
      <c r="M41" s="306"/>
      <c r="N41" s="24" t="str">
        <f>IF(OR(L41='[2]Tabla Impacto'!$C$4,L41='[2]Tabla Impacto'!$D$4),"Leve",IF(OR(L41='[2]Tabla Impacto'!$C$5,L41='[2]Tabla Impacto'!$D$5),"Menor",IF(OR(L41='[2]Tabla Impacto'!$C$6,L41='[2]Tabla Impacto'!$D$6),"Moderado",IF(OR(L41='[2]Tabla Impacto'!$C$7,L41='[2]Tabla Impacto'!$D$7),"Mayor",IF(OR(L41='[2]Tabla Impacto'!$C$8,L41='[2]Tabla Impacto'!$D$8),"Catastrófico","")))))</f>
        <v>Moderado</v>
      </c>
      <c r="O41" s="22">
        <f t="shared" si="15"/>
        <v>0.6</v>
      </c>
      <c r="P41" s="25" t="str">
        <f t="shared" si="3"/>
        <v>Moderado</v>
      </c>
      <c r="Q41" s="20">
        <v>3</v>
      </c>
      <c r="R41" s="91" t="s">
        <v>248</v>
      </c>
      <c r="S41" s="89" t="str">
        <f t="shared" si="4"/>
        <v>Probabilidad</v>
      </c>
      <c r="T41" s="27" t="s">
        <v>55</v>
      </c>
      <c r="U41" s="27" t="s">
        <v>83</v>
      </c>
      <c r="V41" s="28" t="str">
        <f t="shared" si="5"/>
        <v>40%</v>
      </c>
      <c r="W41" s="27" t="s">
        <v>57</v>
      </c>
      <c r="X41" s="27" t="s">
        <v>58</v>
      </c>
      <c r="Y41" s="27" t="s">
        <v>59</v>
      </c>
      <c r="Z41" s="29">
        <f t="shared" si="6"/>
        <v>0.36</v>
      </c>
      <c r="AA41" s="30" t="str">
        <f t="shared" si="7"/>
        <v>Baja</v>
      </c>
      <c r="AB41" s="28">
        <f t="shared" si="8"/>
        <v>0.36</v>
      </c>
      <c r="AC41" s="30" t="str">
        <f t="shared" si="9"/>
        <v>Moderado</v>
      </c>
      <c r="AD41" s="28">
        <f t="shared" si="10"/>
        <v>0.6</v>
      </c>
      <c r="AE41" s="31" t="str">
        <f t="shared" si="11"/>
        <v>Moderado</v>
      </c>
      <c r="AF41" s="27" t="s">
        <v>60</v>
      </c>
      <c r="AG41" s="306"/>
      <c r="AH41" s="306"/>
      <c r="AI41" s="306"/>
      <c r="AJ41" s="306"/>
      <c r="AK41" s="306"/>
      <c r="AL41" s="20"/>
      <c r="AM41" s="20"/>
      <c r="AN41" s="162" t="s">
        <v>65</v>
      </c>
      <c r="AO41" s="291" t="s">
        <v>837</v>
      </c>
      <c r="AP41" s="292"/>
      <c r="AQ41" s="293"/>
    </row>
    <row r="42" spans="1:43" s="12" customFormat="1" ht="96" customHeight="1" x14ac:dyDescent="0.25">
      <c r="A42" s="194">
        <v>22</v>
      </c>
      <c r="B42" s="15" t="s">
        <v>75</v>
      </c>
      <c r="C42" s="94" t="s">
        <v>228</v>
      </c>
      <c r="D42" s="17" t="s">
        <v>100</v>
      </c>
      <c r="E42" s="18" t="s">
        <v>249</v>
      </c>
      <c r="F42" s="18" t="s">
        <v>250</v>
      </c>
      <c r="G42" s="18" t="s">
        <v>251</v>
      </c>
      <c r="H42" s="18" t="s">
        <v>113</v>
      </c>
      <c r="I42" s="20">
        <v>1</v>
      </c>
      <c r="J42" s="21" t="str">
        <f t="shared" si="0"/>
        <v>Muy Baja</v>
      </c>
      <c r="K42" s="22">
        <f t="shared" si="14"/>
        <v>0.2</v>
      </c>
      <c r="L42" s="88"/>
      <c r="M42" s="23">
        <f>IF(NOT(ISERROR(MATCH(L42,'[2]Tabla Impacto'!$B$221:$B$223,0))),'[2]Tabla Impacto'!$F$223&amp;"Por favor no seleccionar los criterios de impacto(Afectación Económica o presupuestal y Pérdida Reputacional)",L42)</f>
        <v>0</v>
      </c>
      <c r="N42" s="24" t="s">
        <v>252</v>
      </c>
      <c r="O42" s="22">
        <f t="shared" si="15"/>
        <v>0.6</v>
      </c>
      <c r="P42" s="25" t="str">
        <f t="shared" si="3"/>
        <v>Moderado</v>
      </c>
      <c r="Q42" s="20">
        <v>1</v>
      </c>
      <c r="R42" s="101" t="s">
        <v>253</v>
      </c>
      <c r="S42" s="89" t="str">
        <f t="shared" si="4"/>
        <v>Probabilidad</v>
      </c>
      <c r="T42" s="27" t="s">
        <v>55</v>
      </c>
      <c r="U42" s="27" t="s">
        <v>83</v>
      </c>
      <c r="V42" s="28" t="str">
        <f t="shared" si="5"/>
        <v>40%</v>
      </c>
      <c r="W42" s="27" t="s">
        <v>57</v>
      </c>
      <c r="X42" s="27" t="s">
        <v>58</v>
      </c>
      <c r="Y42" s="27" t="s">
        <v>254</v>
      </c>
      <c r="Z42" s="29">
        <f t="shared" si="6"/>
        <v>0.12</v>
      </c>
      <c r="AA42" s="30" t="str">
        <f t="shared" si="7"/>
        <v>Muy Baja</v>
      </c>
      <c r="AB42" s="28">
        <f t="shared" si="8"/>
        <v>0.12</v>
      </c>
      <c r="AC42" s="30" t="str">
        <f t="shared" si="9"/>
        <v>Moderado</v>
      </c>
      <c r="AD42" s="28">
        <f t="shared" si="10"/>
        <v>0.6</v>
      </c>
      <c r="AE42" s="31" t="str">
        <f t="shared" si="11"/>
        <v>Moderado</v>
      </c>
      <c r="AF42" s="27"/>
      <c r="AG42" s="18"/>
      <c r="AH42" s="20"/>
      <c r="AI42" s="100"/>
      <c r="AJ42" s="100"/>
      <c r="AK42" s="18"/>
      <c r="AL42" s="20"/>
      <c r="AM42" s="20"/>
      <c r="AN42" s="162"/>
      <c r="AO42" s="294" t="s">
        <v>838</v>
      </c>
      <c r="AP42" s="295"/>
      <c r="AQ42" s="296"/>
    </row>
    <row r="43" spans="1:43" s="12" customFormat="1" ht="96" customHeight="1" x14ac:dyDescent="0.25">
      <c r="A43" s="194">
        <v>23</v>
      </c>
      <c r="B43" s="15" t="s">
        <v>75</v>
      </c>
      <c r="C43" s="94" t="s">
        <v>255</v>
      </c>
      <c r="D43" s="52" t="s">
        <v>66</v>
      </c>
      <c r="E43" s="19" t="s">
        <v>256</v>
      </c>
      <c r="F43" s="19" t="s">
        <v>257</v>
      </c>
      <c r="G43" s="19" t="s">
        <v>258</v>
      </c>
      <c r="H43" s="19" t="s">
        <v>52</v>
      </c>
      <c r="I43" s="17">
        <v>450</v>
      </c>
      <c r="J43" s="21" t="str">
        <f t="shared" si="0"/>
        <v>Media</v>
      </c>
      <c r="K43" s="22">
        <f t="shared" si="14"/>
        <v>0.6</v>
      </c>
      <c r="L43" s="18" t="s">
        <v>70</v>
      </c>
      <c r="M43" s="23" t="str">
        <f>IF(NOT(ISERROR(MATCH(L43,'[2]Tabla Impacto'!$B$221:$B$223,0))),'[2]Tabla Impacto'!$F$223&amp;"Por favor no seleccionar los criterios de impacto(Afectación Económica o presupuestal y Pérdida Reputacional)",L43)</f>
        <v>El riesgo afecta la imagen de alguna área de la organización</v>
      </c>
      <c r="N43" s="24" t="str">
        <f>IF(OR(L43='[2]Tabla Impacto'!$C$4,L43='[2]Tabla Impacto'!$D$4),"Leve",IF(OR(L43='[2]Tabla Impacto'!$C$5,L43='[2]Tabla Impacto'!$D$5),"Menor",IF(OR(L43='[2]Tabla Impacto'!$C$6,L43='[2]Tabla Impacto'!$D$6),"Moderado",IF(OR(L43='[2]Tabla Impacto'!$C$7,L43='[2]Tabla Impacto'!$D$7),"Mayor",IF(OR(L43='[2]Tabla Impacto'!$C$8,L43='[2]Tabla Impacto'!$D$8),"Catastrófico","")))))</f>
        <v>Leve</v>
      </c>
      <c r="O43" s="22">
        <f t="shared" si="15"/>
        <v>0.2</v>
      </c>
      <c r="P43" s="25" t="str">
        <f t="shared" si="3"/>
        <v>Moderado</v>
      </c>
      <c r="Q43" s="20">
        <v>1</v>
      </c>
      <c r="R43" s="19" t="s">
        <v>259</v>
      </c>
      <c r="S43" s="89" t="str">
        <f t="shared" si="4"/>
        <v>Probabilidad</v>
      </c>
      <c r="T43" s="27" t="s">
        <v>55</v>
      </c>
      <c r="U43" s="27" t="s">
        <v>83</v>
      </c>
      <c r="V43" s="28" t="str">
        <f t="shared" si="5"/>
        <v>40%</v>
      </c>
      <c r="W43" s="27" t="s">
        <v>57</v>
      </c>
      <c r="X43" s="27" t="s">
        <v>238</v>
      </c>
      <c r="Y43" s="27" t="s">
        <v>59</v>
      </c>
      <c r="Z43" s="29">
        <f t="shared" si="6"/>
        <v>0.36</v>
      </c>
      <c r="AA43" s="30" t="str">
        <f t="shared" si="7"/>
        <v>Baja</v>
      </c>
      <c r="AB43" s="28">
        <f t="shared" si="8"/>
        <v>0.36</v>
      </c>
      <c r="AC43" s="30" t="str">
        <f t="shared" si="9"/>
        <v>Leve</v>
      </c>
      <c r="AD43" s="28">
        <f t="shared" si="10"/>
        <v>0.2</v>
      </c>
      <c r="AE43" s="31" t="str">
        <f t="shared" si="11"/>
        <v>Bajo</v>
      </c>
      <c r="AF43" s="27" t="s">
        <v>60</v>
      </c>
      <c r="AG43" s="19"/>
      <c r="AH43" s="52" t="s">
        <v>260</v>
      </c>
      <c r="AI43" s="53">
        <v>44197</v>
      </c>
      <c r="AJ43" s="53">
        <v>44305</v>
      </c>
      <c r="AK43" s="19" t="s">
        <v>261</v>
      </c>
      <c r="AL43" s="20"/>
      <c r="AM43" s="20"/>
      <c r="AN43" s="162" t="s">
        <v>65</v>
      </c>
      <c r="AO43" s="291" t="s">
        <v>839</v>
      </c>
      <c r="AP43" s="292"/>
      <c r="AQ43" s="293"/>
    </row>
    <row r="44" spans="1:43" s="12" customFormat="1" ht="96" customHeight="1" x14ac:dyDescent="0.25">
      <c r="A44" s="194">
        <v>24</v>
      </c>
      <c r="B44" s="15" t="s">
        <v>75</v>
      </c>
      <c r="C44" s="94" t="s">
        <v>255</v>
      </c>
      <c r="D44" s="52" t="s">
        <v>48</v>
      </c>
      <c r="E44" s="19" t="s">
        <v>262</v>
      </c>
      <c r="F44" s="19" t="s">
        <v>263</v>
      </c>
      <c r="G44" s="19" t="s">
        <v>264</v>
      </c>
      <c r="H44" s="19" t="s">
        <v>52</v>
      </c>
      <c r="I44" s="17">
        <v>50</v>
      </c>
      <c r="J44" s="21" t="str">
        <f t="shared" si="0"/>
        <v>Media</v>
      </c>
      <c r="K44" s="22">
        <f t="shared" si="14"/>
        <v>0.6</v>
      </c>
      <c r="L44" s="18" t="s">
        <v>265</v>
      </c>
      <c r="M44" s="23" t="str">
        <f>IF(NOT(ISERROR(MATCH(L44,'[2]Tabla Impacto'!$B$221:$B$223,0))),'[2]Tabla Impacto'!$F$223&amp;"Por favor no seleccionar los criterios de impacto(Afectación Económica o presupuestal y Pérdida Reputacional)",L44)</f>
        <v>Entre 50 y 100 SMLMV</v>
      </c>
      <c r="N44" s="24" t="str">
        <f>IF(OR(L44='[2]Tabla Impacto'!$C$4,L44='[2]Tabla Impacto'!$D$4),"Leve",IF(OR(L44='[2]Tabla Impacto'!$C$5,L44='[2]Tabla Impacto'!$D$5),"Menor",IF(OR(L44='[2]Tabla Impacto'!$C$6,L44='[2]Tabla Impacto'!$D$6),"Moderado",IF(OR(L44='[2]Tabla Impacto'!$C$7,L44='[2]Tabla Impacto'!$D$7),"Mayor",IF(OR(L44='[2]Tabla Impacto'!$C$8,L44='[2]Tabla Impacto'!$D$8),"Catastrófico","")))))</f>
        <v>Moderado</v>
      </c>
      <c r="O44" s="22">
        <f t="shared" si="15"/>
        <v>0.6</v>
      </c>
      <c r="P44" s="25" t="str">
        <f t="shared" si="3"/>
        <v>Moderado</v>
      </c>
      <c r="Q44" s="20">
        <v>1</v>
      </c>
      <c r="R44" s="19" t="s">
        <v>253</v>
      </c>
      <c r="S44" s="89" t="str">
        <f t="shared" si="4"/>
        <v>Probabilidad</v>
      </c>
      <c r="T44" s="27" t="s">
        <v>55</v>
      </c>
      <c r="U44" s="27" t="s">
        <v>83</v>
      </c>
      <c r="V44" s="28" t="str">
        <f t="shared" si="5"/>
        <v>40%</v>
      </c>
      <c r="W44" s="27" t="s">
        <v>57</v>
      </c>
      <c r="X44" s="27" t="s">
        <v>58</v>
      </c>
      <c r="Y44" s="27" t="s">
        <v>59</v>
      </c>
      <c r="Z44" s="29">
        <f t="shared" si="6"/>
        <v>0.36</v>
      </c>
      <c r="AA44" s="30" t="str">
        <f t="shared" si="7"/>
        <v>Baja</v>
      </c>
      <c r="AB44" s="28">
        <f t="shared" si="8"/>
        <v>0.36</v>
      </c>
      <c r="AC44" s="30" t="str">
        <f t="shared" si="9"/>
        <v>Moderado</v>
      </c>
      <c r="AD44" s="28">
        <f t="shared" si="10"/>
        <v>0.6</v>
      </c>
      <c r="AE44" s="31" t="str">
        <f t="shared" si="11"/>
        <v>Moderado</v>
      </c>
      <c r="AF44" s="27" t="s">
        <v>60</v>
      </c>
      <c r="AG44" s="19"/>
      <c r="AH44" s="52" t="s">
        <v>260</v>
      </c>
      <c r="AI44" s="53">
        <v>44197</v>
      </c>
      <c r="AJ44" s="53">
        <v>44305</v>
      </c>
      <c r="AK44" s="19" t="s">
        <v>266</v>
      </c>
      <c r="AL44" s="20"/>
      <c r="AM44" s="20"/>
      <c r="AN44" s="162" t="s">
        <v>65</v>
      </c>
      <c r="AO44" s="291" t="s">
        <v>840</v>
      </c>
      <c r="AP44" s="292"/>
      <c r="AQ44" s="293"/>
    </row>
    <row r="45" spans="1:43" s="12" customFormat="1" ht="169.5" customHeight="1" x14ac:dyDescent="0.25">
      <c r="A45" s="194">
        <v>25</v>
      </c>
      <c r="B45" s="15" t="s">
        <v>109</v>
      </c>
      <c r="C45" s="94" t="s">
        <v>255</v>
      </c>
      <c r="D45" s="52" t="s">
        <v>100</v>
      </c>
      <c r="E45" s="19" t="s">
        <v>267</v>
      </c>
      <c r="F45" s="19" t="s">
        <v>268</v>
      </c>
      <c r="G45" s="19" t="s">
        <v>269</v>
      </c>
      <c r="H45" s="52" t="s">
        <v>113</v>
      </c>
      <c r="I45" s="17">
        <v>150</v>
      </c>
      <c r="J45" s="21" t="str">
        <f t="shared" si="0"/>
        <v>Media</v>
      </c>
      <c r="K45" s="22">
        <f t="shared" si="14"/>
        <v>0.6</v>
      </c>
      <c r="L45" s="18" t="s">
        <v>270</v>
      </c>
      <c r="M45" s="23" t="str">
        <f>IF(NOT(ISERROR(MATCH(L45,'[2]Tabla Impacto'!$B$221:$B$223,0))),'[2]Tabla Impacto'!$F$223&amp;"Por favor no seleccionar los criterios de impacto(Afectación Económica o presupuestal y Pérdida Reputacional)",L45)</f>
        <v>El riesgo afecta la imagen de la entidad a nivel nacional, con efecto publicitarios sostenible a nivel país</v>
      </c>
      <c r="N45" s="24" t="s">
        <v>180</v>
      </c>
      <c r="O45" s="22">
        <f t="shared" si="15"/>
        <v>0.8</v>
      </c>
      <c r="P45" s="25" t="str">
        <f t="shared" si="3"/>
        <v>Alto</v>
      </c>
      <c r="Q45" s="20">
        <v>1</v>
      </c>
      <c r="R45" s="19" t="s">
        <v>271</v>
      </c>
      <c r="S45" s="89" t="str">
        <f t="shared" si="4"/>
        <v>Probabilidad</v>
      </c>
      <c r="T45" s="27" t="s">
        <v>55</v>
      </c>
      <c r="U45" s="27" t="s">
        <v>83</v>
      </c>
      <c r="V45" s="28" t="str">
        <f t="shared" si="5"/>
        <v>40%</v>
      </c>
      <c r="W45" s="27" t="s">
        <v>57</v>
      </c>
      <c r="X45" s="27" t="s">
        <v>58</v>
      </c>
      <c r="Y45" s="27" t="s">
        <v>59</v>
      </c>
      <c r="Z45" s="29">
        <f t="shared" si="6"/>
        <v>0.36</v>
      </c>
      <c r="AA45" s="30" t="str">
        <f t="shared" si="7"/>
        <v>Baja</v>
      </c>
      <c r="AB45" s="28">
        <f t="shared" si="8"/>
        <v>0.36</v>
      </c>
      <c r="AC45" s="30" t="str">
        <f t="shared" si="9"/>
        <v>Mayor</v>
      </c>
      <c r="AD45" s="28">
        <f t="shared" si="10"/>
        <v>0.8</v>
      </c>
      <c r="AE45" s="31" t="str">
        <f t="shared" si="11"/>
        <v>Alto</v>
      </c>
      <c r="AF45" s="27" t="s">
        <v>60</v>
      </c>
      <c r="AG45" s="19"/>
      <c r="AH45" s="52" t="s">
        <v>260</v>
      </c>
      <c r="AI45" s="53">
        <v>44197</v>
      </c>
      <c r="AJ45" s="53">
        <v>44305</v>
      </c>
      <c r="AK45" s="18" t="s">
        <v>272</v>
      </c>
      <c r="AL45" s="20"/>
      <c r="AM45" s="20"/>
      <c r="AN45" s="162" t="s">
        <v>65</v>
      </c>
      <c r="AO45" s="291" t="s">
        <v>841</v>
      </c>
      <c r="AP45" s="292"/>
      <c r="AQ45" s="293"/>
    </row>
    <row r="46" spans="1:43" s="12" customFormat="1" ht="224.25" customHeight="1" x14ac:dyDescent="0.25">
      <c r="A46" s="194">
        <v>26</v>
      </c>
      <c r="B46" s="15" t="s">
        <v>75</v>
      </c>
      <c r="C46" s="94" t="s">
        <v>255</v>
      </c>
      <c r="D46" s="52" t="s">
        <v>48</v>
      </c>
      <c r="E46" s="19" t="s">
        <v>273</v>
      </c>
      <c r="F46" s="19" t="s">
        <v>274</v>
      </c>
      <c r="G46" s="19" t="s">
        <v>275</v>
      </c>
      <c r="H46" s="19" t="s">
        <v>52</v>
      </c>
      <c r="I46" s="17">
        <v>50</v>
      </c>
      <c r="J46" s="21" t="str">
        <f t="shared" si="0"/>
        <v>Media</v>
      </c>
      <c r="K46" s="22">
        <f t="shared" si="14"/>
        <v>0.6</v>
      </c>
      <c r="L46" s="18" t="s">
        <v>265</v>
      </c>
      <c r="M46" s="23" t="str">
        <f>IF(NOT(ISERROR(MATCH(L46,'[2]Tabla Impacto'!$B$221:$B$223,0))),'[2]Tabla Impacto'!$F$223&amp;"Por favor no seleccionar los criterios de impacto(Afectación Económica o presupuestal y Pérdida Reputacional)",L46)</f>
        <v>Entre 50 y 100 SMLMV</v>
      </c>
      <c r="N46" s="24" t="str">
        <f>IF(OR(L46='[2]Tabla Impacto'!$C$4,L46='[2]Tabla Impacto'!$D$4),"Leve",IF(OR(L46='[2]Tabla Impacto'!$C$5,L46='[2]Tabla Impacto'!$D$5),"Menor",IF(OR(L46='[2]Tabla Impacto'!$C$6,L46='[2]Tabla Impacto'!$D$6),"Moderado",IF(OR(L46='[2]Tabla Impacto'!$C$7,L46='[2]Tabla Impacto'!$D$7),"Mayor",IF(OR(L46='[2]Tabla Impacto'!$C$8,L46='[2]Tabla Impacto'!$D$8),"Catastrófico","")))))</f>
        <v>Moderado</v>
      </c>
      <c r="O46" s="22">
        <f t="shared" si="15"/>
        <v>0.6</v>
      </c>
      <c r="P46" s="25" t="str">
        <f t="shared" si="3"/>
        <v>Moderado</v>
      </c>
      <c r="Q46" s="20">
        <v>1</v>
      </c>
      <c r="R46" s="19" t="s">
        <v>276</v>
      </c>
      <c r="S46" s="89" t="str">
        <f t="shared" si="4"/>
        <v>Probabilidad</v>
      </c>
      <c r="T46" s="27" t="s">
        <v>55</v>
      </c>
      <c r="U46" s="27" t="s">
        <v>83</v>
      </c>
      <c r="V46" s="28" t="str">
        <f t="shared" si="5"/>
        <v>40%</v>
      </c>
      <c r="W46" s="27" t="s">
        <v>57</v>
      </c>
      <c r="X46" s="27" t="s">
        <v>58</v>
      </c>
      <c r="Y46" s="27" t="s">
        <v>59</v>
      </c>
      <c r="Z46" s="29">
        <f t="shared" si="6"/>
        <v>0.36</v>
      </c>
      <c r="AA46" s="30" t="str">
        <f t="shared" si="7"/>
        <v>Baja</v>
      </c>
      <c r="AB46" s="28">
        <f t="shared" si="8"/>
        <v>0.36</v>
      </c>
      <c r="AC46" s="30" t="str">
        <f t="shared" si="9"/>
        <v>Moderado</v>
      </c>
      <c r="AD46" s="28">
        <f t="shared" si="10"/>
        <v>0.6</v>
      </c>
      <c r="AE46" s="31" t="str">
        <f t="shared" si="11"/>
        <v>Moderado</v>
      </c>
      <c r="AF46" s="27" t="s">
        <v>60</v>
      </c>
      <c r="AG46" s="19"/>
      <c r="AH46" s="52" t="s">
        <v>260</v>
      </c>
      <c r="AI46" s="53">
        <v>44197</v>
      </c>
      <c r="AJ46" s="53">
        <v>44305</v>
      </c>
      <c r="AK46" s="19" t="s">
        <v>277</v>
      </c>
      <c r="AL46" s="20"/>
      <c r="AM46" s="20"/>
      <c r="AN46" s="162" t="s">
        <v>65</v>
      </c>
      <c r="AO46" s="291" t="s">
        <v>879</v>
      </c>
      <c r="AP46" s="292"/>
      <c r="AQ46" s="293"/>
    </row>
    <row r="47" spans="1:43" s="12" customFormat="1" ht="78" customHeight="1" x14ac:dyDescent="0.25">
      <c r="A47" s="311">
        <v>27</v>
      </c>
      <c r="B47" s="327" t="s">
        <v>109</v>
      </c>
      <c r="C47" s="305" t="s">
        <v>278</v>
      </c>
      <c r="D47" s="307" t="s">
        <v>100</v>
      </c>
      <c r="E47" s="308" t="s">
        <v>279</v>
      </c>
      <c r="F47" s="315" t="s">
        <v>280</v>
      </c>
      <c r="G47" s="308" t="s">
        <v>281</v>
      </c>
      <c r="H47" s="17" t="s">
        <v>80</v>
      </c>
      <c r="I47" s="20">
        <v>1</v>
      </c>
      <c r="J47" s="21" t="str">
        <f t="shared" si="0"/>
        <v>Muy Baja</v>
      </c>
      <c r="K47" s="22">
        <f t="shared" si="14"/>
        <v>0.2</v>
      </c>
      <c r="L47" s="17"/>
      <c r="M47" s="310">
        <f>IF(NOT(ISERROR(MATCH(L47,'[2]Tabla Impacto'!$B$221:$B$223,0))),'[2]Tabla Impacto'!$F$223&amp;"Por favor no seleccionar los criterios de impacto(Afectación Económica o presupuestal y Pérdida Reputacional)",L47)</f>
        <v>0</v>
      </c>
      <c r="N47" s="24" t="s">
        <v>114</v>
      </c>
      <c r="O47" s="22">
        <f t="shared" si="15"/>
        <v>0.6</v>
      </c>
      <c r="P47" s="25" t="str">
        <f t="shared" si="3"/>
        <v>Moderado</v>
      </c>
      <c r="Q47" s="20">
        <v>1</v>
      </c>
      <c r="R47" s="18" t="s">
        <v>282</v>
      </c>
      <c r="S47" s="89" t="str">
        <f t="shared" si="4"/>
        <v>Probabilidad</v>
      </c>
      <c r="T47" s="27" t="s">
        <v>55</v>
      </c>
      <c r="U47" s="27" t="s">
        <v>83</v>
      </c>
      <c r="V47" s="28" t="str">
        <f t="shared" si="5"/>
        <v>40%</v>
      </c>
      <c r="W47" s="27" t="s">
        <v>57</v>
      </c>
      <c r="X47" s="27" t="s">
        <v>58</v>
      </c>
      <c r="Y47" s="27" t="s">
        <v>59</v>
      </c>
      <c r="Z47" s="29">
        <f t="shared" si="6"/>
        <v>0.12</v>
      </c>
      <c r="AA47" s="30" t="str">
        <f t="shared" si="7"/>
        <v>Muy Baja</v>
      </c>
      <c r="AB47" s="28">
        <f t="shared" si="8"/>
        <v>0.12</v>
      </c>
      <c r="AC47" s="30" t="str">
        <f t="shared" si="9"/>
        <v>Moderado</v>
      </c>
      <c r="AD47" s="28">
        <f t="shared" si="10"/>
        <v>0.6</v>
      </c>
      <c r="AE47" s="31" t="str">
        <f t="shared" si="11"/>
        <v>Moderado</v>
      </c>
      <c r="AF47" s="27" t="s">
        <v>60</v>
      </c>
      <c r="AG47" s="308" t="s">
        <v>283</v>
      </c>
      <c r="AH47" s="315" t="s">
        <v>284</v>
      </c>
      <c r="AI47" s="350">
        <v>44197</v>
      </c>
      <c r="AJ47" s="326" t="s">
        <v>285</v>
      </c>
      <c r="AK47" s="329" t="s">
        <v>286</v>
      </c>
      <c r="AL47" s="20"/>
      <c r="AM47" s="20"/>
      <c r="AN47" s="162" t="s">
        <v>65</v>
      </c>
      <c r="AO47" s="294" t="s">
        <v>767</v>
      </c>
      <c r="AP47" s="295"/>
      <c r="AQ47" s="296"/>
    </row>
    <row r="48" spans="1:43" s="12" customFormat="1" ht="76.5" customHeight="1" x14ac:dyDescent="0.25">
      <c r="A48" s="312"/>
      <c r="B48" s="306"/>
      <c r="C48" s="306"/>
      <c r="D48" s="306"/>
      <c r="E48" s="306"/>
      <c r="F48" s="306"/>
      <c r="G48" s="306"/>
      <c r="H48" s="17" t="s">
        <v>80</v>
      </c>
      <c r="I48" s="20">
        <v>1</v>
      </c>
      <c r="J48" s="21" t="str">
        <f t="shared" si="0"/>
        <v>Muy Baja</v>
      </c>
      <c r="K48" s="22">
        <v>0.12</v>
      </c>
      <c r="L48" s="17"/>
      <c r="M48" s="306"/>
      <c r="N48" s="24" t="s">
        <v>114</v>
      </c>
      <c r="O48" s="22">
        <f t="shared" si="15"/>
        <v>0.6</v>
      </c>
      <c r="P48" s="25" t="str">
        <f t="shared" si="3"/>
        <v>Moderado</v>
      </c>
      <c r="Q48" s="20">
        <v>2</v>
      </c>
      <c r="R48" s="18" t="s">
        <v>287</v>
      </c>
      <c r="S48" s="89" t="str">
        <f t="shared" si="4"/>
        <v>Probabilidad</v>
      </c>
      <c r="T48" s="27" t="s">
        <v>55</v>
      </c>
      <c r="U48" s="27" t="s">
        <v>83</v>
      </c>
      <c r="V48" s="28" t="str">
        <f t="shared" si="5"/>
        <v>40%</v>
      </c>
      <c r="W48" s="27" t="s">
        <v>57</v>
      </c>
      <c r="X48" s="27" t="s">
        <v>58</v>
      </c>
      <c r="Y48" s="27" t="s">
        <v>59</v>
      </c>
      <c r="Z48" s="29">
        <f t="shared" si="6"/>
        <v>7.1999999999999995E-2</v>
      </c>
      <c r="AA48" s="30" t="str">
        <f t="shared" si="7"/>
        <v>Muy Baja</v>
      </c>
      <c r="AB48" s="28">
        <f t="shared" si="8"/>
        <v>7.1999999999999995E-2</v>
      </c>
      <c r="AC48" s="30" t="str">
        <f t="shared" si="9"/>
        <v>Moderado</v>
      </c>
      <c r="AD48" s="28">
        <f t="shared" si="10"/>
        <v>0.6</v>
      </c>
      <c r="AE48" s="31" t="str">
        <f t="shared" si="11"/>
        <v>Moderado</v>
      </c>
      <c r="AF48" s="27" t="s">
        <v>60</v>
      </c>
      <c r="AG48" s="306"/>
      <c r="AH48" s="306"/>
      <c r="AI48" s="325"/>
      <c r="AJ48" s="306"/>
      <c r="AK48" s="306"/>
      <c r="AL48" s="20"/>
      <c r="AM48" s="20"/>
      <c r="AN48" s="162" t="s">
        <v>65</v>
      </c>
      <c r="AO48" s="294"/>
      <c r="AP48" s="295"/>
      <c r="AQ48" s="296"/>
    </row>
    <row r="49" spans="1:43" s="12" customFormat="1" ht="205.5" customHeight="1" x14ac:dyDescent="0.25">
      <c r="A49" s="311">
        <v>28</v>
      </c>
      <c r="B49" s="327" t="s">
        <v>288</v>
      </c>
      <c r="C49" s="305" t="s">
        <v>278</v>
      </c>
      <c r="D49" s="307" t="s">
        <v>100</v>
      </c>
      <c r="E49" s="309" t="s">
        <v>289</v>
      </c>
      <c r="F49" s="315" t="s">
        <v>290</v>
      </c>
      <c r="G49" s="308" t="s">
        <v>291</v>
      </c>
      <c r="H49" s="17" t="s">
        <v>80</v>
      </c>
      <c r="I49" s="20">
        <v>62</v>
      </c>
      <c r="J49" s="21" t="str">
        <f t="shared" si="0"/>
        <v>Media</v>
      </c>
      <c r="K49" s="22">
        <f>IF(J49="","",IF(J49="Muy Baja",0.2,IF(J49="Baja",0.4,IF(J49="Media",0.6,IF(J49="Alta",0.8,IF(J49="Muy Alta",1, ))))))</f>
        <v>0.6</v>
      </c>
      <c r="L49" s="17" t="s">
        <v>132</v>
      </c>
      <c r="M49" s="310" t="str">
        <f>IF(NOT(ISERROR(MATCH(L49,'[2]Tabla Impacto'!$B$221:$B$223,0))),'[2]Tabla Impacto'!$F$223&amp;"Por favor no seleccionar los criterios de impacto(Afectación Económica o presupuestal y Pérdida Reputacional)",L49)</f>
        <v>El riesgo afecta la imagen de la entidad internamente, de conocimiento general nivel interno, de junta directiva y accionistas y/o de provedores</v>
      </c>
      <c r="N49" s="24" t="str">
        <f>IF(OR(L49='[2]Tabla Impacto'!$C$4,L49='[2]Tabla Impacto'!$D$4),"Leve",IF(OR(L49='[2]Tabla Impacto'!$C$5,L49='[2]Tabla Impacto'!$D$5),"Menor",IF(OR(L49='[2]Tabla Impacto'!$C$6,L49='[2]Tabla Impacto'!$D$6),"Moderado",IF(OR(L49='[2]Tabla Impacto'!$C$7,L49='[2]Tabla Impacto'!$D$7),"Mayor",IF(OR(L49='[2]Tabla Impacto'!$C$8,L49='[2]Tabla Impacto'!$D$8),"Catastrófico","")))))</f>
        <v>Menor</v>
      </c>
      <c r="O49" s="22">
        <f t="shared" si="15"/>
        <v>0.4</v>
      </c>
      <c r="P49" s="25" t="str">
        <f t="shared" si="3"/>
        <v>Moderado</v>
      </c>
      <c r="Q49" s="52">
        <v>1</v>
      </c>
      <c r="R49" s="19" t="s">
        <v>292</v>
      </c>
      <c r="S49" s="89" t="str">
        <f t="shared" si="4"/>
        <v>Probabilidad</v>
      </c>
      <c r="T49" s="27" t="s">
        <v>55</v>
      </c>
      <c r="U49" s="27" t="s">
        <v>83</v>
      </c>
      <c r="V49" s="28" t="str">
        <f t="shared" si="5"/>
        <v>40%</v>
      </c>
      <c r="W49" s="27" t="s">
        <v>57</v>
      </c>
      <c r="X49" s="27" t="s">
        <v>58</v>
      </c>
      <c r="Y49" s="27" t="s">
        <v>59</v>
      </c>
      <c r="Z49" s="29">
        <f t="shared" si="6"/>
        <v>0.36</v>
      </c>
      <c r="AA49" s="30" t="str">
        <f t="shared" si="7"/>
        <v>Baja</v>
      </c>
      <c r="AB49" s="28">
        <f t="shared" si="8"/>
        <v>0.36</v>
      </c>
      <c r="AC49" s="30" t="str">
        <f t="shared" si="9"/>
        <v>Menor</v>
      </c>
      <c r="AD49" s="28">
        <f t="shared" si="10"/>
        <v>0.4</v>
      </c>
      <c r="AE49" s="31" t="str">
        <f t="shared" si="11"/>
        <v>Moderado</v>
      </c>
      <c r="AF49" s="27" t="s">
        <v>60</v>
      </c>
      <c r="AG49" s="19" t="s">
        <v>293</v>
      </c>
      <c r="AH49" s="52" t="s">
        <v>284</v>
      </c>
      <c r="AI49" s="102">
        <v>44197</v>
      </c>
      <c r="AJ49" s="53" t="s">
        <v>285</v>
      </c>
      <c r="AK49" s="19" t="s">
        <v>294</v>
      </c>
      <c r="AL49" s="20"/>
      <c r="AM49" s="20"/>
      <c r="AN49" s="162" t="s">
        <v>65</v>
      </c>
      <c r="AO49" s="291" t="s">
        <v>880</v>
      </c>
      <c r="AP49" s="292"/>
      <c r="AQ49" s="293"/>
    </row>
    <row r="50" spans="1:43" s="12" customFormat="1" ht="94.5" customHeight="1" x14ac:dyDescent="0.25">
      <c r="A50" s="312"/>
      <c r="B50" s="306"/>
      <c r="C50" s="306"/>
      <c r="D50" s="306"/>
      <c r="E50" s="306"/>
      <c r="F50" s="306"/>
      <c r="G50" s="306"/>
      <c r="H50" s="17" t="s">
        <v>80</v>
      </c>
      <c r="I50" s="20">
        <v>62</v>
      </c>
      <c r="J50" s="21" t="str">
        <f t="shared" si="0"/>
        <v>Media</v>
      </c>
      <c r="K50" s="22">
        <v>0.36</v>
      </c>
      <c r="L50" s="17" t="s">
        <v>132</v>
      </c>
      <c r="M50" s="306"/>
      <c r="N50" s="24" t="str">
        <f>IF(OR(L50='[2]Tabla Impacto'!$C$4,L50='[2]Tabla Impacto'!$D$4),"Leve",IF(OR(L50='[2]Tabla Impacto'!$C$5,L50='[2]Tabla Impacto'!$D$5),"Menor",IF(OR(L50='[2]Tabla Impacto'!$C$6,L50='[2]Tabla Impacto'!$D$6),"Moderado",IF(OR(L50='[2]Tabla Impacto'!$C$7,L50='[2]Tabla Impacto'!$D$7),"Mayor",IF(OR(L50='[2]Tabla Impacto'!$C$8,L50='[2]Tabla Impacto'!$D$8),"Catastrófico","")))))</f>
        <v>Menor</v>
      </c>
      <c r="O50" s="22">
        <f t="shared" si="15"/>
        <v>0.4</v>
      </c>
      <c r="P50" s="25" t="str">
        <f t="shared" si="3"/>
        <v>Moderado</v>
      </c>
      <c r="Q50" s="52">
        <v>2</v>
      </c>
      <c r="R50" s="19" t="s">
        <v>295</v>
      </c>
      <c r="S50" s="89" t="str">
        <f t="shared" si="4"/>
        <v>Probabilidad</v>
      </c>
      <c r="T50" s="27" t="s">
        <v>55</v>
      </c>
      <c r="U50" s="27" t="s">
        <v>83</v>
      </c>
      <c r="V50" s="28" t="str">
        <f t="shared" si="5"/>
        <v>40%</v>
      </c>
      <c r="W50" s="27" t="s">
        <v>57</v>
      </c>
      <c r="X50" s="27" t="s">
        <v>238</v>
      </c>
      <c r="Y50" s="27" t="s">
        <v>59</v>
      </c>
      <c r="Z50" s="29">
        <f t="shared" si="6"/>
        <v>0.216</v>
      </c>
      <c r="AA50" s="30" t="str">
        <f t="shared" si="7"/>
        <v>Baja</v>
      </c>
      <c r="AB50" s="28">
        <f t="shared" si="8"/>
        <v>0.216</v>
      </c>
      <c r="AC50" s="30" t="str">
        <f t="shared" si="9"/>
        <v>Menor</v>
      </c>
      <c r="AD50" s="28">
        <f t="shared" si="10"/>
        <v>0.4</v>
      </c>
      <c r="AE50" s="31" t="str">
        <f t="shared" si="11"/>
        <v>Moderado</v>
      </c>
      <c r="AF50" s="27" t="s">
        <v>60</v>
      </c>
      <c r="AG50" s="19" t="s">
        <v>296</v>
      </c>
      <c r="AH50" s="52" t="s">
        <v>284</v>
      </c>
      <c r="AI50" s="102">
        <v>44227</v>
      </c>
      <c r="AJ50" s="53" t="s">
        <v>297</v>
      </c>
      <c r="AK50" s="19" t="s">
        <v>807</v>
      </c>
      <c r="AL50" s="20"/>
      <c r="AM50" s="20"/>
      <c r="AN50" s="162" t="s">
        <v>65</v>
      </c>
      <c r="AO50" s="294" t="s">
        <v>881</v>
      </c>
      <c r="AP50" s="295"/>
      <c r="AQ50" s="296"/>
    </row>
    <row r="51" spans="1:43" s="12" customFormat="1" ht="110.25" customHeight="1" x14ac:dyDescent="0.25">
      <c r="A51" s="312"/>
      <c r="B51" s="306"/>
      <c r="C51" s="306"/>
      <c r="D51" s="306"/>
      <c r="E51" s="306"/>
      <c r="F51" s="306"/>
      <c r="G51" s="306"/>
      <c r="H51" s="17" t="s">
        <v>80</v>
      </c>
      <c r="I51" s="20">
        <v>62</v>
      </c>
      <c r="J51" s="21" t="str">
        <f t="shared" si="0"/>
        <v>Media</v>
      </c>
      <c r="K51" s="22">
        <v>0.216</v>
      </c>
      <c r="L51" s="17" t="s">
        <v>132</v>
      </c>
      <c r="M51" s="306"/>
      <c r="N51" s="24" t="str">
        <f>IF(OR(L51='[2]Tabla Impacto'!$C$4,L51='[2]Tabla Impacto'!$D$4),"Leve",IF(OR(L51='[2]Tabla Impacto'!$C$5,L51='[2]Tabla Impacto'!$D$5),"Menor",IF(OR(L51='[2]Tabla Impacto'!$C$6,L51='[2]Tabla Impacto'!$D$6),"Moderado",IF(OR(L51='[2]Tabla Impacto'!$C$7,L51='[2]Tabla Impacto'!$D$7),"Mayor",IF(OR(L51='[2]Tabla Impacto'!$C$8,L51='[2]Tabla Impacto'!$D$8),"Catastrófico","")))))</f>
        <v>Menor</v>
      </c>
      <c r="O51" s="22">
        <f t="shared" si="15"/>
        <v>0.4</v>
      </c>
      <c r="P51" s="25" t="str">
        <f t="shared" si="3"/>
        <v>Moderado</v>
      </c>
      <c r="Q51" s="52">
        <v>3</v>
      </c>
      <c r="R51" s="19" t="s">
        <v>298</v>
      </c>
      <c r="S51" s="89" t="str">
        <f t="shared" si="4"/>
        <v>Probabilidad</v>
      </c>
      <c r="T51" s="27" t="s">
        <v>55</v>
      </c>
      <c r="U51" s="27" t="s">
        <v>83</v>
      </c>
      <c r="V51" s="28" t="str">
        <f t="shared" si="5"/>
        <v>40%</v>
      </c>
      <c r="W51" s="27" t="s">
        <v>57</v>
      </c>
      <c r="X51" s="27" t="s">
        <v>58</v>
      </c>
      <c r="Y51" s="27" t="s">
        <v>59</v>
      </c>
      <c r="Z51" s="29">
        <f t="shared" si="6"/>
        <v>0.12959999999999999</v>
      </c>
      <c r="AA51" s="30" t="str">
        <f t="shared" si="7"/>
        <v>Muy Baja</v>
      </c>
      <c r="AB51" s="28">
        <f t="shared" si="8"/>
        <v>0.12959999999999999</v>
      </c>
      <c r="AC51" s="30" t="str">
        <f t="shared" si="9"/>
        <v>Menor</v>
      </c>
      <c r="AD51" s="28">
        <f t="shared" si="10"/>
        <v>0.4</v>
      </c>
      <c r="AE51" s="31" t="str">
        <f t="shared" si="11"/>
        <v>Bajo</v>
      </c>
      <c r="AF51" s="27" t="s">
        <v>60</v>
      </c>
      <c r="AG51" s="19" t="s">
        <v>299</v>
      </c>
      <c r="AH51" s="52" t="s">
        <v>300</v>
      </c>
      <c r="AI51" s="102">
        <v>44227</v>
      </c>
      <c r="AJ51" s="53" t="s">
        <v>285</v>
      </c>
      <c r="AK51" s="19" t="s">
        <v>301</v>
      </c>
      <c r="AL51" s="20"/>
      <c r="AM51" s="20"/>
      <c r="AN51" s="162" t="s">
        <v>65</v>
      </c>
      <c r="AO51" s="294" t="s">
        <v>768</v>
      </c>
      <c r="AP51" s="295"/>
      <c r="AQ51" s="296"/>
    </row>
    <row r="52" spans="1:43" s="12" customFormat="1" ht="153" customHeight="1" x14ac:dyDescent="0.25">
      <c r="A52" s="311">
        <v>29</v>
      </c>
      <c r="B52" s="327" t="s">
        <v>288</v>
      </c>
      <c r="C52" s="305" t="s">
        <v>278</v>
      </c>
      <c r="D52" s="307" t="s">
        <v>100</v>
      </c>
      <c r="E52" s="309" t="s">
        <v>302</v>
      </c>
      <c r="F52" s="315" t="s">
        <v>303</v>
      </c>
      <c r="G52" s="308" t="s">
        <v>304</v>
      </c>
      <c r="H52" s="17" t="s">
        <v>80</v>
      </c>
      <c r="I52" s="20">
        <v>62</v>
      </c>
      <c r="J52" s="21" t="str">
        <f t="shared" si="0"/>
        <v>Media</v>
      </c>
      <c r="K52" s="22">
        <f>IF(J52="","",IF(J52="Muy Baja",0.2,IF(J52="Baja",0.4,IF(J52="Media",0.6,IF(J52="Alta",0.8,IF(J52="Muy Alta",1, ))))))</f>
        <v>0.6</v>
      </c>
      <c r="L52" s="17" t="s">
        <v>132</v>
      </c>
      <c r="M52" s="310" t="str">
        <f>IF(NOT(ISERROR(MATCH(L52,'[2]Tabla Impacto'!$B$221:$B$223,0))),'[2]Tabla Impacto'!$F$223&amp;"Por favor no seleccionar los criterios de impacto(Afectación Económica o presupuestal y Pérdida Reputacional)",L52)</f>
        <v>El riesgo afecta la imagen de la entidad internamente, de conocimiento general nivel interno, de junta directiva y accionistas y/o de provedores</v>
      </c>
      <c r="N52" s="24" t="str">
        <f>IF(OR(L52='[2]Tabla Impacto'!$C$4,L52='[2]Tabla Impacto'!$D$4),"Leve",IF(OR(L52='[2]Tabla Impacto'!$C$5,L52='[2]Tabla Impacto'!$D$5),"Menor",IF(OR(L52='[2]Tabla Impacto'!$C$6,L52='[2]Tabla Impacto'!$D$6),"Moderado",IF(OR(L52='[2]Tabla Impacto'!$C$7,L52='[2]Tabla Impacto'!$D$7),"Mayor",IF(OR(L52='[2]Tabla Impacto'!$C$8,L52='[2]Tabla Impacto'!$D$8),"Catastrófico","")))))</f>
        <v>Menor</v>
      </c>
      <c r="O52" s="22">
        <f t="shared" si="15"/>
        <v>0.4</v>
      </c>
      <c r="P52" s="25" t="str">
        <f t="shared" si="3"/>
        <v>Moderado</v>
      </c>
      <c r="Q52" s="20">
        <v>1</v>
      </c>
      <c r="R52" s="19" t="s">
        <v>305</v>
      </c>
      <c r="S52" s="89" t="str">
        <f t="shared" si="4"/>
        <v>Probabilidad</v>
      </c>
      <c r="T52" s="27" t="s">
        <v>55</v>
      </c>
      <c r="U52" s="27" t="s">
        <v>83</v>
      </c>
      <c r="V52" s="28" t="str">
        <f t="shared" si="5"/>
        <v>40%</v>
      </c>
      <c r="W52" s="27" t="s">
        <v>204</v>
      </c>
      <c r="X52" s="27" t="s">
        <v>58</v>
      </c>
      <c r="Y52" s="27" t="s">
        <v>254</v>
      </c>
      <c r="Z52" s="29">
        <f t="shared" si="6"/>
        <v>0.36</v>
      </c>
      <c r="AA52" s="30" t="str">
        <f t="shared" si="7"/>
        <v>Baja</v>
      </c>
      <c r="AB52" s="28">
        <f t="shared" si="8"/>
        <v>0.36</v>
      </c>
      <c r="AC52" s="30" t="str">
        <f t="shared" si="9"/>
        <v>Menor</v>
      </c>
      <c r="AD52" s="28">
        <f t="shared" si="10"/>
        <v>0.4</v>
      </c>
      <c r="AE52" s="31" t="str">
        <f t="shared" si="11"/>
        <v>Moderado</v>
      </c>
      <c r="AF52" s="27" t="s">
        <v>60</v>
      </c>
      <c r="AG52" s="19" t="s">
        <v>306</v>
      </c>
      <c r="AH52" s="52" t="s">
        <v>284</v>
      </c>
      <c r="AI52" s="102">
        <v>44227</v>
      </c>
      <c r="AJ52" s="53" t="s">
        <v>285</v>
      </c>
      <c r="AK52" s="19" t="s">
        <v>307</v>
      </c>
      <c r="AL52" s="20"/>
      <c r="AM52" s="20"/>
      <c r="AN52" s="162" t="s">
        <v>65</v>
      </c>
      <c r="AO52" s="294" t="s">
        <v>808</v>
      </c>
      <c r="AP52" s="295"/>
      <c r="AQ52" s="296"/>
    </row>
    <row r="53" spans="1:43" s="12" customFormat="1" ht="189" customHeight="1" x14ac:dyDescent="0.25">
      <c r="A53" s="312"/>
      <c r="B53" s="306"/>
      <c r="C53" s="306"/>
      <c r="D53" s="306"/>
      <c r="E53" s="306"/>
      <c r="F53" s="306"/>
      <c r="G53" s="306"/>
      <c r="H53" s="17" t="s">
        <v>80</v>
      </c>
      <c r="I53" s="20">
        <v>62</v>
      </c>
      <c r="J53" s="21" t="str">
        <f t="shared" si="0"/>
        <v>Media</v>
      </c>
      <c r="K53" s="22">
        <v>0.36</v>
      </c>
      <c r="L53" s="17" t="s">
        <v>132</v>
      </c>
      <c r="M53" s="306"/>
      <c r="N53" s="24" t="str">
        <f>IF(OR(L53='[2]Tabla Impacto'!$C$4,L53='[2]Tabla Impacto'!$D$4),"Leve",IF(OR(L53='[2]Tabla Impacto'!$C$5,L53='[2]Tabla Impacto'!$D$5),"Menor",IF(OR(L53='[2]Tabla Impacto'!$C$6,L53='[2]Tabla Impacto'!$D$6),"Moderado",IF(OR(L53='[2]Tabla Impacto'!$C$7,L53='[2]Tabla Impacto'!$D$7),"Mayor",IF(OR(L53='[2]Tabla Impacto'!$C$8,L53='[2]Tabla Impacto'!$D$8),"Catastrófico","")))))</f>
        <v>Menor</v>
      </c>
      <c r="O53" s="22">
        <f t="shared" si="15"/>
        <v>0.4</v>
      </c>
      <c r="P53" s="25" t="str">
        <f t="shared" si="3"/>
        <v>Moderado</v>
      </c>
      <c r="Q53" s="20">
        <v>2</v>
      </c>
      <c r="R53" s="19" t="s">
        <v>308</v>
      </c>
      <c r="S53" s="89" t="str">
        <f t="shared" si="4"/>
        <v>Probabilidad</v>
      </c>
      <c r="T53" s="27" t="s">
        <v>88</v>
      </c>
      <c r="U53" s="27" t="s">
        <v>83</v>
      </c>
      <c r="V53" s="28" t="str">
        <f t="shared" si="5"/>
        <v>30%</v>
      </c>
      <c r="W53" s="27" t="s">
        <v>57</v>
      </c>
      <c r="X53" s="27" t="s">
        <v>58</v>
      </c>
      <c r="Y53" s="27" t="s">
        <v>59</v>
      </c>
      <c r="Z53" s="29">
        <f t="shared" si="6"/>
        <v>0.252</v>
      </c>
      <c r="AA53" s="30" t="str">
        <f t="shared" si="7"/>
        <v>Baja</v>
      </c>
      <c r="AB53" s="28">
        <f t="shared" si="8"/>
        <v>0.252</v>
      </c>
      <c r="AC53" s="30" t="str">
        <f t="shared" si="9"/>
        <v>Menor</v>
      </c>
      <c r="AD53" s="28">
        <f t="shared" si="10"/>
        <v>0.4</v>
      </c>
      <c r="AE53" s="31" t="str">
        <f t="shared" si="11"/>
        <v>Moderado</v>
      </c>
      <c r="AF53" s="27" t="s">
        <v>60</v>
      </c>
      <c r="AG53" s="19" t="s">
        <v>293</v>
      </c>
      <c r="AH53" s="52" t="s">
        <v>284</v>
      </c>
      <c r="AI53" s="102">
        <v>44227</v>
      </c>
      <c r="AJ53" s="53" t="s">
        <v>285</v>
      </c>
      <c r="AK53" s="19" t="s">
        <v>294</v>
      </c>
      <c r="AL53" s="20"/>
      <c r="AM53" s="20"/>
      <c r="AN53" s="162" t="s">
        <v>65</v>
      </c>
      <c r="AO53" s="294" t="s">
        <v>882</v>
      </c>
      <c r="AP53" s="295"/>
      <c r="AQ53" s="296"/>
    </row>
    <row r="54" spans="1:43" s="12" customFormat="1" ht="143.25" customHeight="1" x14ac:dyDescent="0.25">
      <c r="A54" s="312"/>
      <c r="B54" s="306"/>
      <c r="C54" s="306"/>
      <c r="D54" s="306"/>
      <c r="E54" s="306"/>
      <c r="F54" s="306"/>
      <c r="G54" s="306"/>
      <c r="H54" s="17" t="s">
        <v>80</v>
      </c>
      <c r="I54" s="20">
        <v>62</v>
      </c>
      <c r="J54" s="21" t="str">
        <f t="shared" si="0"/>
        <v>Media</v>
      </c>
      <c r="K54" s="22">
        <v>0.252</v>
      </c>
      <c r="L54" s="17" t="s">
        <v>132</v>
      </c>
      <c r="M54" s="306"/>
      <c r="N54" s="24" t="str">
        <f>IF(OR(L54='[2]Tabla Impacto'!$C$4,L54='[2]Tabla Impacto'!$D$4),"Leve",IF(OR(L54='[2]Tabla Impacto'!$C$5,L54='[2]Tabla Impacto'!$D$5),"Menor",IF(OR(L54='[2]Tabla Impacto'!$C$6,L54='[2]Tabla Impacto'!$D$6),"Moderado",IF(OR(L54='[2]Tabla Impacto'!$C$7,L54='[2]Tabla Impacto'!$D$7),"Mayor",IF(OR(L54='[2]Tabla Impacto'!$C$8,L54='[2]Tabla Impacto'!$D$8),"Catastrófico","")))))</f>
        <v>Menor</v>
      </c>
      <c r="O54" s="22">
        <f t="shared" si="15"/>
        <v>0.4</v>
      </c>
      <c r="P54" s="25" t="str">
        <f t="shared" si="3"/>
        <v>Moderado</v>
      </c>
      <c r="Q54" s="20">
        <v>3</v>
      </c>
      <c r="R54" s="19" t="s">
        <v>309</v>
      </c>
      <c r="S54" s="89" t="str">
        <f t="shared" si="4"/>
        <v>Probabilidad</v>
      </c>
      <c r="T54" s="27" t="s">
        <v>55</v>
      </c>
      <c r="U54" s="27" t="s">
        <v>83</v>
      </c>
      <c r="V54" s="28" t="str">
        <f t="shared" si="5"/>
        <v>40%</v>
      </c>
      <c r="W54" s="27" t="s">
        <v>57</v>
      </c>
      <c r="X54" s="27" t="s">
        <v>58</v>
      </c>
      <c r="Y54" s="27" t="s">
        <v>59</v>
      </c>
      <c r="Z54" s="29">
        <f t="shared" si="6"/>
        <v>0.1512</v>
      </c>
      <c r="AA54" s="30" t="str">
        <f t="shared" si="7"/>
        <v>Muy Baja</v>
      </c>
      <c r="AB54" s="28">
        <f t="shared" si="8"/>
        <v>0.1512</v>
      </c>
      <c r="AC54" s="30" t="str">
        <f t="shared" si="9"/>
        <v>Menor</v>
      </c>
      <c r="AD54" s="28">
        <f t="shared" si="10"/>
        <v>0.4</v>
      </c>
      <c r="AE54" s="31" t="str">
        <f t="shared" si="11"/>
        <v>Bajo</v>
      </c>
      <c r="AF54" s="27" t="s">
        <v>60</v>
      </c>
      <c r="AG54" s="19" t="s">
        <v>310</v>
      </c>
      <c r="AH54" s="52" t="s">
        <v>300</v>
      </c>
      <c r="AI54" s="102">
        <v>44227</v>
      </c>
      <c r="AJ54" s="53" t="s">
        <v>285</v>
      </c>
      <c r="AK54" s="19" t="s">
        <v>311</v>
      </c>
      <c r="AL54" s="20"/>
      <c r="AM54" s="20"/>
      <c r="AN54" s="162" t="s">
        <v>65</v>
      </c>
      <c r="AO54" s="294" t="s">
        <v>769</v>
      </c>
      <c r="AP54" s="295"/>
      <c r="AQ54" s="296"/>
    </row>
    <row r="55" spans="1:43" s="12" customFormat="1" ht="135.75" customHeight="1" x14ac:dyDescent="0.25">
      <c r="A55" s="194">
        <v>30</v>
      </c>
      <c r="B55" s="15" t="s">
        <v>128</v>
      </c>
      <c r="C55" s="16" t="s">
        <v>278</v>
      </c>
      <c r="D55" s="17" t="s">
        <v>100</v>
      </c>
      <c r="E55" s="19" t="s">
        <v>312</v>
      </c>
      <c r="F55" s="19" t="s">
        <v>313</v>
      </c>
      <c r="G55" s="18" t="s">
        <v>314</v>
      </c>
      <c r="H55" s="17" t="s">
        <v>80</v>
      </c>
      <c r="I55" s="20">
        <v>62</v>
      </c>
      <c r="J55" s="21" t="str">
        <f t="shared" si="0"/>
        <v>Media</v>
      </c>
      <c r="K55" s="22">
        <f t="shared" ref="K55:K66" si="16">IF(J55="","",IF(J55="Muy Baja",0.2,IF(J55="Baja",0.4,IF(J55="Media",0.6,IF(J55="Alta",0.8,IF(J55="Muy Alta",1, ))))))</f>
        <v>0.6</v>
      </c>
      <c r="L55" s="18" t="s">
        <v>94</v>
      </c>
      <c r="M55" s="23" t="str">
        <f>IF(NOT(ISERROR(MATCH(L55,'[2]Tabla Impacto'!$B$221:$B$223,0))),'[2]Tabla Impacto'!$F$223&amp;"Por favor no seleccionar los criterios de impacto(Afectación Económica o presupuestal y Pérdida Reputacional)",L55)</f>
        <v>El riesgo afecta la imagen de la entidad con algunos usuarios de relevancia frente al logro de los objetivos</v>
      </c>
      <c r="N55" s="24" t="str">
        <f>IF(OR(L55='[2]Tabla Impacto'!$C$4,L55='[2]Tabla Impacto'!$D$4),"Leve",IF(OR(L55='[2]Tabla Impacto'!$C$5,L55='[2]Tabla Impacto'!$D$5),"Menor",IF(OR(L55='[2]Tabla Impacto'!$C$6,L55='[2]Tabla Impacto'!$D$6),"Moderado",IF(OR(L55='[2]Tabla Impacto'!$C$7,L55='[2]Tabla Impacto'!$D$7),"Mayor",IF(OR(L55='[2]Tabla Impacto'!$C$8,L55='[2]Tabla Impacto'!$D$8),"Catastrófico","")))))</f>
        <v>Moderado</v>
      </c>
      <c r="O55" s="22">
        <f t="shared" si="15"/>
        <v>0.6</v>
      </c>
      <c r="P55" s="25" t="str">
        <f t="shared" si="3"/>
        <v>Moderado</v>
      </c>
      <c r="Q55" s="20">
        <v>1</v>
      </c>
      <c r="R55" s="18" t="s">
        <v>315</v>
      </c>
      <c r="S55" s="89" t="str">
        <f t="shared" si="4"/>
        <v>Probabilidad</v>
      </c>
      <c r="T55" s="27" t="s">
        <v>55</v>
      </c>
      <c r="U55" s="27" t="s">
        <v>83</v>
      </c>
      <c r="V55" s="28" t="str">
        <f t="shared" si="5"/>
        <v>40%</v>
      </c>
      <c r="W55" s="27" t="s">
        <v>204</v>
      </c>
      <c r="X55" s="27" t="s">
        <v>58</v>
      </c>
      <c r="Y55" s="27" t="s">
        <v>254</v>
      </c>
      <c r="Z55" s="29">
        <f t="shared" si="6"/>
        <v>0.36</v>
      </c>
      <c r="AA55" s="30" t="str">
        <f t="shared" si="7"/>
        <v>Baja</v>
      </c>
      <c r="AB55" s="28">
        <f t="shared" si="8"/>
        <v>0.36</v>
      </c>
      <c r="AC55" s="30" t="str">
        <f t="shared" si="9"/>
        <v>Moderado</v>
      </c>
      <c r="AD55" s="28">
        <f t="shared" si="10"/>
        <v>0.6</v>
      </c>
      <c r="AE55" s="31" t="str">
        <f t="shared" si="11"/>
        <v>Moderado</v>
      </c>
      <c r="AF55" s="27" t="s">
        <v>60</v>
      </c>
      <c r="AG55" s="19" t="s">
        <v>316</v>
      </c>
      <c r="AH55" s="52" t="s">
        <v>284</v>
      </c>
      <c r="AI55" s="102">
        <v>44197</v>
      </c>
      <c r="AJ55" s="53" t="s">
        <v>285</v>
      </c>
      <c r="AK55" s="19" t="s">
        <v>317</v>
      </c>
      <c r="AL55" s="20"/>
      <c r="AM55" s="20"/>
      <c r="AN55" s="162" t="s">
        <v>65</v>
      </c>
      <c r="AO55" s="294" t="s">
        <v>809</v>
      </c>
      <c r="AP55" s="295"/>
      <c r="AQ55" s="296"/>
    </row>
    <row r="56" spans="1:43" s="12" customFormat="1" ht="74.25" customHeight="1" x14ac:dyDescent="0.25">
      <c r="A56" s="311">
        <v>31</v>
      </c>
      <c r="B56" s="327" t="s">
        <v>75</v>
      </c>
      <c r="C56" s="305" t="s">
        <v>318</v>
      </c>
      <c r="D56" s="307" t="s">
        <v>100</v>
      </c>
      <c r="E56" s="309" t="s">
        <v>319</v>
      </c>
      <c r="F56" s="309" t="s">
        <v>320</v>
      </c>
      <c r="G56" s="309" t="s">
        <v>321</v>
      </c>
      <c r="H56" s="52" t="s">
        <v>322</v>
      </c>
      <c r="I56" s="52">
        <v>365</v>
      </c>
      <c r="J56" s="21" t="str">
        <f t="shared" si="0"/>
        <v>Media</v>
      </c>
      <c r="K56" s="22">
        <f t="shared" si="16"/>
        <v>0.6</v>
      </c>
      <c r="L56" s="52" t="s">
        <v>81</v>
      </c>
      <c r="M56" s="310" t="str">
        <f>IF(NOT(ISERROR(MATCH(L56,'[2]Tabla Impacto'!$B$221:$B$223,0))),'[2]Tabla Impacto'!$F$223&amp;"Por favor no seleccionar los criterios de impacto(Afectación Económica o presupuestal y Pérdida Reputacional)",L56)</f>
        <v>El riesgo afecta la imagen de de la entidad con efecto publicitario sostenido a nivel de sector administrativo, nivel departamental o municipal</v>
      </c>
      <c r="N56" s="24" t="str">
        <f>IF(OR(L56='[2]Tabla Impacto'!$C$4,L56='[2]Tabla Impacto'!$D$4),"Leve",IF(OR(L56='[2]Tabla Impacto'!$C$5,L56='[2]Tabla Impacto'!$D$5),"Menor",IF(OR(L56='[2]Tabla Impacto'!$C$6,L56='[2]Tabla Impacto'!$D$6),"Moderado",IF(OR(L56='[2]Tabla Impacto'!$C$7,L56='[2]Tabla Impacto'!$D$7),"Mayor",IF(OR(L56='[2]Tabla Impacto'!$C$8,L56='[2]Tabla Impacto'!$D$8),"Catastrófico","")))))</f>
        <v>Mayor</v>
      </c>
      <c r="O56" s="22">
        <f t="shared" si="15"/>
        <v>0.8</v>
      </c>
      <c r="P56" s="25" t="str">
        <f t="shared" si="3"/>
        <v>Alto</v>
      </c>
      <c r="Q56" s="52">
        <v>1</v>
      </c>
      <c r="R56" s="19" t="s">
        <v>323</v>
      </c>
      <c r="S56" s="89" t="str">
        <f t="shared" si="4"/>
        <v>Probabilidad</v>
      </c>
      <c r="T56" s="27" t="s">
        <v>55</v>
      </c>
      <c r="U56" s="27" t="s">
        <v>83</v>
      </c>
      <c r="V56" s="28" t="str">
        <f t="shared" si="5"/>
        <v>40%</v>
      </c>
      <c r="W56" s="27" t="s">
        <v>57</v>
      </c>
      <c r="X56" s="27" t="s">
        <v>58</v>
      </c>
      <c r="Y56" s="27" t="s">
        <v>59</v>
      </c>
      <c r="Z56" s="29">
        <f t="shared" si="6"/>
        <v>0.36</v>
      </c>
      <c r="AA56" s="30" t="str">
        <f t="shared" si="7"/>
        <v>Baja</v>
      </c>
      <c r="AB56" s="28">
        <f t="shared" si="8"/>
        <v>0.36</v>
      </c>
      <c r="AC56" s="30" t="str">
        <f t="shared" si="9"/>
        <v>Mayor</v>
      </c>
      <c r="AD56" s="28">
        <f t="shared" si="10"/>
        <v>0.8</v>
      </c>
      <c r="AE56" s="31" t="str">
        <f t="shared" si="11"/>
        <v>Alto</v>
      </c>
      <c r="AF56" s="27" t="s">
        <v>60</v>
      </c>
      <c r="AG56" s="52"/>
      <c r="AH56" s="52" t="s">
        <v>324</v>
      </c>
      <c r="AI56" s="98">
        <v>44545</v>
      </c>
      <c r="AJ56" s="53">
        <v>44306</v>
      </c>
      <c r="AK56" s="19" t="s">
        <v>325</v>
      </c>
      <c r="AL56" s="20"/>
      <c r="AM56" s="20"/>
      <c r="AN56" s="162" t="s">
        <v>65</v>
      </c>
      <c r="AO56" s="291" t="s">
        <v>842</v>
      </c>
      <c r="AP56" s="292"/>
      <c r="AQ56" s="293"/>
    </row>
    <row r="57" spans="1:43" s="12" customFormat="1" ht="156.75" customHeight="1" x14ac:dyDescent="0.25">
      <c r="A57" s="312"/>
      <c r="B57" s="306"/>
      <c r="C57" s="306"/>
      <c r="D57" s="306"/>
      <c r="E57" s="306"/>
      <c r="F57" s="306"/>
      <c r="G57" s="306"/>
      <c r="H57" s="52" t="s">
        <v>52</v>
      </c>
      <c r="I57" s="52">
        <v>365</v>
      </c>
      <c r="J57" s="21" t="str">
        <f t="shared" si="0"/>
        <v>Media</v>
      </c>
      <c r="K57" s="22">
        <f t="shared" si="16"/>
        <v>0.6</v>
      </c>
      <c r="L57" s="52" t="s">
        <v>139</v>
      </c>
      <c r="M57" s="306"/>
      <c r="N57" s="24" t="str">
        <f>IF(OR(L57='[2]Tabla Impacto'!$C$4,L57='[2]Tabla Impacto'!$D$4),"Leve",IF(OR(L57='[2]Tabla Impacto'!$C$5,L57='[2]Tabla Impacto'!$D$5),"Menor",IF(OR(L57='[2]Tabla Impacto'!$C$6,L57='[2]Tabla Impacto'!$D$6),"Moderado",IF(OR(L57='[2]Tabla Impacto'!$C$7,L57='[2]Tabla Impacto'!$D$7),"Mayor",IF(OR(L57='[2]Tabla Impacto'!$C$8,L57='[2]Tabla Impacto'!$D$8),"Catastrófico","")))))</f>
        <v>Mayor</v>
      </c>
      <c r="O57" s="22">
        <f t="shared" si="15"/>
        <v>0.8</v>
      </c>
      <c r="P57" s="25" t="str">
        <f t="shared" si="3"/>
        <v>Alto</v>
      </c>
      <c r="Q57" s="52">
        <v>2</v>
      </c>
      <c r="R57" s="19" t="s">
        <v>326</v>
      </c>
      <c r="S57" s="89" t="str">
        <f t="shared" si="4"/>
        <v>Probabilidad</v>
      </c>
      <c r="T57" s="27" t="s">
        <v>55</v>
      </c>
      <c r="U57" s="27" t="s">
        <v>83</v>
      </c>
      <c r="V57" s="28" t="str">
        <f t="shared" si="5"/>
        <v>40%</v>
      </c>
      <c r="W57" s="27" t="s">
        <v>57</v>
      </c>
      <c r="X57" s="27" t="s">
        <v>58</v>
      </c>
      <c r="Y57" s="27" t="s">
        <v>59</v>
      </c>
      <c r="Z57" s="29">
        <f t="shared" si="6"/>
        <v>0.36</v>
      </c>
      <c r="AA57" s="30" t="str">
        <f t="shared" si="7"/>
        <v>Baja</v>
      </c>
      <c r="AB57" s="28">
        <f t="shared" si="8"/>
        <v>0.36</v>
      </c>
      <c r="AC57" s="30" t="str">
        <f t="shared" si="9"/>
        <v>Mayor</v>
      </c>
      <c r="AD57" s="28">
        <f t="shared" si="10"/>
        <v>0.8</v>
      </c>
      <c r="AE57" s="31" t="str">
        <f t="shared" si="11"/>
        <v>Alto</v>
      </c>
      <c r="AF57" s="27" t="s">
        <v>60</v>
      </c>
      <c r="AG57" s="52"/>
      <c r="AH57" s="52" t="s">
        <v>324</v>
      </c>
      <c r="AI57" s="98">
        <v>44545</v>
      </c>
      <c r="AJ57" s="53">
        <v>44306</v>
      </c>
      <c r="AK57" s="19" t="s">
        <v>327</v>
      </c>
      <c r="AL57" s="20"/>
      <c r="AM57" s="20"/>
      <c r="AN57" s="162" t="s">
        <v>65</v>
      </c>
      <c r="AO57" s="291" t="s">
        <v>843</v>
      </c>
      <c r="AP57" s="292"/>
      <c r="AQ57" s="293"/>
    </row>
    <row r="58" spans="1:43" s="12" customFormat="1" ht="91.5" customHeight="1" x14ac:dyDescent="0.25">
      <c r="A58" s="312"/>
      <c r="B58" s="306"/>
      <c r="C58" s="306"/>
      <c r="D58" s="306"/>
      <c r="E58" s="306"/>
      <c r="F58" s="306"/>
      <c r="G58" s="306"/>
      <c r="H58" s="52" t="s">
        <v>322</v>
      </c>
      <c r="I58" s="55">
        <v>365</v>
      </c>
      <c r="J58" s="21" t="str">
        <f t="shared" si="0"/>
        <v>Media</v>
      </c>
      <c r="K58" s="22">
        <f t="shared" si="16"/>
        <v>0.6</v>
      </c>
      <c r="L58" s="55" t="s">
        <v>328</v>
      </c>
      <c r="M58" s="23"/>
      <c r="N58" s="24" t="str">
        <f>IF(OR(L58='[2]Tabla Impacto'!$C$4,L58='[2]Tabla Impacto'!$D$4),"Leve",IF(OR(L58='[2]Tabla Impacto'!$C$5,L58='[2]Tabla Impacto'!$D$5),"Menor",IF(OR(L58='[2]Tabla Impacto'!$C$6,L58='[2]Tabla Impacto'!$D$6),"Moderado",IF(OR(L58='[2]Tabla Impacto'!$C$7,L58='[2]Tabla Impacto'!$D$7),"Mayor",IF(OR(L58='[2]Tabla Impacto'!$C$8,L58='[2]Tabla Impacto'!$D$8),"Catastrófico","")))))</f>
        <v>Catastrófico</v>
      </c>
      <c r="O58" s="22">
        <f t="shared" si="15"/>
        <v>1</v>
      </c>
      <c r="P58" s="25" t="str">
        <f t="shared" si="3"/>
        <v>Extremo</v>
      </c>
      <c r="Q58" s="52">
        <v>3</v>
      </c>
      <c r="R58" s="19" t="s">
        <v>329</v>
      </c>
      <c r="S58" s="89" t="str">
        <f t="shared" si="4"/>
        <v>Impacto</v>
      </c>
      <c r="T58" s="27" t="s">
        <v>330</v>
      </c>
      <c r="U58" s="27" t="s">
        <v>83</v>
      </c>
      <c r="V58" s="28" t="str">
        <f t="shared" si="5"/>
        <v>25%</v>
      </c>
      <c r="W58" s="27" t="s">
        <v>57</v>
      </c>
      <c r="X58" s="27" t="s">
        <v>58</v>
      </c>
      <c r="Y58" s="27" t="s">
        <v>59</v>
      </c>
      <c r="Z58" s="29">
        <f t="shared" si="6"/>
        <v>0.6</v>
      </c>
      <c r="AA58" s="30" t="str">
        <f t="shared" si="7"/>
        <v>Media</v>
      </c>
      <c r="AB58" s="28">
        <f t="shared" si="8"/>
        <v>0.6</v>
      </c>
      <c r="AC58" s="30" t="str">
        <f t="shared" si="9"/>
        <v>Mayor</v>
      </c>
      <c r="AD58" s="28">
        <f t="shared" si="10"/>
        <v>0.75</v>
      </c>
      <c r="AE58" s="31" t="str">
        <f t="shared" si="11"/>
        <v>Alto</v>
      </c>
      <c r="AF58" s="27" t="s">
        <v>60</v>
      </c>
      <c r="AG58" s="52"/>
      <c r="AH58" s="52" t="s">
        <v>324</v>
      </c>
      <c r="AI58" s="98">
        <v>44545</v>
      </c>
      <c r="AJ58" s="53">
        <v>44306</v>
      </c>
      <c r="AK58" s="19" t="s">
        <v>331</v>
      </c>
      <c r="AL58" s="20"/>
      <c r="AM58" s="20"/>
      <c r="AN58" s="162" t="s">
        <v>65</v>
      </c>
      <c r="AO58" s="291" t="s">
        <v>844</v>
      </c>
      <c r="AP58" s="292"/>
      <c r="AQ58" s="293"/>
    </row>
    <row r="59" spans="1:43" s="12" customFormat="1" ht="98.25" customHeight="1" x14ac:dyDescent="0.25">
      <c r="A59" s="311">
        <v>32</v>
      </c>
      <c r="B59" s="327" t="s">
        <v>75</v>
      </c>
      <c r="C59" s="347" t="s">
        <v>332</v>
      </c>
      <c r="D59" s="315" t="s">
        <v>66</v>
      </c>
      <c r="E59" s="309" t="s">
        <v>333</v>
      </c>
      <c r="F59" s="309" t="s">
        <v>334</v>
      </c>
      <c r="G59" s="309" t="s">
        <v>335</v>
      </c>
      <c r="H59" s="52" t="s">
        <v>199</v>
      </c>
      <c r="I59" s="52">
        <v>365</v>
      </c>
      <c r="J59" s="21" t="str">
        <f t="shared" si="0"/>
        <v>Media</v>
      </c>
      <c r="K59" s="22">
        <f t="shared" si="16"/>
        <v>0.6</v>
      </c>
      <c r="L59" s="103" t="s">
        <v>139</v>
      </c>
      <c r="M59" s="310" t="str">
        <f>IF(NOT(ISERROR(MATCH(L61,'[2]Tabla Impacto'!$B$221:$B$223,0))),'[2]Tabla Impacto'!$F$223&amp;"Por favor no seleccionar los criterios de impacto(Afectación Económica o presupuestal y Pérdida Reputacional)",L61)</f>
        <v>Entre 50 y 100 SMLMV</v>
      </c>
      <c r="N59" s="24" t="str">
        <f>IF(OR(L59='[2]Tabla Impacto'!$C$4,L59='[2]Tabla Impacto'!$D$4),"Leve",IF(OR(L59='[2]Tabla Impacto'!$C$5,L59='[2]Tabla Impacto'!$D$5),"Menor",IF(OR(L59='[2]Tabla Impacto'!$C$6,L59='[2]Tabla Impacto'!$D$6),"Moderado",IF(OR(L59='[2]Tabla Impacto'!$C$7,L59='[2]Tabla Impacto'!$D$7),"Mayor",IF(OR(L59='[2]Tabla Impacto'!$C$8,L59='[2]Tabla Impacto'!$D$8),"Catastrófico","")))))</f>
        <v>Mayor</v>
      </c>
      <c r="O59" s="22">
        <f t="shared" si="15"/>
        <v>0.8</v>
      </c>
      <c r="P59" s="25" t="str">
        <f t="shared" si="3"/>
        <v>Alto</v>
      </c>
      <c r="Q59" s="20">
        <v>1</v>
      </c>
      <c r="R59" s="19" t="s">
        <v>326</v>
      </c>
      <c r="S59" s="89" t="str">
        <f t="shared" si="4"/>
        <v>Probabilidad</v>
      </c>
      <c r="T59" s="27" t="s">
        <v>88</v>
      </c>
      <c r="U59" s="27" t="s">
        <v>83</v>
      </c>
      <c r="V59" s="28" t="str">
        <f t="shared" si="5"/>
        <v>30%</v>
      </c>
      <c r="W59" s="27" t="s">
        <v>57</v>
      </c>
      <c r="X59" s="27" t="s">
        <v>58</v>
      </c>
      <c r="Y59" s="27" t="s">
        <v>59</v>
      </c>
      <c r="Z59" s="29">
        <f t="shared" si="6"/>
        <v>0.42</v>
      </c>
      <c r="AA59" s="30" t="str">
        <f t="shared" si="7"/>
        <v>Media</v>
      </c>
      <c r="AB59" s="28">
        <f t="shared" si="8"/>
        <v>0.42</v>
      </c>
      <c r="AC59" s="30" t="str">
        <f t="shared" si="9"/>
        <v>Mayor</v>
      </c>
      <c r="AD59" s="28">
        <f t="shared" si="10"/>
        <v>0.8</v>
      </c>
      <c r="AE59" s="31" t="str">
        <f t="shared" si="11"/>
        <v>Alto</v>
      </c>
      <c r="AF59" s="27" t="s">
        <v>60</v>
      </c>
      <c r="AG59" s="18"/>
      <c r="AH59" s="52" t="s">
        <v>336</v>
      </c>
      <c r="AI59" s="98">
        <v>44545</v>
      </c>
      <c r="AJ59" s="53">
        <v>44306</v>
      </c>
      <c r="AK59" s="19" t="s">
        <v>337</v>
      </c>
      <c r="AL59" s="20"/>
      <c r="AM59" s="20"/>
      <c r="AN59" s="162" t="s">
        <v>65</v>
      </c>
      <c r="AO59" s="291" t="s">
        <v>845</v>
      </c>
      <c r="AP59" s="292"/>
      <c r="AQ59" s="293"/>
    </row>
    <row r="60" spans="1:43" s="12" customFormat="1" ht="181.5" customHeight="1" x14ac:dyDescent="0.25">
      <c r="A60" s="312"/>
      <c r="B60" s="306"/>
      <c r="C60" s="306"/>
      <c r="D60" s="306"/>
      <c r="E60" s="306"/>
      <c r="F60" s="306"/>
      <c r="G60" s="306"/>
      <c r="H60" s="52" t="s">
        <v>199</v>
      </c>
      <c r="I60" s="52">
        <v>365</v>
      </c>
      <c r="J60" s="21" t="str">
        <f t="shared" si="0"/>
        <v>Media</v>
      </c>
      <c r="K60" s="22">
        <f t="shared" si="16"/>
        <v>0.6</v>
      </c>
      <c r="L60" s="103" t="s">
        <v>265</v>
      </c>
      <c r="M60" s="306"/>
      <c r="N60" s="24" t="str">
        <f>IF(OR(L60='[2]Tabla Impacto'!$C$4,L60='[2]Tabla Impacto'!$D$4),"Leve",IF(OR(L60='[2]Tabla Impacto'!$C$5,L60='[2]Tabla Impacto'!$D$5),"Menor",IF(OR(L60='[2]Tabla Impacto'!$C$6,L60='[2]Tabla Impacto'!$D$6),"Moderado",IF(OR(L60='[2]Tabla Impacto'!$C$7,L60='[2]Tabla Impacto'!$D$7),"Mayor",IF(OR(L60='[2]Tabla Impacto'!$C$8,L60='[2]Tabla Impacto'!$D$8),"Catastrófico","")))))</f>
        <v>Moderado</v>
      </c>
      <c r="O60" s="22">
        <f t="shared" si="15"/>
        <v>0.6</v>
      </c>
      <c r="P60" s="25" t="str">
        <f t="shared" si="3"/>
        <v>Moderado</v>
      </c>
      <c r="Q60" s="20">
        <v>2</v>
      </c>
      <c r="R60" s="19" t="s">
        <v>338</v>
      </c>
      <c r="S60" s="89" t="str">
        <f t="shared" si="4"/>
        <v>Probabilidad</v>
      </c>
      <c r="T60" s="27" t="s">
        <v>55</v>
      </c>
      <c r="U60" s="27" t="s">
        <v>83</v>
      </c>
      <c r="V60" s="28" t="str">
        <f t="shared" si="5"/>
        <v>40%</v>
      </c>
      <c r="W60" s="27" t="s">
        <v>57</v>
      </c>
      <c r="X60" s="27" t="s">
        <v>58</v>
      </c>
      <c r="Y60" s="27" t="s">
        <v>59</v>
      </c>
      <c r="Z60" s="29">
        <f t="shared" si="6"/>
        <v>0.36</v>
      </c>
      <c r="AA60" s="30" t="str">
        <f t="shared" si="7"/>
        <v>Baja</v>
      </c>
      <c r="AB60" s="28">
        <f t="shared" si="8"/>
        <v>0.36</v>
      </c>
      <c r="AC60" s="30" t="str">
        <f t="shared" si="9"/>
        <v>Moderado</v>
      </c>
      <c r="AD60" s="28">
        <f t="shared" si="10"/>
        <v>0.6</v>
      </c>
      <c r="AE60" s="31" t="str">
        <f t="shared" si="11"/>
        <v>Moderado</v>
      </c>
      <c r="AF60" s="27" t="s">
        <v>60</v>
      </c>
      <c r="AG60" s="18"/>
      <c r="AH60" s="52" t="s">
        <v>336</v>
      </c>
      <c r="AI60" s="98">
        <v>44545</v>
      </c>
      <c r="AJ60" s="53">
        <v>44306</v>
      </c>
      <c r="AK60" s="19" t="s">
        <v>339</v>
      </c>
      <c r="AL60" s="20"/>
      <c r="AM60" s="20"/>
      <c r="AN60" s="162" t="s">
        <v>65</v>
      </c>
      <c r="AO60" s="291" t="s">
        <v>846</v>
      </c>
      <c r="AP60" s="292"/>
      <c r="AQ60" s="293"/>
    </row>
    <row r="61" spans="1:43" s="12" customFormat="1" ht="159.75" customHeight="1" x14ac:dyDescent="0.25">
      <c r="A61" s="312"/>
      <c r="B61" s="306"/>
      <c r="C61" s="306"/>
      <c r="D61" s="306"/>
      <c r="E61" s="306"/>
      <c r="F61" s="306"/>
      <c r="G61" s="306"/>
      <c r="H61" s="52" t="s">
        <v>199</v>
      </c>
      <c r="I61" s="52">
        <v>365</v>
      </c>
      <c r="J61" s="21" t="str">
        <f t="shared" si="0"/>
        <v>Media</v>
      </c>
      <c r="K61" s="22">
        <f t="shared" si="16"/>
        <v>0.6</v>
      </c>
      <c r="L61" s="103" t="s">
        <v>265</v>
      </c>
      <c r="M61" s="306"/>
      <c r="N61" s="24" t="str">
        <f>IF(OR(L61='[2]Tabla Impacto'!$C$4,L61='[2]Tabla Impacto'!$D$4),"Leve",IF(OR(L61='[2]Tabla Impacto'!$C$5,L61='[2]Tabla Impacto'!$D$5),"Menor",IF(OR(L61='[2]Tabla Impacto'!$C$6,L61='[2]Tabla Impacto'!$D$6),"Moderado",IF(OR(L61='[2]Tabla Impacto'!$C$7,L61='[2]Tabla Impacto'!$D$7),"Mayor",IF(OR(L61='[2]Tabla Impacto'!$C$8,L61='[2]Tabla Impacto'!$D$8),"Catastrófico","")))))</f>
        <v>Moderado</v>
      </c>
      <c r="O61" s="22">
        <f t="shared" si="15"/>
        <v>0.6</v>
      </c>
      <c r="P61" s="25" t="str">
        <f t="shared" si="3"/>
        <v>Moderado</v>
      </c>
      <c r="Q61" s="20">
        <v>3</v>
      </c>
      <c r="R61" s="19" t="s">
        <v>340</v>
      </c>
      <c r="S61" s="89" t="str">
        <f t="shared" si="4"/>
        <v>Probabilidad</v>
      </c>
      <c r="T61" s="27" t="s">
        <v>88</v>
      </c>
      <c r="U61" s="27" t="s">
        <v>83</v>
      </c>
      <c r="V61" s="28" t="str">
        <f t="shared" si="5"/>
        <v>30%</v>
      </c>
      <c r="W61" s="27" t="s">
        <v>57</v>
      </c>
      <c r="X61" s="27" t="s">
        <v>58</v>
      </c>
      <c r="Y61" s="27" t="s">
        <v>59</v>
      </c>
      <c r="Z61" s="29">
        <f t="shared" si="6"/>
        <v>0.42</v>
      </c>
      <c r="AA61" s="30" t="str">
        <f t="shared" si="7"/>
        <v>Media</v>
      </c>
      <c r="AB61" s="28">
        <f t="shared" si="8"/>
        <v>0.42</v>
      </c>
      <c r="AC61" s="30" t="str">
        <f t="shared" si="9"/>
        <v>Moderado</v>
      </c>
      <c r="AD61" s="28">
        <f t="shared" si="10"/>
        <v>0.6</v>
      </c>
      <c r="AE61" s="31" t="str">
        <f t="shared" si="11"/>
        <v>Moderado</v>
      </c>
      <c r="AF61" s="27" t="s">
        <v>60</v>
      </c>
      <c r="AG61" s="18"/>
      <c r="AH61" s="52" t="s">
        <v>341</v>
      </c>
      <c r="AI61" s="98">
        <v>44545</v>
      </c>
      <c r="AJ61" s="53">
        <v>44306</v>
      </c>
      <c r="AK61" s="19" t="s">
        <v>325</v>
      </c>
      <c r="AL61" s="20"/>
      <c r="AM61" s="20"/>
      <c r="AN61" s="162" t="s">
        <v>65</v>
      </c>
      <c r="AO61" s="291" t="s">
        <v>883</v>
      </c>
      <c r="AP61" s="292"/>
      <c r="AQ61" s="293"/>
    </row>
    <row r="62" spans="1:43" s="12" customFormat="1" ht="120.75" customHeight="1" x14ac:dyDescent="0.25">
      <c r="A62" s="194">
        <v>33</v>
      </c>
      <c r="B62" s="15" t="s">
        <v>75</v>
      </c>
      <c r="C62" s="94" t="s">
        <v>342</v>
      </c>
      <c r="D62" s="17" t="s">
        <v>48</v>
      </c>
      <c r="E62" s="91" t="s">
        <v>343</v>
      </c>
      <c r="F62" s="91" t="s">
        <v>344</v>
      </c>
      <c r="G62" s="18" t="s">
        <v>345</v>
      </c>
      <c r="H62" s="18" t="s">
        <v>80</v>
      </c>
      <c r="I62" s="20">
        <v>365</v>
      </c>
      <c r="J62" s="21" t="str">
        <f t="shared" si="0"/>
        <v>Media</v>
      </c>
      <c r="K62" s="22">
        <f t="shared" si="16"/>
        <v>0.6</v>
      </c>
      <c r="L62" s="18" t="s">
        <v>210</v>
      </c>
      <c r="M62" s="23" t="str">
        <f>IF(NOT(ISERROR(MATCH(L62,'[2]Tabla Impacto'!$B$221:$B$223,0))),'[2]Tabla Impacto'!$F$223&amp;"Por favor no seleccionar los criterios de impacto(Afectación Económica o presupuestal y Pérdida Reputacional)",L62)</f>
        <v>Afectación menor a 10 SMLMV</v>
      </c>
      <c r="N62" s="24" t="str">
        <f>IF(OR(L62='[2]Tabla Impacto'!$C$4,L62='[2]Tabla Impacto'!$D$4),"Leve",IF(OR(L62='[2]Tabla Impacto'!$C$5,L62='[2]Tabla Impacto'!$D$5),"Menor",IF(OR(L62='[2]Tabla Impacto'!$C$6,L62='[2]Tabla Impacto'!$D$6),"Moderado",IF(OR(L62='[2]Tabla Impacto'!$C$7,L62='[2]Tabla Impacto'!$D$7),"Mayor",IF(OR(L62='[2]Tabla Impacto'!$C$8,L62='[2]Tabla Impacto'!$D$8),"Catastrófico","")))))</f>
        <v>Leve</v>
      </c>
      <c r="O62" s="22">
        <f t="shared" si="15"/>
        <v>0.2</v>
      </c>
      <c r="P62" s="25" t="str">
        <f t="shared" si="3"/>
        <v>Moderado</v>
      </c>
      <c r="Q62" s="20">
        <v>1</v>
      </c>
      <c r="R62" s="18" t="s">
        <v>346</v>
      </c>
      <c r="S62" s="89" t="str">
        <f t="shared" si="4"/>
        <v>Probabilidad</v>
      </c>
      <c r="T62" s="27" t="s">
        <v>55</v>
      </c>
      <c r="U62" s="27" t="s">
        <v>83</v>
      </c>
      <c r="V62" s="28" t="str">
        <f t="shared" si="5"/>
        <v>40%</v>
      </c>
      <c r="W62" s="27" t="s">
        <v>204</v>
      </c>
      <c r="X62" s="27" t="s">
        <v>58</v>
      </c>
      <c r="Y62" s="27" t="s">
        <v>59</v>
      </c>
      <c r="Z62" s="29">
        <f t="shared" si="6"/>
        <v>0.36</v>
      </c>
      <c r="AA62" s="30" t="str">
        <f t="shared" si="7"/>
        <v>Baja</v>
      </c>
      <c r="AB62" s="28">
        <f t="shared" si="8"/>
        <v>0.36</v>
      </c>
      <c r="AC62" s="30" t="str">
        <f t="shared" si="9"/>
        <v>Leve</v>
      </c>
      <c r="AD62" s="28">
        <f t="shared" si="10"/>
        <v>0.2</v>
      </c>
      <c r="AE62" s="31" t="str">
        <f t="shared" si="11"/>
        <v>Bajo</v>
      </c>
      <c r="AF62" s="27" t="s">
        <v>60</v>
      </c>
      <c r="AG62" s="18" t="s">
        <v>347</v>
      </c>
      <c r="AH62" s="52" t="s">
        <v>348</v>
      </c>
      <c r="AI62" s="53"/>
      <c r="AJ62" s="100">
        <v>44286</v>
      </c>
      <c r="AK62" s="18" t="s">
        <v>349</v>
      </c>
      <c r="AL62" s="20"/>
      <c r="AM62" s="20"/>
      <c r="AN62" s="162" t="s">
        <v>65</v>
      </c>
      <c r="AO62" s="294" t="s">
        <v>803</v>
      </c>
      <c r="AP62" s="295"/>
      <c r="AQ62" s="296"/>
    </row>
    <row r="63" spans="1:43" s="12" customFormat="1" ht="164.25" customHeight="1" x14ac:dyDescent="0.25">
      <c r="A63" s="194">
        <v>34</v>
      </c>
      <c r="B63" s="15" t="s">
        <v>350</v>
      </c>
      <c r="C63" s="94" t="s">
        <v>342</v>
      </c>
      <c r="D63" s="52" t="s">
        <v>48</v>
      </c>
      <c r="E63" s="19" t="s">
        <v>351</v>
      </c>
      <c r="F63" s="19" t="s">
        <v>352</v>
      </c>
      <c r="G63" s="18" t="s">
        <v>353</v>
      </c>
      <c r="H63" s="18" t="s">
        <v>80</v>
      </c>
      <c r="I63" s="20">
        <v>365</v>
      </c>
      <c r="J63" s="21" t="str">
        <f t="shared" si="0"/>
        <v>Media</v>
      </c>
      <c r="K63" s="22">
        <f t="shared" si="16"/>
        <v>0.6</v>
      </c>
      <c r="L63" s="18" t="s">
        <v>210</v>
      </c>
      <c r="M63" s="23" t="str">
        <f>IF(NOT(ISERROR(MATCH(L63,'[2]Tabla Impacto'!$B$221:$B$223,0))),'[2]Tabla Impacto'!$F$223&amp;"Por favor no seleccionar los criterios de impacto(Afectación Económica o presupuestal y Pérdida Reputacional)",L63)</f>
        <v>Afectación menor a 10 SMLMV</v>
      </c>
      <c r="N63" s="24" t="str">
        <f>IF(OR(L63='[2]Tabla Impacto'!$C$4,L63='[2]Tabla Impacto'!$D$4),"Leve",IF(OR(L63='[2]Tabla Impacto'!$C$5,L63='[2]Tabla Impacto'!$D$5),"Menor",IF(OR(L63='[2]Tabla Impacto'!$C$6,L63='[2]Tabla Impacto'!$D$6),"Moderado",IF(OR(L63='[2]Tabla Impacto'!$C$7,L63='[2]Tabla Impacto'!$D$7),"Mayor",IF(OR(L63='[2]Tabla Impacto'!$C$8,L63='[2]Tabla Impacto'!$D$8),"Catastrófico","")))))</f>
        <v>Leve</v>
      </c>
      <c r="O63" s="22">
        <f t="shared" si="15"/>
        <v>0.2</v>
      </c>
      <c r="P63" s="25" t="str">
        <f t="shared" si="3"/>
        <v>Moderado</v>
      </c>
      <c r="Q63" s="20">
        <v>1</v>
      </c>
      <c r="R63" s="18" t="s">
        <v>354</v>
      </c>
      <c r="S63" s="89" t="str">
        <f t="shared" si="4"/>
        <v>Probabilidad</v>
      </c>
      <c r="T63" s="27" t="s">
        <v>55</v>
      </c>
      <c r="U63" s="27" t="s">
        <v>83</v>
      </c>
      <c r="V63" s="28" t="str">
        <f t="shared" si="5"/>
        <v>40%</v>
      </c>
      <c r="W63" s="27" t="s">
        <v>57</v>
      </c>
      <c r="X63" s="27" t="s">
        <v>58</v>
      </c>
      <c r="Y63" s="27" t="s">
        <v>59</v>
      </c>
      <c r="Z63" s="29">
        <f t="shared" si="6"/>
        <v>0.36</v>
      </c>
      <c r="AA63" s="30" t="str">
        <f t="shared" si="7"/>
        <v>Baja</v>
      </c>
      <c r="AB63" s="28">
        <f t="shared" si="8"/>
        <v>0.36</v>
      </c>
      <c r="AC63" s="30" t="str">
        <f t="shared" si="9"/>
        <v>Leve</v>
      </c>
      <c r="AD63" s="28">
        <f t="shared" si="10"/>
        <v>0.2</v>
      </c>
      <c r="AE63" s="31" t="str">
        <f t="shared" si="11"/>
        <v>Bajo</v>
      </c>
      <c r="AF63" s="27" t="s">
        <v>60</v>
      </c>
      <c r="AG63" s="19" t="s">
        <v>355</v>
      </c>
      <c r="AH63" s="17" t="s">
        <v>348</v>
      </c>
      <c r="AI63" s="19" t="s">
        <v>356</v>
      </c>
      <c r="AJ63" s="100">
        <v>44286</v>
      </c>
      <c r="AK63" s="18" t="s">
        <v>357</v>
      </c>
      <c r="AL63" s="20"/>
      <c r="AM63" s="20"/>
      <c r="AN63" s="162" t="s">
        <v>65</v>
      </c>
      <c r="AO63" s="297" t="s">
        <v>884</v>
      </c>
      <c r="AP63" s="298"/>
      <c r="AQ63" s="299"/>
    </row>
    <row r="64" spans="1:43" s="12" customFormat="1" ht="49.5" customHeight="1" x14ac:dyDescent="0.25">
      <c r="A64" s="193">
        <v>35</v>
      </c>
      <c r="B64" s="104" t="s">
        <v>109</v>
      </c>
      <c r="C64" s="105" t="s">
        <v>342</v>
      </c>
      <c r="D64" s="106"/>
      <c r="E64" s="107" t="s">
        <v>358</v>
      </c>
      <c r="F64" s="107"/>
      <c r="G64" s="107" t="s">
        <v>359</v>
      </c>
      <c r="H64" s="107"/>
      <c r="I64" s="51">
        <v>1</v>
      </c>
      <c r="J64" s="108" t="str">
        <f t="shared" si="0"/>
        <v>Muy Baja</v>
      </c>
      <c r="K64" s="109">
        <f t="shared" si="16"/>
        <v>0.2</v>
      </c>
      <c r="L64" s="110"/>
      <c r="M64" s="111">
        <f>IF(NOT(ISERROR(MATCH(L64,'[2]Tabla Impacto'!$B$221:$B$223,0))),'[2]Tabla Impacto'!$F$223&amp;"Por favor no seleccionar los criterios de impacto(Afectación Económica o presupuestal y Pérdida Reputacional)",L64)</f>
        <v>0</v>
      </c>
      <c r="N64" s="112" t="str">
        <f>IF(OR(L64='[2]Tabla Impacto'!$C$4,L64='[2]Tabla Impacto'!$D$4),"Leve",IF(OR(L64='[2]Tabla Impacto'!$C$5,L64='[2]Tabla Impacto'!$D$5),"Menor",IF(OR(L64='[2]Tabla Impacto'!$C$6,L64='[2]Tabla Impacto'!$D$6),"Moderado",IF(OR(L64='[2]Tabla Impacto'!$C$7,L64='[2]Tabla Impacto'!$D$7),"Mayor",IF(OR(L64='[2]Tabla Impacto'!$C$8,L64='[2]Tabla Impacto'!$D$8),"Catastrófico","")))))</f>
        <v/>
      </c>
      <c r="O64" s="109" t="str">
        <f t="shared" si="15"/>
        <v/>
      </c>
      <c r="P64" s="113" t="str">
        <f t="shared" si="3"/>
        <v/>
      </c>
      <c r="Q64" s="51">
        <v>1</v>
      </c>
      <c r="R64" s="107" t="s">
        <v>360</v>
      </c>
      <c r="S64" s="114" t="str">
        <f t="shared" si="4"/>
        <v/>
      </c>
      <c r="T64" s="115"/>
      <c r="U64" s="115"/>
      <c r="V64" s="116" t="str">
        <f t="shared" si="5"/>
        <v/>
      </c>
      <c r="W64" s="115"/>
      <c r="X64" s="115"/>
      <c r="Y64" s="115"/>
      <c r="Z64" s="117" t="str">
        <f t="shared" si="6"/>
        <v/>
      </c>
      <c r="AA64" s="118" t="str">
        <f t="shared" si="7"/>
        <v/>
      </c>
      <c r="AB64" s="116" t="str">
        <f t="shared" si="8"/>
        <v/>
      </c>
      <c r="AC64" s="118" t="str">
        <f t="shared" si="9"/>
        <v/>
      </c>
      <c r="AD64" s="116" t="str">
        <f t="shared" si="10"/>
        <v/>
      </c>
      <c r="AE64" s="119" t="str">
        <f t="shared" si="11"/>
        <v/>
      </c>
      <c r="AF64" s="115"/>
      <c r="AG64" s="333" t="s">
        <v>361</v>
      </c>
      <c r="AH64" s="306"/>
      <c r="AI64" s="306"/>
      <c r="AJ64" s="306"/>
      <c r="AK64" s="306"/>
      <c r="AL64" s="306"/>
      <c r="AM64" s="306"/>
      <c r="AN64" s="163" t="s">
        <v>74</v>
      </c>
      <c r="AO64" s="291" t="s">
        <v>847</v>
      </c>
      <c r="AP64" s="292"/>
      <c r="AQ64" s="293"/>
    </row>
    <row r="65" spans="1:43" s="12" customFormat="1" ht="148.5" customHeight="1" x14ac:dyDescent="0.25">
      <c r="A65" s="194">
        <v>36</v>
      </c>
      <c r="B65" s="15" t="s">
        <v>46</v>
      </c>
      <c r="C65" s="94" t="s">
        <v>342</v>
      </c>
      <c r="D65" s="52" t="s">
        <v>48</v>
      </c>
      <c r="E65" s="19" t="s">
        <v>362</v>
      </c>
      <c r="F65" s="19" t="s">
        <v>363</v>
      </c>
      <c r="G65" s="19" t="s">
        <v>364</v>
      </c>
      <c r="H65" s="19" t="s">
        <v>113</v>
      </c>
      <c r="I65" s="20">
        <v>365</v>
      </c>
      <c r="J65" s="21" t="str">
        <f t="shared" si="0"/>
        <v>Media</v>
      </c>
      <c r="K65" s="22">
        <f t="shared" si="16"/>
        <v>0.6</v>
      </c>
      <c r="L65" s="18" t="s">
        <v>210</v>
      </c>
      <c r="M65" s="23" t="str">
        <f>IF(NOT(ISERROR(MATCH(L65,'[2]Tabla Impacto'!$B$221:$B$223,0))),'[2]Tabla Impacto'!$F$223&amp;"Por favor no seleccionar los criterios de impacto(Afectación Económica o presupuestal y Pérdida Reputacional)",L65)</f>
        <v>Afectación menor a 10 SMLMV</v>
      </c>
      <c r="N65" s="24" t="str">
        <f>IF(OR(L65='[2]Tabla Impacto'!$C$4,L65='[2]Tabla Impacto'!$D$4),"Leve",IF(OR(L65='[2]Tabla Impacto'!$C$5,L65='[2]Tabla Impacto'!$D$5),"Menor",IF(OR(L65='[2]Tabla Impacto'!$C$6,L65='[2]Tabla Impacto'!$D$6),"Moderado",IF(OR(L65='[2]Tabla Impacto'!$C$7,L65='[2]Tabla Impacto'!$D$7),"Mayor",IF(OR(L65='[2]Tabla Impacto'!$C$8,L65='[2]Tabla Impacto'!$D$8),"Catastrófico","")))))</f>
        <v>Leve</v>
      </c>
      <c r="O65" s="22">
        <f t="shared" si="15"/>
        <v>0.2</v>
      </c>
      <c r="P65" s="25" t="str">
        <f t="shared" si="3"/>
        <v>Moderado</v>
      </c>
      <c r="Q65" s="20">
        <v>1</v>
      </c>
      <c r="R65" s="18" t="s">
        <v>365</v>
      </c>
      <c r="S65" s="89" t="str">
        <f t="shared" si="4"/>
        <v>Probabilidad</v>
      </c>
      <c r="T65" s="27" t="s">
        <v>55</v>
      </c>
      <c r="U65" s="27" t="s">
        <v>83</v>
      </c>
      <c r="V65" s="28" t="str">
        <f t="shared" si="5"/>
        <v>40%</v>
      </c>
      <c r="W65" s="27" t="s">
        <v>57</v>
      </c>
      <c r="X65" s="27" t="s">
        <v>58</v>
      </c>
      <c r="Y65" s="27" t="s">
        <v>59</v>
      </c>
      <c r="Z65" s="29">
        <f t="shared" si="6"/>
        <v>0.36</v>
      </c>
      <c r="AA65" s="30" t="str">
        <f t="shared" si="7"/>
        <v>Baja</v>
      </c>
      <c r="AB65" s="28">
        <f t="shared" si="8"/>
        <v>0.36</v>
      </c>
      <c r="AC65" s="30" t="str">
        <f t="shared" si="9"/>
        <v>Leve</v>
      </c>
      <c r="AD65" s="28">
        <f t="shared" si="10"/>
        <v>0.2</v>
      </c>
      <c r="AE65" s="31" t="str">
        <f t="shared" si="11"/>
        <v>Bajo</v>
      </c>
      <c r="AF65" s="27" t="s">
        <v>60</v>
      </c>
      <c r="AG65" s="19" t="s">
        <v>366</v>
      </c>
      <c r="AH65" s="17" t="s">
        <v>348</v>
      </c>
      <c r="AI65" s="53"/>
      <c r="AJ65" s="100">
        <v>44286</v>
      </c>
      <c r="AK65" s="18" t="s">
        <v>367</v>
      </c>
      <c r="AL65" s="20"/>
      <c r="AM65" s="20"/>
      <c r="AN65" s="162" t="s">
        <v>65</v>
      </c>
      <c r="AO65" s="294" t="s">
        <v>757</v>
      </c>
      <c r="AP65" s="295"/>
      <c r="AQ65" s="296"/>
    </row>
    <row r="66" spans="1:43" s="12" customFormat="1" ht="147" customHeight="1" x14ac:dyDescent="0.25">
      <c r="A66" s="311">
        <v>37</v>
      </c>
      <c r="B66" s="327" t="s">
        <v>189</v>
      </c>
      <c r="C66" s="305" t="s">
        <v>368</v>
      </c>
      <c r="D66" s="307" t="s">
        <v>66</v>
      </c>
      <c r="E66" s="308" t="s">
        <v>369</v>
      </c>
      <c r="F66" s="307" t="s">
        <v>370</v>
      </c>
      <c r="G66" s="307" t="s">
        <v>371</v>
      </c>
      <c r="H66" s="17" t="s">
        <v>80</v>
      </c>
      <c r="I66" s="20">
        <v>365</v>
      </c>
      <c r="J66" s="21" t="str">
        <f t="shared" si="0"/>
        <v>Media</v>
      </c>
      <c r="K66" s="22">
        <f t="shared" si="16"/>
        <v>0.6</v>
      </c>
      <c r="L66" s="99" t="s">
        <v>53</v>
      </c>
      <c r="M66" s="23" t="str">
        <f>IF(NOT(ISERROR(MATCH(L66,'[2]Tabla Impacto'!$B$221:$B$223,0))),'[2]Tabla Impacto'!$F$223&amp;"Por favor no seleccionar los criterios de impacto(Afectación Económica o presupuestal y Pérdida Reputacional)",L66)</f>
        <v>Entre 10 y 50 SMLMV</v>
      </c>
      <c r="N66" s="24" t="str">
        <f>IF(OR(L66='[2]Tabla Impacto'!$C$4,L66='[2]Tabla Impacto'!$D$4),"Leve",IF(OR(L66='[2]Tabla Impacto'!$C$5,L66='[2]Tabla Impacto'!$D$5),"Menor",IF(OR(L66='[2]Tabla Impacto'!$C$6,L66='[2]Tabla Impacto'!$D$6),"Moderado",IF(OR(L66='[2]Tabla Impacto'!$C$7,L66='[2]Tabla Impacto'!$D$7),"Mayor",IF(OR(L66='[2]Tabla Impacto'!$C$8,L66='[2]Tabla Impacto'!$D$8),"Catastrófico","")))))</f>
        <v>Menor</v>
      </c>
      <c r="O66" s="22">
        <f t="shared" si="15"/>
        <v>0.4</v>
      </c>
      <c r="P66" s="25" t="str">
        <f t="shared" si="3"/>
        <v>Moderado</v>
      </c>
      <c r="Q66" s="20">
        <v>1</v>
      </c>
      <c r="R66" s="19" t="s">
        <v>372</v>
      </c>
      <c r="S66" s="89" t="str">
        <f t="shared" si="4"/>
        <v>Probabilidad</v>
      </c>
      <c r="T66" s="27" t="s">
        <v>55</v>
      </c>
      <c r="U66" s="27" t="s">
        <v>83</v>
      </c>
      <c r="V66" s="28" t="str">
        <f t="shared" si="5"/>
        <v>40%</v>
      </c>
      <c r="W66" s="27" t="s">
        <v>57</v>
      </c>
      <c r="X66" s="27" t="s">
        <v>58</v>
      </c>
      <c r="Y66" s="27" t="s">
        <v>59</v>
      </c>
      <c r="Z66" s="29">
        <f t="shared" si="6"/>
        <v>0.36</v>
      </c>
      <c r="AA66" s="120" t="str">
        <f t="shared" si="7"/>
        <v>Baja</v>
      </c>
      <c r="AB66" s="28">
        <f t="shared" si="8"/>
        <v>0.36</v>
      </c>
      <c r="AC66" s="30" t="str">
        <f t="shared" si="9"/>
        <v>Menor</v>
      </c>
      <c r="AD66" s="28">
        <f t="shared" si="10"/>
        <v>0.4</v>
      </c>
      <c r="AE66" s="121" t="str">
        <f t="shared" si="11"/>
        <v>Moderado</v>
      </c>
      <c r="AF66" s="122" t="s">
        <v>60</v>
      </c>
      <c r="AG66" s="315" t="s">
        <v>373</v>
      </c>
      <c r="AH66" s="315" t="s">
        <v>374</v>
      </c>
      <c r="AI66" s="315"/>
      <c r="AJ66" s="348">
        <v>44305</v>
      </c>
      <c r="AK66" s="19" t="s">
        <v>375</v>
      </c>
      <c r="AL66" s="17"/>
      <c r="AM66" s="17"/>
      <c r="AN66" s="167" t="s">
        <v>65</v>
      </c>
      <c r="AO66" s="294" t="s">
        <v>868</v>
      </c>
      <c r="AP66" s="295"/>
      <c r="AQ66" s="296"/>
    </row>
    <row r="67" spans="1:43" s="12" customFormat="1" ht="123.75" customHeight="1" x14ac:dyDescent="0.25">
      <c r="A67" s="312"/>
      <c r="B67" s="306"/>
      <c r="C67" s="306"/>
      <c r="D67" s="306"/>
      <c r="E67" s="306"/>
      <c r="F67" s="306"/>
      <c r="G67" s="306"/>
      <c r="H67" s="17" t="s">
        <v>80</v>
      </c>
      <c r="I67" s="20">
        <v>365</v>
      </c>
      <c r="J67" s="21" t="str">
        <f t="shared" si="0"/>
        <v>Media</v>
      </c>
      <c r="K67" s="22">
        <v>0.36</v>
      </c>
      <c r="L67" s="99" t="s">
        <v>53</v>
      </c>
      <c r="M67" s="23" t="str">
        <f>IF(NOT(ISERROR(MATCH(L67,'[2]Tabla Impacto'!$B$221:$B$223,0))),'[2]Tabla Impacto'!$F$223&amp;"Por favor no seleccionar los criterios de impacto(Afectación Económica o presupuestal y Pérdida Reputacional)",L67)</f>
        <v>Entre 10 y 50 SMLMV</v>
      </c>
      <c r="N67" s="24" t="str">
        <f>IF(OR(L67='[2]Tabla Impacto'!$C$4,L67='[2]Tabla Impacto'!$D$4),"Leve",IF(OR(L67='[2]Tabla Impacto'!$C$5,L67='[2]Tabla Impacto'!$D$5),"Menor",IF(OR(L67='[2]Tabla Impacto'!$C$6,L67='[2]Tabla Impacto'!$D$6),"Moderado",IF(OR(L67='[2]Tabla Impacto'!$C$7,L67='[2]Tabla Impacto'!$D$7),"Mayor",IF(OR(L67='[2]Tabla Impacto'!$C$8,L67='[2]Tabla Impacto'!$D$8),"Catastrófico","")))))</f>
        <v>Menor</v>
      </c>
      <c r="O67" s="22">
        <v>0.3</v>
      </c>
      <c r="P67" s="25" t="str">
        <f t="shared" si="3"/>
        <v>Moderado</v>
      </c>
      <c r="Q67" s="20">
        <v>2</v>
      </c>
      <c r="R67" s="19" t="s">
        <v>376</v>
      </c>
      <c r="S67" s="89" t="str">
        <f t="shared" si="4"/>
        <v>Probabilidad</v>
      </c>
      <c r="T67" s="27" t="s">
        <v>88</v>
      </c>
      <c r="U67" s="27" t="s">
        <v>83</v>
      </c>
      <c r="V67" s="28" t="str">
        <f t="shared" si="5"/>
        <v>30%</v>
      </c>
      <c r="W67" s="27" t="s">
        <v>57</v>
      </c>
      <c r="X67" s="27" t="s">
        <v>58</v>
      </c>
      <c r="Y67" s="27" t="s">
        <v>59</v>
      </c>
      <c r="Z67" s="29">
        <f t="shared" si="6"/>
        <v>0.252</v>
      </c>
      <c r="AA67" s="120" t="str">
        <f t="shared" si="7"/>
        <v>Baja</v>
      </c>
      <c r="AB67" s="28">
        <f t="shared" si="8"/>
        <v>0.252</v>
      </c>
      <c r="AC67" s="30" t="str">
        <f t="shared" si="9"/>
        <v>Menor</v>
      </c>
      <c r="AD67" s="28">
        <f t="shared" si="10"/>
        <v>0.3</v>
      </c>
      <c r="AE67" s="121" t="str">
        <f t="shared" si="11"/>
        <v>Moderado</v>
      </c>
      <c r="AF67" s="122" t="s">
        <v>60</v>
      </c>
      <c r="AG67" s="306"/>
      <c r="AH67" s="306"/>
      <c r="AI67" s="306"/>
      <c r="AJ67" s="306"/>
      <c r="AK67" s="19" t="s">
        <v>377</v>
      </c>
      <c r="AL67" s="17"/>
      <c r="AM67" s="17"/>
      <c r="AN67" s="162" t="s">
        <v>65</v>
      </c>
      <c r="AO67" s="291" t="s">
        <v>804</v>
      </c>
      <c r="AP67" s="292"/>
      <c r="AQ67" s="293"/>
    </row>
    <row r="68" spans="1:43" s="12" customFormat="1" ht="234.75" customHeight="1" x14ac:dyDescent="0.25">
      <c r="A68" s="312"/>
      <c r="B68" s="306"/>
      <c r="C68" s="306"/>
      <c r="D68" s="306"/>
      <c r="E68" s="306"/>
      <c r="F68" s="306"/>
      <c r="G68" s="306"/>
      <c r="H68" s="17" t="s">
        <v>80</v>
      </c>
      <c r="I68" s="20">
        <v>365</v>
      </c>
      <c r="J68" s="21" t="str">
        <f t="shared" si="0"/>
        <v>Media</v>
      </c>
      <c r="K68" s="22">
        <v>0.252</v>
      </c>
      <c r="L68" s="99" t="s">
        <v>53</v>
      </c>
      <c r="M68" s="23" t="str">
        <f>IF(NOT(ISERROR(MATCH(L68,'[2]Tabla Impacto'!$B$221:$B$223,0))),'[2]Tabla Impacto'!$F$223&amp;"Por favor no seleccionar los criterios de impacto(Afectación Económica o presupuestal y Pérdida Reputacional)",L68)</f>
        <v>Entre 10 y 50 SMLMV</v>
      </c>
      <c r="N68" s="24" t="str">
        <f>IF(OR(L68='[2]Tabla Impacto'!$C$4,L68='[2]Tabla Impacto'!$D$4),"Leve",IF(OR(L68='[2]Tabla Impacto'!$C$5,L68='[2]Tabla Impacto'!$D$5),"Menor",IF(OR(L68='[2]Tabla Impacto'!$C$6,L68='[2]Tabla Impacto'!$D$6),"Moderado",IF(OR(L68='[2]Tabla Impacto'!$C$7,L68='[2]Tabla Impacto'!$D$7),"Mayor",IF(OR(L68='[2]Tabla Impacto'!$C$8,L68='[2]Tabla Impacto'!$D$8),"Catastrófico","")))))</f>
        <v>Menor</v>
      </c>
      <c r="O68" s="22">
        <v>0</v>
      </c>
      <c r="P68" s="25" t="str">
        <f t="shared" si="3"/>
        <v>Moderado</v>
      </c>
      <c r="Q68" s="20">
        <v>3</v>
      </c>
      <c r="R68" s="19" t="s">
        <v>378</v>
      </c>
      <c r="S68" s="89" t="str">
        <f t="shared" si="4"/>
        <v>Impacto</v>
      </c>
      <c r="T68" s="27" t="s">
        <v>330</v>
      </c>
      <c r="U68" s="27" t="s">
        <v>83</v>
      </c>
      <c r="V68" s="28" t="str">
        <f t="shared" si="5"/>
        <v>25%</v>
      </c>
      <c r="W68" s="27" t="s">
        <v>57</v>
      </c>
      <c r="X68" s="27" t="s">
        <v>58</v>
      </c>
      <c r="Y68" s="27" t="s">
        <v>59</v>
      </c>
      <c r="Z68" s="29">
        <f t="shared" si="6"/>
        <v>0.252</v>
      </c>
      <c r="AA68" s="120" t="str">
        <f t="shared" si="7"/>
        <v>Baja</v>
      </c>
      <c r="AB68" s="28">
        <f t="shared" si="8"/>
        <v>0.252</v>
      </c>
      <c r="AC68" s="30" t="str">
        <f t="shared" si="9"/>
        <v>Leve</v>
      </c>
      <c r="AD68" s="28">
        <f t="shared" si="10"/>
        <v>0</v>
      </c>
      <c r="AE68" s="121" t="str">
        <f t="shared" si="11"/>
        <v>Bajo</v>
      </c>
      <c r="AF68" s="122" t="s">
        <v>60</v>
      </c>
      <c r="AG68" s="306"/>
      <c r="AH68" s="306"/>
      <c r="AI68" s="306"/>
      <c r="AJ68" s="306"/>
      <c r="AK68" s="19" t="s">
        <v>379</v>
      </c>
      <c r="AL68" s="17"/>
      <c r="AM68" s="17"/>
      <c r="AN68" s="162" t="s">
        <v>65</v>
      </c>
      <c r="AO68" s="294" t="s">
        <v>848</v>
      </c>
      <c r="AP68" s="295"/>
      <c r="AQ68" s="296"/>
    </row>
    <row r="69" spans="1:43" s="12" customFormat="1" ht="124.5" customHeight="1" x14ac:dyDescent="0.25">
      <c r="A69" s="312"/>
      <c r="B69" s="306"/>
      <c r="C69" s="306"/>
      <c r="D69" s="306"/>
      <c r="E69" s="306"/>
      <c r="F69" s="306"/>
      <c r="G69" s="306"/>
      <c r="H69" s="17" t="s">
        <v>80</v>
      </c>
      <c r="I69" s="20">
        <v>365</v>
      </c>
      <c r="J69" s="21" t="str">
        <f t="shared" si="0"/>
        <v>Media</v>
      </c>
      <c r="K69" s="22">
        <v>0.25</v>
      </c>
      <c r="L69" s="99" t="s">
        <v>53</v>
      </c>
      <c r="M69" s="23" t="str">
        <f>IF(NOT(ISERROR(MATCH(L69,'[2]Tabla Impacto'!$B$221:$B$223,0))),'[2]Tabla Impacto'!$F$223&amp;"Por favor no seleccionar los criterios de impacto(Afectación Económica o presupuestal y Pérdida Reputacional)",L69)</f>
        <v>Entre 10 y 50 SMLMV</v>
      </c>
      <c r="N69" s="24" t="str">
        <f>IF(OR(L69='[2]Tabla Impacto'!$C$4,L69='[2]Tabla Impacto'!$D$4),"Leve",IF(OR(L69='[2]Tabla Impacto'!$C$5,L69='[2]Tabla Impacto'!$D$5),"Menor",IF(OR(L69='[2]Tabla Impacto'!$C$6,L69='[2]Tabla Impacto'!$D$6),"Moderado",IF(OR(L69='[2]Tabla Impacto'!$C$7,L69='[2]Tabla Impacto'!$D$7),"Mayor",IF(OR(L69='[2]Tabla Impacto'!$C$8,L69='[2]Tabla Impacto'!$D$8),"Catastrófico","")))))</f>
        <v>Menor</v>
      </c>
      <c r="O69" s="22">
        <v>0</v>
      </c>
      <c r="P69" s="25" t="str">
        <f t="shared" si="3"/>
        <v>Moderado</v>
      </c>
      <c r="Q69" s="20">
        <v>4</v>
      </c>
      <c r="R69" s="19" t="s">
        <v>380</v>
      </c>
      <c r="S69" s="89" t="str">
        <f t="shared" si="4"/>
        <v>Probabilidad</v>
      </c>
      <c r="T69" s="27" t="s">
        <v>55</v>
      </c>
      <c r="U69" s="27" t="s">
        <v>83</v>
      </c>
      <c r="V69" s="28" t="str">
        <f t="shared" si="5"/>
        <v>40%</v>
      </c>
      <c r="W69" s="27" t="s">
        <v>57</v>
      </c>
      <c r="X69" s="27" t="s">
        <v>58</v>
      </c>
      <c r="Y69" s="27" t="s">
        <v>59</v>
      </c>
      <c r="Z69" s="29">
        <f t="shared" si="6"/>
        <v>0.15</v>
      </c>
      <c r="AA69" s="120" t="str">
        <f t="shared" si="7"/>
        <v>Muy Baja</v>
      </c>
      <c r="AB69" s="28">
        <f t="shared" si="8"/>
        <v>0.15</v>
      </c>
      <c r="AC69" s="30" t="str">
        <f t="shared" si="9"/>
        <v>Leve</v>
      </c>
      <c r="AD69" s="28">
        <f t="shared" si="10"/>
        <v>0</v>
      </c>
      <c r="AE69" s="121" t="str">
        <f t="shared" si="11"/>
        <v>Bajo</v>
      </c>
      <c r="AF69" s="122" t="s">
        <v>60</v>
      </c>
      <c r="AG69" s="306"/>
      <c r="AH69" s="306"/>
      <c r="AI69" s="306"/>
      <c r="AJ69" s="306"/>
      <c r="AK69" s="19" t="s">
        <v>381</v>
      </c>
      <c r="AL69" s="17"/>
      <c r="AM69" s="17"/>
      <c r="AN69" s="162" t="s">
        <v>65</v>
      </c>
      <c r="AO69" s="294" t="s">
        <v>849</v>
      </c>
      <c r="AP69" s="295"/>
      <c r="AQ69" s="296"/>
    </row>
    <row r="70" spans="1:43" s="12" customFormat="1" ht="146.25" customHeight="1" x14ac:dyDescent="0.25">
      <c r="A70" s="194">
        <v>38</v>
      </c>
      <c r="B70" s="15" t="s">
        <v>350</v>
      </c>
      <c r="C70" s="16" t="s">
        <v>368</v>
      </c>
      <c r="D70" s="52" t="s">
        <v>100</v>
      </c>
      <c r="E70" s="19" t="s">
        <v>382</v>
      </c>
      <c r="F70" s="19" t="s">
        <v>383</v>
      </c>
      <c r="G70" s="18" t="s">
        <v>384</v>
      </c>
      <c r="H70" s="18" t="s">
        <v>80</v>
      </c>
      <c r="I70" s="20">
        <v>365</v>
      </c>
      <c r="J70" s="21" t="str">
        <f t="shared" si="0"/>
        <v>Media</v>
      </c>
      <c r="K70" s="22">
        <f t="shared" ref="K70:K73" si="17">IF(J70="","",IF(J70="Muy Baja",0.2,IF(J70="Baja",0.4,IF(J70="Media",0.6,IF(J70="Alta",0.8,IF(J70="Muy Alta",1, ))))))</f>
        <v>0.6</v>
      </c>
      <c r="L70" s="18" t="s">
        <v>132</v>
      </c>
      <c r="M70" s="23" t="str">
        <f>IF(NOT(ISERROR(MATCH(L70,'[2]Tabla Impacto'!$B$221:$B$223,0))),'[2]Tabla Impacto'!$F$223&amp;"Por favor no seleccionar los criterios de impacto(Afectación Económica o presupuestal y Pérdida Reputacional)",L70)</f>
        <v>El riesgo afecta la imagen de la entidad internamente, de conocimiento general nivel interno, de junta directiva y accionistas y/o de provedores</v>
      </c>
      <c r="N70" s="24" t="str">
        <f>IF(OR(L70='[2]Tabla Impacto'!$C$4,L70='[2]Tabla Impacto'!$D$4),"Leve",IF(OR(L70='[2]Tabla Impacto'!$C$5,L70='[2]Tabla Impacto'!$D$5),"Menor",IF(OR(L70='[2]Tabla Impacto'!$C$6,L70='[2]Tabla Impacto'!$D$6),"Moderado",IF(OR(L70='[2]Tabla Impacto'!$C$7,L70='[2]Tabla Impacto'!$D$7),"Mayor",IF(OR(L70='[2]Tabla Impacto'!$C$8,L70='[2]Tabla Impacto'!$D$8),"Catastrófico","")))))</f>
        <v>Menor</v>
      </c>
      <c r="O70" s="22">
        <f t="shared" ref="O70:O99" si="18">IF(N70="","",IF(N70="Leve",0.2,IF(N70="Menor",0.4,IF(N70="Moderado",0.6,IF(N70="Mayor",0.8,IF(N70="Catastrófico",1, ))))))</f>
        <v>0.4</v>
      </c>
      <c r="P70" s="25" t="str">
        <f t="shared" si="3"/>
        <v>Moderado</v>
      </c>
      <c r="Q70" s="20">
        <v>1</v>
      </c>
      <c r="R70" s="19" t="s">
        <v>385</v>
      </c>
      <c r="S70" s="89" t="str">
        <f t="shared" si="4"/>
        <v>Probabilidad</v>
      </c>
      <c r="T70" s="27" t="s">
        <v>55</v>
      </c>
      <c r="U70" s="27" t="s">
        <v>83</v>
      </c>
      <c r="V70" s="28" t="str">
        <f t="shared" si="5"/>
        <v>40%</v>
      </c>
      <c r="W70" s="27" t="s">
        <v>57</v>
      </c>
      <c r="X70" s="27" t="s">
        <v>58</v>
      </c>
      <c r="Y70" s="27" t="s">
        <v>59</v>
      </c>
      <c r="Z70" s="29">
        <f t="shared" si="6"/>
        <v>0.36</v>
      </c>
      <c r="AA70" s="30" t="str">
        <f t="shared" si="7"/>
        <v>Baja</v>
      </c>
      <c r="AB70" s="28">
        <f t="shared" si="8"/>
        <v>0.36</v>
      </c>
      <c r="AC70" s="30" t="str">
        <f t="shared" si="9"/>
        <v>Menor</v>
      </c>
      <c r="AD70" s="28">
        <f t="shared" si="10"/>
        <v>0.4</v>
      </c>
      <c r="AE70" s="121" t="str">
        <f t="shared" si="11"/>
        <v>Moderado</v>
      </c>
      <c r="AF70" s="27" t="s">
        <v>60</v>
      </c>
      <c r="AG70" s="19" t="s">
        <v>373</v>
      </c>
      <c r="AH70" s="52" t="s">
        <v>386</v>
      </c>
      <c r="AI70" s="53"/>
      <c r="AJ70" s="53">
        <v>44305</v>
      </c>
      <c r="AK70" s="19" t="s">
        <v>381</v>
      </c>
      <c r="AL70" s="20"/>
      <c r="AM70" s="20"/>
      <c r="AN70" s="162" t="s">
        <v>65</v>
      </c>
      <c r="AO70" s="291" t="s">
        <v>869</v>
      </c>
      <c r="AP70" s="292"/>
      <c r="AQ70" s="293"/>
    </row>
    <row r="71" spans="1:43" s="12" customFormat="1" ht="126" customHeight="1" x14ac:dyDescent="0.25">
      <c r="A71" s="194">
        <v>39</v>
      </c>
      <c r="B71" s="15" t="s">
        <v>109</v>
      </c>
      <c r="C71" s="16" t="s">
        <v>368</v>
      </c>
      <c r="D71" s="17" t="s">
        <v>66</v>
      </c>
      <c r="E71" s="19" t="s">
        <v>387</v>
      </c>
      <c r="F71" s="19" t="s">
        <v>388</v>
      </c>
      <c r="G71" s="18" t="s">
        <v>389</v>
      </c>
      <c r="H71" s="18" t="s">
        <v>113</v>
      </c>
      <c r="I71" s="20">
        <v>1</v>
      </c>
      <c r="J71" s="21" t="str">
        <f t="shared" si="0"/>
        <v>Muy Baja</v>
      </c>
      <c r="K71" s="22">
        <f t="shared" si="17"/>
        <v>0.2</v>
      </c>
      <c r="L71" s="88"/>
      <c r="M71" s="23">
        <f>IF(NOT(ISERROR(MATCH(L71,'[2]Tabla Impacto'!$B$221:$B$223,0))),'[2]Tabla Impacto'!$F$223&amp;"Por favor no seleccionar los criterios de impacto(Afectación Económica o presupuestal y Pérdida Reputacional)",L71)</f>
        <v>0</v>
      </c>
      <c r="N71" s="24" t="s">
        <v>114</v>
      </c>
      <c r="O71" s="22">
        <f t="shared" si="18"/>
        <v>0.6</v>
      </c>
      <c r="P71" s="25" t="str">
        <f t="shared" si="3"/>
        <v>Moderado</v>
      </c>
      <c r="Q71" s="20">
        <v>1</v>
      </c>
      <c r="R71" s="123" t="s">
        <v>390</v>
      </c>
      <c r="S71" s="89" t="str">
        <f t="shared" si="4"/>
        <v>Probabilidad</v>
      </c>
      <c r="T71" s="27" t="s">
        <v>55</v>
      </c>
      <c r="U71" s="27" t="s">
        <v>83</v>
      </c>
      <c r="V71" s="28" t="str">
        <f t="shared" si="5"/>
        <v>40%</v>
      </c>
      <c r="W71" s="27" t="s">
        <v>204</v>
      </c>
      <c r="X71" s="27" t="s">
        <v>238</v>
      </c>
      <c r="Y71" s="27" t="s">
        <v>59</v>
      </c>
      <c r="Z71" s="29">
        <f t="shared" si="6"/>
        <v>0.12</v>
      </c>
      <c r="AA71" s="30" t="str">
        <f t="shared" si="7"/>
        <v>Muy Baja</v>
      </c>
      <c r="AB71" s="28">
        <f t="shared" si="8"/>
        <v>0.12</v>
      </c>
      <c r="AC71" s="30" t="str">
        <f t="shared" si="9"/>
        <v>Moderado</v>
      </c>
      <c r="AD71" s="28">
        <f t="shared" si="10"/>
        <v>0.6</v>
      </c>
      <c r="AE71" s="31" t="str">
        <f t="shared" si="11"/>
        <v>Moderado</v>
      </c>
      <c r="AF71" s="27" t="s">
        <v>60</v>
      </c>
      <c r="AG71" s="19" t="s">
        <v>373</v>
      </c>
      <c r="AH71" s="52" t="s">
        <v>386</v>
      </c>
      <c r="AI71" s="102">
        <v>44561</v>
      </c>
      <c r="AJ71" s="53">
        <v>44305</v>
      </c>
      <c r="AK71" s="19" t="s">
        <v>391</v>
      </c>
      <c r="AL71" s="20"/>
      <c r="AM71" s="20"/>
      <c r="AN71" s="162" t="s">
        <v>65</v>
      </c>
      <c r="AO71" s="294" t="s">
        <v>810</v>
      </c>
      <c r="AP71" s="295"/>
      <c r="AQ71" s="296"/>
    </row>
    <row r="72" spans="1:43" s="12" customFormat="1" ht="96" customHeight="1" x14ac:dyDescent="0.25">
      <c r="A72" s="194">
        <v>40</v>
      </c>
      <c r="B72" s="15" t="s">
        <v>128</v>
      </c>
      <c r="C72" s="16" t="s">
        <v>368</v>
      </c>
      <c r="D72" s="17" t="s">
        <v>100</v>
      </c>
      <c r="E72" s="19" t="s">
        <v>392</v>
      </c>
      <c r="F72" s="19" t="s">
        <v>393</v>
      </c>
      <c r="G72" s="19" t="s">
        <v>394</v>
      </c>
      <c r="H72" s="18" t="s">
        <v>80</v>
      </c>
      <c r="I72" s="20">
        <v>365</v>
      </c>
      <c r="J72" s="21" t="str">
        <f t="shared" si="0"/>
        <v>Media</v>
      </c>
      <c r="K72" s="22">
        <f t="shared" si="17"/>
        <v>0.6</v>
      </c>
      <c r="L72" s="18" t="s">
        <v>94</v>
      </c>
      <c r="M72" s="23" t="str">
        <f>IF(NOT(ISERROR(MATCH(L72,'[2]Tabla Impacto'!$B$221:$B$223,0))),'[2]Tabla Impacto'!$F$223&amp;"Por favor no seleccionar los criterios de impacto(Afectación Económica o presupuestal y Pérdida Reputacional)",L72)</f>
        <v>El riesgo afecta la imagen de la entidad con algunos usuarios de relevancia frente al logro de los objetivos</v>
      </c>
      <c r="N72" s="24" t="str">
        <f>IF(OR(L72='[2]Tabla Impacto'!$C$4,L72='[2]Tabla Impacto'!$D$4),"Leve",IF(OR(L72='[2]Tabla Impacto'!$C$5,L72='[2]Tabla Impacto'!$D$5),"Menor",IF(OR(L72='[2]Tabla Impacto'!$C$6,L72='[2]Tabla Impacto'!$D$6),"Moderado",IF(OR(L72='[2]Tabla Impacto'!$C$7,L72='[2]Tabla Impacto'!$D$7),"Mayor",IF(OR(L72='[2]Tabla Impacto'!$C$8,L72='[2]Tabla Impacto'!$D$8),"Catastrófico","")))))</f>
        <v>Moderado</v>
      </c>
      <c r="O72" s="22">
        <f t="shared" si="18"/>
        <v>0.6</v>
      </c>
      <c r="P72" s="25" t="str">
        <f t="shared" si="3"/>
        <v>Moderado</v>
      </c>
      <c r="Q72" s="20">
        <v>1</v>
      </c>
      <c r="R72" s="19" t="s">
        <v>395</v>
      </c>
      <c r="S72" s="89" t="str">
        <f t="shared" si="4"/>
        <v>Probabilidad</v>
      </c>
      <c r="T72" s="27" t="s">
        <v>55</v>
      </c>
      <c r="U72" s="27" t="s">
        <v>83</v>
      </c>
      <c r="V72" s="28" t="str">
        <f t="shared" si="5"/>
        <v>40%</v>
      </c>
      <c r="W72" s="27" t="s">
        <v>204</v>
      </c>
      <c r="X72" s="27" t="s">
        <v>58</v>
      </c>
      <c r="Y72" s="27" t="s">
        <v>59</v>
      </c>
      <c r="Z72" s="29">
        <f t="shared" si="6"/>
        <v>0.36</v>
      </c>
      <c r="AA72" s="30" t="str">
        <f t="shared" si="7"/>
        <v>Baja</v>
      </c>
      <c r="AB72" s="28">
        <f t="shared" si="8"/>
        <v>0.36</v>
      </c>
      <c r="AC72" s="30" t="str">
        <f t="shared" si="9"/>
        <v>Moderado</v>
      </c>
      <c r="AD72" s="28">
        <f t="shared" si="10"/>
        <v>0.6</v>
      </c>
      <c r="AE72" s="31" t="str">
        <f t="shared" si="11"/>
        <v>Moderado</v>
      </c>
      <c r="AF72" s="27" t="s">
        <v>60</v>
      </c>
      <c r="AG72" s="19" t="s">
        <v>373</v>
      </c>
      <c r="AH72" s="52" t="s">
        <v>386</v>
      </c>
      <c r="AI72" s="53"/>
      <c r="AJ72" s="53">
        <v>44305</v>
      </c>
      <c r="AK72" s="19" t="s">
        <v>763</v>
      </c>
      <c r="AL72" s="20"/>
      <c r="AM72" s="20"/>
      <c r="AN72" s="162" t="s">
        <v>65</v>
      </c>
      <c r="AO72" s="291" t="s">
        <v>850</v>
      </c>
      <c r="AP72" s="292"/>
      <c r="AQ72" s="293"/>
    </row>
    <row r="73" spans="1:43" s="12" customFormat="1" ht="99.75" customHeight="1" x14ac:dyDescent="0.25">
      <c r="A73" s="311">
        <v>41</v>
      </c>
      <c r="B73" s="327" t="s">
        <v>109</v>
      </c>
      <c r="C73" s="305" t="s">
        <v>396</v>
      </c>
      <c r="D73" s="315" t="s">
        <v>66</v>
      </c>
      <c r="E73" s="309" t="s">
        <v>397</v>
      </c>
      <c r="F73" s="315" t="s">
        <v>398</v>
      </c>
      <c r="G73" s="308" t="s">
        <v>399</v>
      </c>
      <c r="H73" s="17" t="s">
        <v>113</v>
      </c>
      <c r="I73" s="20">
        <v>1</v>
      </c>
      <c r="J73" s="21" t="str">
        <f t="shared" si="0"/>
        <v>Muy Baja</v>
      </c>
      <c r="K73" s="22">
        <f t="shared" si="17"/>
        <v>0.2</v>
      </c>
      <c r="L73" s="99"/>
      <c r="M73" s="310">
        <f>IF(NOT(ISERROR(MATCH(L73,'[2]Tabla Impacto'!$B$221:$B$223,0))),'[2]Tabla Impacto'!$F$223&amp;"Por favor no seleccionar los criterios de impacto(Afectación Económica o presupuestal y Pérdida Reputacional)",L73)</f>
        <v>0</v>
      </c>
      <c r="N73" s="24" t="s">
        <v>180</v>
      </c>
      <c r="O73" s="22">
        <f t="shared" si="18"/>
        <v>0.8</v>
      </c>
      <c r="P73" s="25" t="str">
        <f t="shared" si="3"/>
        <v>Alto</v>
      </c>
      <c r="Q73" s="20">
        <v>1</v>
      </c>
      <c r="R73" s="19" t="s">
        <v>400</v>
      </c>
      <c r="S73" s="89" t="str">
        <f t="shared" si="4"/>
        <v>Probabilidad</v>
      </c>
      <c r="T73" s="27" t="s">
        <v>55</v>
      </c>
      <c r="U73" s="27" t="s">
        <v>83</v>
      </c>
      <c r="V73" s="28" t="str">
        <f t="shared" si="5"/>
        <v>40%</v>
      </c>
      <c r="W73" s="27" t="s">
        <v>57</v>
      </c>
      <c r="X73" s="27" t="s">
        <v>58</v>
      </c>
      <c r="Y73" s="27" t="s">
        <v>59</v>
      </c>
      <c r="Z73" s="29">
        <f t="shared" si="6"/>
        <v>0.12</v>
      </c>
      <c r="AA73" s="30" t="str">
        <f t="shared" si="7"/>
        <v>Muy Baja</v>
      </c>
      <c r="AB73" s="28">
        <f t="shared" si="8"/>
        <v>0.12</v>
      </c>
      <c r="AC73" s="30" t="str">
        <f t="shared" si="9"/>
        <v>Mayor</v>
      </c>
      <c r="AD73" s="28">
        <f t="shared" si="10"/>
        <v>0.8</v>
      </c>
      <c r="AE73" s="31" t="str">
        <f t="shared" si="11"/>
        <v>Alto</v>
      </c>
      <c r="AF73" s="27" t="s">
        <v>60</v>
      </c>
      <c r="AG73" s="18"/>
      <c r="AH73" s="17" t="s">
        <v>401</v>
      </c>
      <c r="AI73" s="26" t="s">
        <v>402</v>
      </c>
      <c r="AJ73" s="53">
        <v>44294</v>
      </c>
      <c r="AK73" s="19" t="s">
        <v>403</v>
      </c>
      <c r="AL73" s="20"/>
      <c r="AM73" s="20"/>
      <c r="AN73" s="162" t="s">
        <v>65</v>
      </c>
      <c r="AO73" s="294" t="s">
        <v>851</v>
      </c>
      <c r="AP73" s="295"/>
      <c r="AQ73" s="296"/>
    </row>
    <row r="74" spans="1:43" s="12" customFormat="1" ht="94.5" customHeight="1" x14ac:dyDescent="0.25">
      <c r="A74" s="312"/>
      <c r="B74" s="306"/>
      <c r="C74" s="306"/>
      <c r="D74" s="306"/>
      <c r="E74" s="306"/>
      <c r="F74" s="306"/>
      <c r="G74" s="306"/>
      <c r="H74" s="17" t="s">
        <v>113</v>
      </c>
      <c r="I74" s="20">
        <v>1</v>
      </c>
      <c r="J74" s="21" t="str">
        <f t="shared" si="0"/>
        <v>Muy Baja</v>
      </c>
      <c r="K74" s="22">
        <v>0.36</v>
      </c>
      <c r="L74" s="99"/>
      <c r="M74" s="306"/>
      <c r="N74" s="24" t="s">
        <v>180</v>
      </c>
      <c r="O74" s="22">
        <f t="shared" si="18"/>
        <v>0.8</v>
      </c>
      <c r="P74" s="25" t="str">
        <f t="shared" si="3"/>
        <v>Alto</v>
      </c>
      <c r="Q74" s="20">
        <v>2</v>
      </c>
      <c r="R74" s="19" t="s">
        <v>404</v>
      </c>
      <c r="S74" s="89" t="str">
        <f t="shared" si="4"/>
        <v>Probabilidad</v>
      </c>
      <c r="T74" s="27" t="s">
        <v>55</v>
      </c>
      <c r="U74" s="27" t="s">
        <v>83</v>
      </c>
      <c r="V74" s="28" t="str">
        <f t="shared" si="5"/>
        <v>40%</v>
      </c>
      <c r="W74" s="27" t="s">
        <v>57</v>
      </c>
      <c r="X74" s="27" t="s">
        <v>58</v>
      </c>
      <c r="Y74" s="27" t="s">
        <v>59</v>
      </c>
      <c r="Z74" s="29">
        <f t="shared" si="6"/>
        <v>0.216</v>
      </c>
      <c r="AA74" s="30" t="str">
        <f t="shared" si="7"/>
        <v>Baja</v>
      </c>
      <c r="AB74" s="28">
        <f t="shared" si="8"/>
        <v>0.216</v>
      </c>
      <c r="AC74" s="30" t="str">
        <f t="shared" si="9"/>
        <v>Mayor</v>
      </c>
      <c r="AD74" s="28">
        <f t="shared" si="10"/>
        <v>0.8</v>
      </c>
      <c r="AE74" s="31" t="str">
        <f t="shared" si="11"/>
        <v>Alto</v>
      </c>
      <c r="AF74" s="27" t="s">
        <v>60</v>
      </c>
      <c r="AG74" s="18"/>
      <c r="AH74" s="17" t="s">
        <v>401</v>
      </c>
      <c r="AI74" s="26" t="s">
        <v>402</v>
      </c>
      <c r="AJ74" s="53">
        <v>44294</v>
      </c>
      <c r="AK74" s="19" t="s">
        <v>405</v>
      </c>
      <c r="AL74" s="20"/>
      <c r="AM74" s="20"/>
      <c r="AN74" s="162" t="s">
        <v>65</v>
      </c>
      <c r="AO74" s="294"/>
      <c r="AP74" s="295"/>
      <c r="AQ74" s="296"/>
    </row>
    <row r="75" spans="1:43" s="12" customFormat="1" ht="86.25" customHeight="1" x14ac:dyDescent="0.25">
      <c r="A75" s="312"/>
      <c r="B75" s="306"/>
      <c r="C75" s="306"/>
      <c r="D75" s="306"/>
      <c r="E75" s="306"/>
      <c r="F75" s="306"/>
      <c r="G75" s="306"/>
      <c r="H75" s="17" t="s">
        <v>113</v>
      </c>
      <c r="I75" s="20">
        <v>1</v>
      </c>
      <c r="J75" s="21" t="str">
        <f t="shared" si="0"/>
        <v>Muy Baja</v>
      </c>
      <c r="K75" s="22">
        <v>0.216</v>
      </c>
      <c r="L75" s="99"/>
      <c r="M75" s="306"/>
      <c r="N75" s="24" t="s">
        <v>180</v>
      </c>
      <c r="O75" s="22">
        <f t="shared" si="18"/>
        <v>0.8</v>
      </c>
      <c r="P75" s="25" t="str">
        <f t="shared" si="3"/>
        <v>Alto</v>
      </c>
      <c r="Q75" s="20">
        <v>3</v>
      </c>
      <c r="R75" s="19" t="s">
        <v>406</v>
      </c>
      <c r="S75" s="89" t="str">
        <f t="shared" si="4"/>
        <v>Probabilidad</v>
      </c>
      <c r="T75" s="27" t="s">
        <v>55</v>
      </c>
      <c r="U75" s="27" t="s">
        <v>83</v>
      </c>
      <c r="V75" s="28" t="str">
        <f t="shared" si="5"/>
        <v>40%</v>
      </c>
      <c r="W75" s="27" t="s">
        <v>57</v>
      </c>
      <c r="X75" s="27" t="s">
        <v>58</v>
      </c>
      <c r="Y75" s="27" t="s">
        <v>59</v>
      </c>
      <c r="Z75" s="29">
        <f t="shared" si="6"/>
        <v>0.12959999999999999</v>
      </c>
      <c r="AA75" s="30" t="str">
        <f t="shared" si="7"/>
        <v>Muy Baja</v>
      </c>
      <c r="AB75" s="28">
        <f t="shared" si="8"/>
        <v>0.12959999999999999</v>
      </c>
      <c r="AC75" s="30" t="str">
        <f t="shared" si="9"/>
        <v>Mayor</v>
      </c>
      <c r="AD75" s="28">
        <f t="shared" si="10"/>
        <v>0.8</v>
      </c>
      <c r="AE75" s="31" t="str">
        <f t="shared" si="11"/>
        <v>Alto</v>
      </c>
      <c r="AF75" s="27" t="s">
        <v>60</v>
      </c>
      <c r="AG75" s="18"/>
      <c r="AH75" s="17" t="s">
        <v>401</v>
      </c>
      <c r="AI75" s="26" t="s">
        <v>402</v>
      </c>
      <c r="AJ75" s="53">
        <v>44294</v>
      </c>
      <c r="AK75" s="19" t="s">
        <v>407</v>
      </c>
      <c r="AL75" s="20"/>
      <c r="AM75" s="20"/>
      <c r="AN75" s="162" t="s">
        <v>65</v>
      </c>
      <c r="AO75" s="294"/>
      <c r="AP75" s="295"/>
      <c r="AQ75" s="296"/>
    </row>
    <row r="76" spans="1:43" s="12" customFormat="1" ht="85.5" customHeight="1" x14ac:dyDescent="0.25">
      <c r="A76" s="311">
        <v>42</v>
      </c>
      <c r="B76" s="327" t="s">
        <v>109</v>
      </c>
      <c r="C76" s="305" t="s">
        <v>396</v>
      </c>
      <c r="D76" s="307" t="s">
        <v>100</v>
      </c>
      <c r="E76" s="309" t="s">
        <v>408</v>
      </c>
      <c r="F76" s="315" t="s">
        <v>398</v>
      </c>
      <c r="G76" s="308" t="s">
        <v>409</v>
      </c>
      <c r="H76" s="18" t="s">
        <v>113</v>
      </c>
      <c r="I76" s="20">
        <v>100</v>
      </c>
      <c r="J76" s="21" t="str">
        <f t="shared" si="0"/>
        <v>Media</v>
      </c>
      <c r="K76" s="22">
        <f t="shared" ref="K76:K79" si="19">IF(J76="","",IF(J76="Muy Baja",0.2,IF(J76="Baja",0.4,IF(J76="Media",0.6,IF(J76="Alta",0.8,IF(J76="Muy Alta",1, ))))))</f>
        <v>0.6</v>
      </c>
      <c r="L76" s="88"/>
      <c r="M76" s="23">
        <f>IF(NOT(ISERROR(MATCH(L76,'[2]Tabla Impacto'!$B$221:$B$223,0))),'[2]Tabla Impacto'!$F$223&amp;"Por favor no seleccionar los criterios de impacto(Afectación Económica o presupuestal y Pérdida Reputacional)",L76)</f>
        <v>0</v>
      </c>
      <c r="N76" s="24" t="s">
        <v>180</v>
      </c>
      <c r="O76" s="22">
        <f t="shared" si="18"/>
        <v>0.8</v>
      </c>
      <c r="P76" s="25" t="str">
        <f t="shared" si="3"/>
        <v>Alto</v>
      </c>
      <c r="Q76" s="20">
        <v>1</v>
      </c>
      <c r="R76" s="19" t="s">
        <v>410</v>
      </c>
      <c r="S76" s="89" t="str">
        <f t="shared" si="4"/>
        <v>Probabilidad</v>
      </c>
      <c r="T76" s="27" t="s">
        <v>55</v>
      </c>
      <c r="U76" s="27" t="s">
        <v>83</v>
      </c>
      <c r="V76" s="28" t="str">
        <f t="shared" si="5"/>
        <v>40%</v>
      </c>
      <c r="W76" s="27" t="s">
        <v>57</v>
      </c>
      <c r="X76" s="27" t="s">
        <v>58</v>
      </c>
      <c r="Y76" s="27" t="s">
        <v>59</v>
      </c>
      <c r="Z76" s="29">
        <f t="shared" si="6"/>
        <v>0.36</v>
      </c>
      <c r="AA76" s="30" t="str">
        <f t="shared" si="7"/>
        <v>Baja</v>
      </c>
      <c r="AB76" s="28">
        <f t="shared" si="8"/>
        <v>0.36</v>
      </c>
      <c r="AC76" s="30" t="str">
        <f t="shared" si="9"/>
        <v>Mayor</v>
      </c>
      <c r="AD76" s="28">
        <f t="shared" si="10"/>
        <v>0.8</v>
      </c>
      <c r="AE76" s="31" t="str">
        <f t="shared" si="11"/>
        <v>Alto</v>
      </c>
      <c r="AF76" s="27" t="s">
        <v>60</v>
      </c>
      <c r="AG76" s="18"/>
      <c r="AH76" s="17" t="s">
        <v>401</v>
      </c>
      <c r="AI76" s="26" t="s">
        <v>402</v>
      </c>
      <c r="AJ76" s="53">
        <v>44294</v>
      </c>
      <c r="AK76" s="19" t="s">
        <v>403</v>
      </c>
      <c r="AL76" s="20"/>
      <c r="AM76" s="20"/>
      <c r="AN76" s="162" t="s">
        <v>65</v>
      </c>
      <c r="AO76" s="294" t="s">
        <v>852</v>
      </c>
      <c r="AP76" s="295"/>
      <c r="AQ76" s="296"/>
    </row>
    <row r="77" spans="1:43" s="12" customFormat="1" ht="86.25" customHeight="1" x14ac:dyDescent="0.25">
      <c r="A77" s="312"/>
      <c r="B77" s="306"/>
      <c r="C77" s="306"/>
      <c r="D77" s="306"/>
      <c r="E77" s="306"/>
      <c r="F77" s="306"/>
      <c r="G77" s="306"/>
      <c r="H77" s="18" t="s">
        <v>113</v>
      </c>
      <c r="I77" s="20">
        <v>100</v>
      </c>
      <c r="J77" s="21" t="str">
        <f t="shared" si="0"/>
        <v>Media</v>
      </c>
      <c r="K77" s="22">
        <f t="shared" si="19"/>
        <v>0.6</v>
      </c>
      <c r="L77" s="88"/>
      <c r="M77" s="23"/>
      <c r="N77" s="24" t="s">
        <v>180</v>
      </c>
      <c r="O77" s="22">
        <f t="shared" si="18"/>
        <v>0.8</v>
      </c>
      <c r="P77" s="25" t="str">
        <f t="shared" si="3"/>
        <v>Alto</v>
      </c>
      <c r="Q77" s="20">
        <v>2</v>
      </c>
      <c r="R77" s="19" t="s">
        <v>411</v>
      </c>
      <c r="S77" s="89" t="str">
        <f t="shared" si="4"/>
        <v>Probabilidad</v>
      </c>
      <c r="T77" s="27" t="s">
        <v>55</v>
      </c>
      <c r="U77" s="27" t="s">
        <v>83</v>
      </c>
      <c r="V77" s="28" t="str">
        <f t="shared" si="5"/>
        <v>40%</v>
      </c>
      <c r="W77" s="27" t="s">
        <v>57</v>
      </c>
      <c r="X77" s="27" t="s">
        <v>58</v>
      </c>
      <c r="Y77" s="27" t="s">
        <v>59</v>
      </c>
      <c r="Z77" s="29">
        <f t="shared" si="6"/>
        <v>0.36</v>
      </c>
      <c r="AA77" s="30" t="str">
        <f t="shared" si="7"/>
        <v>Baja</v>
      </c>
      <c r="AB77" s="28">
        <f t="shared" si="8"/>
        <v>0.36</v>
      </c>
      <c r="AC77" s="30" t="str">
        <f t="shared" si="9"/>
        <v>Mayor</v>
      </c>
      <c r="AD77" s="28">
        <f t="shared" si="10"/>
        <v>0.8</v>
      </c>
      <c r="AE77" s="31" t="str">
        <f t="shared" si="11"/>
        <v>Alto</v>
      </c>
      <c r="AF77" s="27" t="s">
        <v>60</v>
      </c>
      <c r="AG77" s="18"/>
      <c r="AH77" s="17" t="s">
        <v>401</v>
      </c>
      <c r="AI77" s="26" t="s">
        <v>402</v>
      </c>
      <c r="AJ77" s="53">
        <v>44294</v>
      </c>
      <c r="AK77" s="19" t="s">
        <v>405</v>
      </c>
      <c r="AL77" s="20"/>
      <c r="AM77" s="20"/>
      <c r="AN77" s="162" t="s">
        <v>65</v>
      </c>
      <c r="AO77" s="294"/>
      <c r="AP77" s="295"/>
      <c r="AQ77" s="296"/>
    </row>
    <row r="78" spans="1:43" s="12" customFormat="1" ht="98.25" customHeight="1" x14ac:dyDescent="0.25">
      <c r="A78" s="312"/>
      <c r="B78" s="306"/>
      <c r="C78" s="306"/>
      <c r="D78" s="306"/>
      <c r="E78" s="306"/>
      <c r="F78" s="306"/>
      <c r="G78" s="306"/>
      <c r="H78" s="18" t="s">
        <v>113</v>
      </c>
      <c r="I78" s="20">
        <v>100</v>
      </c>
      <c r="J78" s="21" t="str">
        <f t="shared" si="0"/>
        <v>Media</v>
      </c>
      <c r="K78" s="22">
        <f t="shared" si="19"/>
        <v>0.6</v>
      </c>
      <c r="L78" s="88"/>
      <c r="M78" s="23"/>
      <c r="N78" s="24" t="s">
        <v>180</v>
      </c>
      <c r="O78" s="22">
        <f t="shared" si="18"/>
        <v>0.8</v>
      </c>
      <c r="P78" s="25" t="str">
        <f t="shared" si="3"/>
        <v>Alto</v>
      </c>
      <c r="Q78" s="20">
        <v>3</v>
      </c>
      <c r="R78" s="19" t="s">
        <v>412</v>
      </c>
      <c r="S78" s="89" t="str">
        <f t="shared" si="4"/>
        <v>Probabilidad</v>
      </c>
      <c r="T78" s="27" t="s">
        <v>55</v>
      </c>
      <c r="U78" s="27" t="s">
        <v>83</v>
      </c>
      <c r="V78" s="28" t="str">
        <f t="shared" si="5"/>
        <v>40%</v>
      </c>
      <c r="W78" s="27" t="s">
        <v>57</v>
      </c>
      <c r="X78" s="27" t="s">
        <v>58</v>
      </c>
      <c r="Y78" s="27" t="s">
        <v>59</v>
      </c>
      <c r="Z78" s="29">
        <f t="shared" si="6"/>
        <v>0.36</v>
      </c>
      <c r="AA78" s="30" t="str">
        <f t="shared" si="7"/>
        <v>Baja</v>
      </c>
      <c r="AB78" s="28">
        <f t="shared" si="8"/>
        <v>0.36</v>
      </c>
      <c r="AC78" s="30" t="str">
        <f t="shared" si="9"/>
        <v>Mayor</v>
      </c>
      <c r="AD78" s="28">
        <f t="shared" si="10"/>
        <v>0.8</v>
      </c>
      <c r="AE78" s="31" t="str">
        <f t="shared" si="11"/>
        <v>Alto</v>
      </c>
      <c r="AF78" s="27" t="s">
        <v>60</v>
      </c>
      <c r="AG78" s="18"/>
      <c r="AH78" s="17" t="s">
        <v>401</v>
      </c>
      <c r="AI78" s="26" t="s">
        <v>402</v>
      </c>
      <c r="AJ78" s="53">
        <v>44294</v>
      </c>
      <c r="AK78" s="19" t="s">
        <v>407</v>
      </c>
      <c r="AL78" s="20"/>
      <c r="AM78" s="20"/>
      <c r="AN78" s="162" t="s">
        <v>65</v>
      </c>
      <c r="AO78" s="294"/>
      <c r="AP78" s="295"/>
      <c r="AQ78" s="296"/>
    </row>
    <row r="79" spans="1:43" s="12" customFormat="1" ht="120" customHeight="1" x14ac:dyDescent="0.25">
      <c r="A79" s="311">
        <v>43</v>
      </c>
      <c r="B79" s="327" t="s">
        <v>75</v>
      </c>
      <c r="C79" s="305" t="s">
        <v>396</v>
      </c>
      <c r="D79" s="307" t="s">
        <v>100</v>
      </c>
      <c r="E79" s="309" t="s">
        <v>413</v>
      </c>
      <c r="F79" s="309" t="s">
        <v>414</v>
      </c>
      <c r="G79" s="308" t="s">
        <v>415</v>
      </c>
      <c r="H79" s="18" t="s">
        <v>52</v>
      </c>
      <c r="I79" s="20">
        <v>100</v>
      </c>
      <c r="J79" s="21" t="str">
        <f t="shared" si="0"/>
        <v>Media</v>
      </c>
      <c r="K79" s="22">
        <f t="shared" si="19"/>
        <v>0.6</v>
      </c>
      <c r="L79" s="18" t="s">
        <v>70</v>
      </c>
      <c r="M79" s="23" t="str">
        <f>IF(NOT(ISERROR(MATCH(L79,'[2]Tabla Impacto'!$B$221:$B$223,0))),'[2]Tabla Impacto'!$F$223&amp;"Por favor no seleccionar los criterios de impacto(Afectación Económica o presupuestal y Pérdida Reputacional)",L79)</f>
        <v>El riesgo afecta la imagen de alguna área de la organización</v>
      </c>
      <c r="N79" s="24" t="str">
        <f>IF(OR(L79='[2]Tabla Impacto'!$C$4,L79='[2]Tabla Impacto'!$D$4),"Leve",IF(OR(L79='[2]Tabla Impacto'!$C$5,L79='[2]Tabla Impacto'!$D$5),"Menor",IF(OR(L79='[2]Tabla Impacto'!$C$6,L79='[2]Tabla Impacto'!$D$6),"Moderado",IF(OR(L79='[2]Tabla Impacto'!$C$7,L79='[2]Tabla Impacto'!$D$7),"Mayor",IF(OR(L79='[2]Tabla Impacto'!$C$8,L79='[2]Tabla Impacto'!$D$8),"Catastrófico","")))))</f>
        <v>Leve</v>
      </c>
      <c r="O79" s="22">
        <f t="shared" si="18"/>
        <v>0.2</v>
      </c>
      <c r="P79" s="25" t="str">
        <f t="shared" si="3"/>
        <v>Moderado</v>
      </c>
      <c r="Q79" s="20">
        <v>1</v>
      </c>
      <c r="R79" s="19" t="s">
        <v>416</v>
      </c>
      <c r="S79" s="89" t="str">
        <f t="shared" si="4"/>
        <v>Probabilidad</v>
      </c>
      <c r="T79" s="27" t="s">
        <v>55</v>
      </c>
      <c r="U79" s="27" t="s">
        <v>83</v>
      </c>
      <c r="V79" s="28" t="str">
        <f t="shared" si="5"/>
        <v>40%</v>
      </c>
      <c r="W79" s="27" t="s">
        <v>57</v>
      </c>
      <c r="X79" s="27" t="s">
        <v>58</v>
      </c>
      <c r="Y79" s="27" t="s">
        <v>59</v>
      </c>
      <c r="Z79" s="29">
        <f t="shared" si="6"/>
        <v>0.36</v>
      </c>
      <c r="AA79" s="30" t="str">
        <f t="shared" si="7"/>
        <v>Baja</v>
      </c>
      <c r="AB79" s="28">
        <f t="shared" si="8"/>
        <v>0.36</v>
      </c>
      <c r="AC79" s="30" t="str">
        <f t="shared" si="9"/>
        <v>Leve</v>
      </c>
      <c r="AD79" s="28">
        <f t="shared" si="10"/>
        <v>0.2</v>
      </c>
      <c r="AE79" s="31" t="str">
        <f t="shared" si="11"/>
        <v>Bajo</v>
      </c>
      <c r="AF79" s="27" t="s">
        <v>60</v>
      </c>
      <c r="AG79" s="18"/>
      <c r="AH79" s="17" t="s">
        <v>401</v>
      </c>
      <c r="AI79" s="26" t="s">
        <v>402</v>
      </c>
      <c r="AJ79" s="53">
        <v>44294</v>
      </c>
      <c r="AK79" s="19" t="s">
        <v>403</v>
      </c>
      <c r="AL79" s="20"/>
      <c r="AM79" s="20"/>
      <c r="AN79" s="162" t="s">
        <v>65</v>
      </c>
      <c r="AO79" s="294" t="s">
        <v>853</v>
      </c>
      <c r="AP79" s="295"/>
      <c r="AQ79" s="296"/>
    </row>
    <row r="80" spans="1:43" s="12" customFormat="1" ht="93" customHeight="1" x14ac:dyDescent="0.25">
      <c r="A80" s="312"/>
      <c r="B80" s="306"/>
      <c r="C80" s="306"/>
      <c r="D80" s="306"/>
      <c r="E80" s="306"/>
      <c r="F80" s="306"/>
      <c r="G80" s="306"/>
      <c r="H80" s="18" t="s">
        <v>52</v>
      </c>
      <c r="I80" s="20">
        <v>100</v>
      </c>
      <c r="J80" s="21" t="str">
        <f t="shared" si="0"/>
        <v>Media</v>
      </c>
      <c r="K80" s="22">
        <v>0.36</v>
      </c>
      <c r="L80" s="18" t="s">
        <v>70</v>
      </c>
      <c r="M80" s="23"/>
      <c r="N80" s="24" t="str">
        <f>IF(OR(L80='[2]Tabla Impacto'!$C$4,L80='[2]Tabla Impacto'!$D$4),"Leve",IF(OR(L80='[2]Tabla Impacto'!$C$5,L80='[2]Tabla Impacto'!$D$5),"Menor",IF(OR(L80='[2]Tabla Impacto'!$C$6,L80='[2]Tabla Impacto'!$D$6),"Moderado",IF(OR(L80='[2]Tabla Impacto'!$C$7,L80='[2]Tabla Impacto'!$D$7),"Mayor",IF(OR(L80='[2]Tabla Impacto'!$C$8,L80='[2]Tabla Impacto'!$D$8),"Catastrófico","")))))</f>
        <v>Leve</v>
      </c>
      <c r="O80" s="22">
        <f t="shared" si="18"/>
        <v>0.2</v>
      </c>
      <c r="P80" s="25" t="str">
        <f t="shared" si="3"/>
        <v>Moderado</v>
      </c>
      <c r="Q80" s="20">
        <v>2</v>
      </c>
      <c r="R80" s="19" t="s">
        <v>417</v>
      </c>
      <c r="S80" s="89" t="str">
        <f t="shared" si="4"/>
        <v>Probabilidad</v>
      </c>
      <c r="T80" s="27" t="s">
        <v>55</v>
      </c>
      <c r="U80" s="27" t="s">
        <v>83</v>
      </c>
      <c r="V80" s="28" t="str">
        <f t="shared" si="5"/>
        <v>40%</v>
      </c>
      <c r="W80" s="27" t="s">
        <v>57</v>
      </c>
      <c r="X80" s="27" t="s">
        <v>58</v>
      </c>
      <c r="Y80" s="27" t="s">
        <v>59</v>
      </c>
      <c r="Z80" s="29">
        <f t="shared" si="6"/>
        <v>0.216</v>
      </c>
      <c r="AA80" s="30" t="str">
        <f t="shared" si="7"/>
        <v>Baja</v>
      </c>
      <c r="AB80" s="28">
        <f t="shared" si="8"/>
        <v>0.216</v>
      </c>
      <c r="AC80" s="30" t="str">
        <f t="shared" si="9"/>
        <v>Leve</v>
      </c>
      <c r="AD80" s="28">
        <f t="shared" si="10"/>
        <v>0.2</v>
      </c>
      <c r="AE80" s="31" t="str">
        <f t="shared" si="11"/>
        <v>Bajo</v>
      </c>
      <c r="AF80" s="27" t="s">
        <v>60</v>
      </c>
      <c r="AG80" s="18"/>
      <c r="AH80" s="17" t="s">
        <v>401</v>
      </c>
      <c r="AI80" s="26" t="s">
        <v>402</v>
      </c>
      <c r="AJ80" s="53">
        <v>44294</v>
      </c>
      <c r="AK80" s="19" t="s">
        <v>405</v>
      </c>
      <c r="AL80" s="20"/>
      <c r="AM80" s="20"/>
      <c r="AN80" s="162" t="s">
        <v>65</v>
      </c>
      <c r="AO80" s="294"/>
      <c r="AP80" s="295"/>
      <c r="AQ80" s="296"/>
    </row>
    <row r="81" spans="1:43" s="12" customFormat="1" ht="87.75" customHeight="1" x14ac:dyDescent="0.25">
      <c r="A81" s="312"/>
      <c r="B81" s="306"/>
      <c r="C81" s="306"/>
      <c r="D81" s="306"/>
      <c r="E81" s="306"/>
      <c r="F81" s="306"/>
      <c r="G81" s="306"/>
      <c r="H81" s="18" t="s">
        <v>52</v>
      </c>
      <c r="I81" s="20">
        <v>100</v>
      </c>
      <c r="J81" s="21" t="str">
        <f t="shared" si="0"/>
        <v>Media</v>
      </c>
      <c r="K81" s="22">
        <v>0.216</v>
      </c>
      <c r="L81" s="18" t="s">
        <v>70</v>
      </c>
      <c r="M81" s="23"/>
      <c r="N81" s="24" t="str">
        <f>IF(OR(L81='[2]Tabla Impacto'!$C$4,L81='[2]Tabla Impacto'!$D$4),"Leve",IF(OR(L81='[2]Tabla Impacto'!$C$5,L81='[2]Tabla Impacto'!$D$5),"Menor",IF(OR(L81='[2]Tabla Impacto'!$C$6,L81='[2]Tabla Impacto'!$D$6),"Moderado",IF(OR(L81='[2]Tabla Impacto'!$C$7,L81='[2]Tabla Impacto'!$D$7),"Mayor",IF(OR(L81='[2]Tabla Impacto'!$C$8,L81='[2]Tabla Impacto'!$D$8),"Catastrófico","")))))</f>
        <v>Leve</v>
      </c>
      <c r="O81" s="22">
        <f t="shared" si="18"/>
        <v>0.2</v>
      </c>
      <c r="P81" s="25" t="str">
        <f t="shared" si="3"/>
        <v>Moderado</v>
      </c>
      <c r="Q81" s="20">
        <v>3</v>
      </c>
      <c r="R81" s="19" t="s">
        <v>418</v>
      </c>
      <c r="S81" s="89" t="str">
        <f t="shared" si="4"/>
        <v>Probabilidad</v>
      </c>
      <c r="T81" s="27" t="s">
        <v>55</v>
      </c>
      <c r="U81" s="27" t="s">
        <v>83</v>
      </c>
      <c r="V81" s="28" t="str">
        <f t="shared" si="5"/>
        <v>40%</v>
      </c>
      <c r="W81" s="27" t="s">
        <v>57</v>
      </c>
      <c r="X81" s="27" t="s">
        <v>58</v>
      </c>
      <c r="Y81" s="27" t="s">
        <v>59</v>
      </c>
      <c r="Z81" s="29">
        <f t="shared" si="6"/>
        <v>0.12959999999999999</v>
      </c>
      <c r="AA81" s="30" t="str">
        <f t="shared" si="7"/>
        <v>Muy Baja</v>
      </c>
      <c r="AB81" s="28">
        <f t="shared" si="8"/>
        <v>0.12959999999999999</v>
      </c>
      <c r="AC81" s="30" t="str">
        <f t="shared" si="9"/>
        <v>Leve</v>
      </c>
      <c r="AD81" s="28">
        <f t="shared" si="10"/>
        <v>0.2</v>
      </c>
      <c r="AE81" s="31" t="str">
        <f t="shared" si="11"/>
        <v>Bajo</v>
      </c>
      <c r="AF81" s="27" t="s">
        <v>60</v>
      </c>
      <c r="AG81" s="18"/>
      <c r="AH81" s="17" t="s">
        <v>401</v>
      </c>
      <c r="AI81" s="26" t="s">
        <v>402</v>
      </c>
      <c r="AJ81" s="53">
        <v>44294</v>
      </c>
      <c r="AK81" s="19" t="s">
        <v>407</v>
      </c>
      <c r="AL81" s="20"/>
      <c r="AM81" s="20"/>
      <c r="AN81" s="162" t="s">
        <v>65</v>
      </c>
      <c r="AO81" s="294"/>
      <c r="AP81" s="295"/>
      <c r="AQ81" s="296"/>
    </row>
    <row r="82" spans="1:43" s="12" customFormat="1" ht="286.5" customHeight="1" x14ac:dyDescent="0.25">
      <c r="A82" s="194">
        <v>44</v>
      </c>
      <c r="B82" s="15" t="s">
        <v>46</v>
      </c>
      <c r="C82" s="16" t="s">
        <v>168</v>
      </c>
      <c r="D82" s="17" t="s">
        <v>100</v>
      </c>
      <c r="E82" s="91" t="s">
        <v>419</v>
      </c>
      <c r="F82" s="91" t="s">
        <v>420</v>
      </c>
      <c r="G82" s="18" t="s">
        <v>421</v>
      </c>
      <c r="H82" s="18" t="s">
        <v>52</v>
      </c>
      <c r="I82" s="20">
        <v>325</v>
      </c>
      <c r="J82" s="21" t="str">
        <f t="shared" si="0"/>
        <v>Media</v>
      </c>
      <c r="K82" s="22">
        <f t="shared" ref="K82:K87" si="20">IF(J82="","",IF(J82="Muy Baja",0.2,IF(J82="Baja",0.4,IF(J82="Media",0.6,IF(J82="Alta",0.8,IF(J82="Muy Alta",1, ))))))</f>
        <v>0.6</v>
      </c>
      <c r="L82" s="18" t="s">
        <v>132</v>
      </c>
      <c r="M82" s="23" t="str">
        <f>IF(NOT(ISERROR(MATCH(L82,'[2]Tabla Impacto'!$B$221:$B$223,0))),'[2]Tabla Impacto'!$F$223&amp;"Por favor no seleccionar los criterios de impacto(Afectación Económica o presupuestal y Pérdida Reputacional)",L82)</f>
        <v>El riesgo afecta la imagen de la entidad internamente, de conocimiento general nivel interno, de junta directiva y accionistas y/o de provedores</v>
      </c>
      <c r="N82" s="24" t="str">
        <f>IF(OR(L82='[2]Tabla Impacto'!$C$4,L82='[2]Tabla Impacto'!$D$4),"Leve",IF(OR(L82='[2]Tabla Impacto'!$C$5,L82='[2]Tabla Impacto'!$D$5),"Menor",IF(OR(L82='[2]Tabla Impacto'!$C$6,L82='[2]Tabla Impacto'!$D$6),"Moderado",IF(OR(L82='[2]Tabla Impacto'!$C$7,L82='[2]Tabla Impacto'!$D$7),"Mayor",IF(OR(L82='[2]Tabla Impacto'!$C$8,L82='[2]Tabla Impacto'!$D$8),"Catastrófico","")))))</f>
        <v>Menor</v>
      </c>
      <c r="O82" s="22">
        <f t="shared" si="18"/>
        <v>0.4</v>
      </c>
      <c r="P82" s="25" t="str">
        <f t="shared" si="3"/>
        <v>Moderado</v>
      </c>
      <c r="Q82" s="20">
        <v>1</v>
      </c>
      <c r="R82" s="18" t="s">
        <v>422</v>
      </c>
      <c r="S82" s="89" t="str">
        <f t="shared" si="4"/>
        <v>Probabilidad</v>
      </c>
      <c r="T82" s="27" t="s">
        <v>55</v>
      </c>
      <c r="U82" s="27" t="s">
        <v>83</v>
      </c>
      <c r="V82" s="28" t="str">
        <f t="shared" si="5"/>
        <v>40%</v>
      </c>
      <c r="W82" s="27" t="s">
        <v>57</v>
      </c>
      <c r="X82" s="27" t="s">
        <v>58</v>
      </c>
      <c r="Y82" s="27" t="s">
        <v>59</v>
      </c>
      <c r="Z82" s="29">
        <f t="shared" si="6"/>
        <v>0.36</v>
      </c>
      <c r="AA82" s="30" t="str">
        <f t="shared" si="7"/>
        <v>Baja</v>
      </c>
      <c r="AB82" s="28">
        <f t="shared" si="8"/>
        <v>0.36</v>
      </c>
      <c r="AC82" s="30" t="str">
        <f t="shared" si="9"/>
        <v>Menor</v>
      </c>
      <c r="AD82" s="28">
        <f t="shared" si="10"/>
        <v>0.4</v>
      </c>
      <c r="AE82" s="31" t="str">
        <f t="shared" si="11"/>
        <v>Moderado</v>
      </c>
      <c r="AF82" s="27" t="s">
        <v>60</v>
      </c>
      <c r="AG82" s="18"/>
      <c r="AH82" s="17" t="s">
        <v>423</v>
      </c>
      <c r="AI82" s="92"/>
      <c r="AJ82" s="100">
        <v>44284</v>
      </c>
      <c r="AK82" s="19" t="s">
        <v>747</v>
      </c>
      <c r="AL82" s="89"/>
      <c r="AM82" s="89"/>
      <c r="AN82" s="162" t="s">
        <v>65</v>
      </c>
      <c r="AO82" s="291" t="s">
        <v>854</v>
      </c>
      <c r="AP82" s="292"/>
      <c r="AQ82" s="293"/>
    </row>
    <row r="83" spans="1:43" s="12" customFormat="1" ht="158.25" customHeight="1" x14ac:dyDescent="0.25">
      <c r="A83" s="194">
        <v>45</v>
      </c>
      <c r="B83" s="15" t="s">
        <v>46</v>
      </c>
      <c r="C83" s="16" t="s">
        <v>168</v>
      </c>
      <c r="D83" s="17" t="s">
        <v>48</v>
      </c>
      <c r="E83" s="91" t="s">
        <v>424</v>
      </c>
      <c r="F83" s="91" t="s">
        <v>425</v>
      </c>
      <c r="G83" s="18" t="s">
        <v>426</v>
      </c>
      <c r="H83" s="18" t="s">
        <v>80</v>
      </c>
      <c r="I83" s="20">
        <v>325</v>
      </c>
      <c r="J83" s="21" t="str">
        <f t="shared" si="0"/>
        <v>Media</v>
      </c>
      <c r="K83" s="22">
        <f t="shared" si="20"/>
        <v>0.6</v>
      </c>
      <c r="L83" s="18" t="s">
        <v>70</v>
      </c>
      <c r="M83" s="23" t="str">
        <f>IF(NOT(ISERROR(MATCH(L83,'[2]Tabla Impacto'!$B$221:$B$223,0))),'[2]Tabla Impacto'!$F$223&amp;"Por favor no seleccionar los criterios de impacto(Afectación Económica o presupuestal y Pérdida Reputacional)",L83)</f>
        <v>El riesgo afecta la imagen de alguna área de la organización</v>
      </c>
      <c r="N83" s="24" t="str">
        <f>IF(OR(L83='[2]Tabla Impacto'!$C$4,L83='[2]Tabla Impacto'!$D$4),"Leve",IF(OR(L83='[2]Tabla Impacto'!$C$5,L83='[2]Tabla Impacto'!$D$5),"Menor",IF(OR(L83='[2]Tabla Impacto'!$C$6,L83='[2]Tabla Impacto'!$D$6),"Moderado",IF(OR(L83='[2]Tabla Impacto'!$C$7,L83='[2]Tabla Impacto'!$D$7),"Mayor",IF(OR(L83='[2]Tabla Impacto'!$C$8,L83='[2]Tabla Impacto'!$D$8),"Catastrófico","")))))</f>
        <v>Leve</v>
      </c>
      <c r="O83" s="22">
        <f t="shared" si="18"/>
        <v>0.2</v>
      </c>
      <c r="P83" s="25" t="str">
        <f t="shared" si="3"/>
        <v>Moderado</v>
      </c>
      <c r="Q83" s="20">
        <v>1</v>
      </c>
      <c r="R83" s="18" t="s">
        <v>427</v>
      </c>
      <c r="S83" s="89" t="str">
        <f t="shared" si="4"/>
        <v>Probabilidad</v>
      </c>
      <c r="T83" s="27" t="s">
        <v>55</v>
      </c>
      <c r="U83" s="27" t="s">
        <v>83</v>
      </c>
      <c r="V83" s="28" t="str">
        <f t="shared" si="5"/>
        <v>40%</v>
      </c>
      <c r="W83" s="27" t="s">
        <v>57</v>
      </c>
      <c r="X83" s="27" t="s">
        <v>58</v>
      </c>
      <c r="Y83" s="27" t="s">
        <v>59</v>
      </c>
      <c r="Z83" s="29">
        <f t="shared" si="6"/>
        <v>0.36</v>
      </c>
      <c r="AA83" s="30" t="str">
        <f t="shared" si="7"/>
        <v>Baja</v>
      </c>
      <c r="AB83" s="28">
        <f t="shared" si="8"/>
        <v>0.36</v>
      </c>
      <c r="AC83" s="30" t="str">
        <f t="shared" si="9"/>
        <v>Leve</v>
      </c>
      <c r="AD83" s="28">
        <f t="shared" si="10"/>
        <v>0.2</v>
      </c>
      <c r="AE83" s="31" t="str">
        <f t="shared" si="11"/>
        <v>Bajo</v>
      </c>
      <c r="AF83" s="27" t="s">
        <v>60</v>
      </c>
      <c r="AG83" s="18"/>
      <c r="AH83" s="17" t="s">
        <v>423</v>
      </c>
      <c r="AI83" s="92"/>
      <c r="AJ83" s="100">
        <v>44284</v>
      </c>
      <c r="AK83" s="91" t="s">
        <v>428</v>
      </c>
      <c r="AL83" s="124"/>
      <c r="AM83" s="124"/>
      <c r="AN83" s="162" t="s">
        <v>65</v>
      </c>
      <c r="AO83" s="294" t="s">
        <v>855</v>
      </c>
      <c r="AP83" s="295"/>
      <c r="AQ83" s="296"/>
    </row>
    <row r="84" spans="1:43" s="12" customFormat="1" ht="45" customHeight="1" x14ac:dyDescent="0.25">
      <c r="A84" s="193">
        <v>46</v>
      </c>
      <c r="B84" s="104" t="s">
        <v>109</v>
      </c>
      <c r="C84" s="125" t="s">
        <v>748</v>
      </c>
      <c r="D84" s="106" t="s">
        <v>66</v>
      </c>
      <c r="E84" s="107" t="s">
        <v>429</v>
      </c>
      <c r="F84" s="107" t="s">
        <v>430</v>
      </c>
      <c r="G84" s="107" t="s">
        <v>431</v>
      </c>
      <c r="H84" s="107" t="s">
        <v>113</v>
      </c>
      <c r="I84" s="51">
        <v>1</v>
      </c>
      <c r="J84" s="108" t="s">
        <v>432</v>
      </c>
      <c r="K84" s="109">
        <f t="shared" si="20"/>
        <v>0.2</v>
      </c>
      <c r="L84" s="110"/>
      <c r="M84" s="111">
        <f>IF(NOT(ISERROR(MATCH(L84,'[2]Tabla Impacto'!$B$221:$B$223,0))),'[2]Tabla Impacto'!$F$223&amp;"Por favor no seleccionar los criterios de impacto(Afectación Económica o presupuestal y Pérdida Reputacional)",L84)</f>
        <v>0</v>
      </c>
      <c r="N84" s="112" t="s">
        <v>433</v>
      </c>
      <c r="O84" s="109">
        <f t="shared" si="18"/>
        <v>1</v>
      </c>
      <c r="P84" s="113" t="str">
        <f t="shared" si="3"/>
        <v>Extremo</v>
      </c>
      <c r="Q84" s="51">
        <v>1</v>
      </c>
      <c r="R84" s="107" t="s">
        <v>434</v>
      </c>
      <c r="S84" s="114" t="str">
        <f t="shared" si="4"/>
        <v>Probabilidad</v>
      </c>
      <c r="T84" s="115" t="s">
        <v>55</v>
      </c>
      <c r="U84" s="115" t="s">
        <v>83</v>
      </c>
      <c r="V84" s="116" t="str">
        <f t="shared" si="5"/>
        <v>40%</v>
      </c>
      <c r="W84" s="115" t="s">
        <v>57</v>
      </c>
      <c r="X84" s="115" t="s">
        <v>238</v>
      </c>
      <c r="Y84" s="115" t="s">
        <v>59</v>
      </c>
      <c r="Z84" s="117">
        <f t="shared" si="6"/>
        <v>0.12</v>
      </c>
      <c r="AA84" s="118" t="str">
        <f t="shared" si="7"/>
        <v>Muy Baja</v>
      </c>
      <c r="AB84" s="116">
        <f t="shared" si="8"/>
        <v>0.12</v>
      </c>
      <c r="AC84" s="118" t="str">
        <f t="shared" si="9"/>
        <v>Catastrófico</v>
      </c>
      <c r="AD84" s="116">
        <f t="shared" si="10"/>
        <v>1</v>
      </c>
      <c r="AE84" s="119" t="str">
        <f t="shared" si="11"/>
        <v>Extremo</v>
      </c>
      <c r="AF84" s="115" t="s">
        <v>60</v>
      </c>
      <c r="AG84" s="126" t="s">
        <v>435</v>
      </c>
      <c r="AH84" s="106" t="s">
        <v>423</v>
      </c>
      <c r="AI84" s="127"/>
      <c r="AJ84" s="128">
        <v>44284</v>
      </c>
      <c r="AK84" s="345" t="s">
        <v>436</v>
      </c>
      <c r="AL84" s="306"/>
      <c r="AM84" s="306"/>
      <c r="AN84" s="163" t="s">
        <v>74</v>
      </c>
      <c r="AO84" s="291" t="s">
        <v>847</v>
      </c>
      <c r="AP84" s="292"/>
      <c r="AQ84" s="293"/>
    </row>
    <row r="85" spans="1:43" s="12" customFormat="1" ht="60.75" customHeight="1" x14ac:dyDescent="0.25">
      <c r="A85" s="311">
        <v>47</v>
      </c>
      <c r="B85" s="327" t="s">
        <v>350</v>
      </c>
      <c r="C85" s="346" t="s">
        <v>437</v>
      </c>
      <c r="D85" s="307" t="s">
        <v>66</v>
      </c>
      <c r="E85" s="309" t="s">
        <v>438</v>
      </c>
      <c r="F85" s="315" t="s">
        <v>439</v>
      </c>
      <c r="G85" s="307" t="s">
        <v>440</v>
      </c>
      <c r="H85" s="52" t="s">
        <v>52</v>
      </c>
      <c r="I85" s="52">
        <v>12</v>
      </c>
      <c r="J85" s="21" t="str">
        <f t="shared" ref="J85:J157" si="21">IF(I85&lt;=0,"",IF(I85&lt;=2,"Muy Baja",IF(I85&lt;=24,"Baja",IF(I85&lt;=500,"Media",IF(I85&lt;=5000,"Alta","Muy Alta")))))</f>
        <v>Baja</v>
      </c>
      <c r="K85" s="22">
        <f t="shared" si="20"/>
        <v>0.4</v>
      </c>
      <c r="L85" s="17" t="s">
        <v>94</v>
      </c>
      <c r="M85" s="310" t="str">
        <f>IF(NOT(ISERROR(MATCH(L85,'[2]Tabla Impacto'!$B$221:$B$223,0))),'[2]Tabla Impacto'!$F$223&amp;"Por favor no seleccionar los criterios de impacto(Afectación Económica o presupuestal y Pérdida Reputacional)",L85)</f>
        <v>El riesgo afecta la imagen de la entidad con algunos usuarios de relevancia frente al logro de los objetivos</v>
      </c>
      <c r="N85" s="24" t="str">
        <f>IF(OR(L85='[2]Tabla Impacto'!$C$4,L85='[2]Tabla Impacto'!$D$4),"Leve",IF(OR(L85='[2]Tabla Impacto'!$C$5,L85='[2]Tabla Impacto'!$D$5),"Menor",IF(OR(L85='[2]Tabla Impacto'!$C$6,L85='[2]Tabla Impacto'!$D$6),"Moderado",IF(OR(L85='[2]Tabla Impacto'!$C$7,L85='[2]Tabla Impacto'!$D$7),"Mayor",IF(OR(L85='[2]Tabla Impacto'!$C$8,L85='[2]Tabla Impacto'!$D$8),"Catastrófico","")))))</f>
        <v>Moderado</v>
      </c>
      <c r="O85" s="22">
        <f t="shared" si="18"/>
        <v>0.6</v>
      </c>
      <c r="P85" s="25" t="str">
        <f t="shared" si="3"/>
        <v>Moderado</v>
      </c>
      <c r="Q85" s="20">
        <v>1</v>
      </c>
      <c r="R85" s="19" t="s">
        <v>441</v>
      </c>
      <c r="S85" s="89" t="str">
        <f t="shared" si="4"/>
        <v>Probabilidad</v>
      </c>
      <c r="T85" s="27" t="s">
        <v>55</v>
      </c>
      <c r="U85" s="27" t="s">
        <v>83</v>
      </c>
      <c r="V85" s="28" t="str">
        <f t="shared" si="5"/>
        <v>40%</v>
      </c>
      <c r="W85" s="27" t="s">
        <v>57</v>
      </c>
      <c r="X85" s="27" t="s">
        <v>58</v>
      </c>
      <c r="Y85" s="27" t="s">
        <v>59</v>
      </c>
      <c r="Z85" s="29">
        <f t="shared" si="6"/>
        <v>0.24</v>
      </c>
      <c r="AA85" s="30" t="str">
        <f t="shared" si="7"/>
        <v>Baja</v>
      </c>
      <c r="AB85" s="28">
        <f t="shared" si="8"/>
        <v>0.24</v>
      </c>
      <c r="AC85" s="30" t="str">
        <f t="shared" si="9"/>
        <v>Moderado</v>
      </c>
      <c r="AD85" s="28">
        <f t="shared" si="10"/>
        <v>0.6</v>
      </c>
      <c r="AE85" s="31" t="str">
        <f t="shared" si="11"/>
        <v>Moderado</v>
      </c>
      <c r="AF85" s="27" t="s">
        <v>60</v>
      </c>
      <c r="AG85" s="309" t="s">
        <v>442</v>
      </c>
      <c r="AH85" s="52" t="s">
        <v>443</v>
      </c>
      <c r="AI85" s="53"/>
      <c r="AJ85" s="53">
        <v>44298</v>
      </c>
      <c r="AK85" s="26" t="s">
        <v>444</v>
      </c>
      <c r="AL85" s="20"/>
      <c r="AM85" s="20"/>
      <c r="AN85" s="162" t="s">
        <v>65</v>
      </c>
      <c r="AO85" s="291" t="s">
        <v>885</v>
      </c>
      <c r="AP85" s="292"/>
      <c r="AQ85" s="293"/>
    </row>
    <row r="86" spans="1:43" s="12" customFormat="1" ht="174" customHeight="1" x14ac:dyDescent="0.25">
      <c r="A86" s="312"/>
      <c r="B86" s="306"/>
      <c r="C86" s="346"/>
      <c r="D86" s="306"/>
      <c r="E86" s="306"/>
      <c r="F86" s="306"/>
      <c r="G86" s="306"/>
      <c r="H86" s="52" t="s">
        <v>52</v>
      </c>
      <c r="I86" s="52">
        <v>12</v>
      </c>
      <c r="J86" s="21" t="str">
        <f t="shared" si="21"/>
        <v>Baja</v>
      </c>
      <c r="K86" s="22">
        <f t="shared" si="20"/>
        <v>0.4</v>
      </c>
      <c r="L86" s="17" t="s">
        <v>94</v>
      </c>
      <c r="M86" s="306"/>
      <c r="N86" s="24" t="str">
        <f>IF(OR(L86='[2]Tabla Impacto'!$C$4,L86='[2]Tabla Impacto'!$D$4),"Leve",IF(OR(L86='[2]Tabla Impacto'!$C$5,L86='[2]Tabla Impacto'!$D$5),"Menor",IF(OR(L86='[2]Tabla Impacto'!$C$6,L86='[2]Tabla Impacto'!$D$6),"Moderado",IF(OR(L86='[2]Tabla Impacto'!$C$7,L86='[2]Tabla Impacto'!$D$7),"Mayor",IF(OR(L86='[2]Tabla Impacto'!$C$8,L86='[2]Tabla Impacto'!$D$8),"Catastrófico","")))))</f>
        <v>Moderado</v>
      </c>
      <c r="O86" s="22">
        <f t="shared" si="18"/>
        <v>0.6</v>
      </c>
      <c r="P86" s="25" t="str">
        <f t="shared" si="3"/>
        <v>Moderado</v>
      </c>
      <c r="Q86" s="20">
        <v>2</v>
      </c>
      <c r="R86" s="19" t="s">
        <v>445</v>
      </c>
      <c r="S86" s="89" t="str">
        <f t="shared" si="4"/>
        <v>Impacto</v>
      </c>
      <c r="T86" s="27" t="s">
        <v>330</v>
      </c>
      <c r="U86" s="27" t="s">
        <v>83</v>
      </c>
      <c r="V86" s="28"/>
      <c r="W86" s="27" t="s">
        <v>57</v>
      </c>
      <c r="X86" s="27" t="s">
        <v>58</v>
      </c>
      <c r="Y86" s="27" t="s">
        <v>59</v>
      </c>
      <c r="Z86" s="29">
        <f t="shared" si="6"/>
        <v>0.4</v>
      </c>
      <c r="AA86" s="30" t="str">
        <f t="shared" si="7"/>
        <v>Baja</v>
      </c>
      <c r="AB86" s="28">
        <f t="shared" si="8"/>
        <v>0.4</v>
      </c>
      <c r="AC86" s="30" t="str">
        <f t="shared" si="9"/>
        <v>Moderado</v>
      </c>
      <c r="AD86" s="28">
        <f t="shared" si="10"/>
        <v>0.6</v>
      </c>
      <c r="AE86" s="31" t="str">
        <f t="shared" si="11"/>
        <v>Moderado</v>
      </c>
      <c r="AF86" s="27" t="s">
        <v>60</v>
      </c>
      <c r="AG86" s="306"/>
      <c r="AH86" s="52" t="s">
        <v>446</v>
      </c>
      <c r="AI86" s="53"/>
      <c r="AJ86" s="53">
        <v>44255</v>
      </c>
      <c r="AK86" s="18" t="s">
        <v>447</v>
      </c>
      <c r="AL86" s="20"/>
      <c r="AM86" s="20"/>
      <c r="AN86" s="162" t="s">
        <v>65</v>
      </c>
      <c r="AO86" s="294" t="s">
        <v>856</v>
      </c>
      <c r="AP86" s="295"/>
      <c r="AQ86" s="296"/>
    </row>
    <row r="87" spans="1:43" s="12" customFormat="1" ht="51" customHeight="1" x14ac:dyDescent="0.25">
      <c r="A87" s="311">
        <v>48</v>
      </c>
      <c r="B87" s="327" t="s">
        <v>109</v>
      </c>
      <c r="C87" s="305" t="s">
        <v>437</v>
      </c>
      <c r="D87" s="307" t="s">
        <v>48</v>
      </c>
      <c r="E87" s="308" t="s">
        <v>448</v>
      </c>
      <c r="F87" s="315" t="s">
        <v>449</v>
      </c>
      <c r="G87" s="307" t="s">
        <v>450</v>
      </c>
      <c r="H87" s="307" t="s">
        <v>113</v>
      </c>
      <c r="I87" s="20">
        <v>1</v>
      </c>
      <c r="J87" s="21" t="str">
        <f t="shared" si="21"/>
        <v>Muy Baja</v>
      </c>
      <c r="K87" s="22">
        <f t="shared" si="20"/>
        <v>0.2</v>
      </c>
      <c r="L87" s="99"/>
      <c r="M87" s="310">
        <f>IF(NOT(ISERROR(MATCH(L87,'[2]Tabla Impacto'!$B$221:$B$223,0))),'[2]Tabla Impacto'!$F$223&amp;"Por favor no seleccionar los criterios de impacto(Afectación Económica o presupuestal y Pérdida Reputacional)",L87)</f>
        <v>0</v>
      </c>
      <c r="N87" s="24" t="s">
        <v>180</v>
      </c>
      <c r="O87" s="22">
        <f t="shared" si="18"/>
        <v>0.8</v>
      </c>
      <c r="P87" s="25" t="str">
        <f t="shared" si="3"/>
        <v>Alto</v>
      </c>
      <c r="Q87" s="20">
        <v>1</v>
      </c>
      <c r="R87" s="19" t="s">
        <v>451</v>
      </c>
      <c r="S87" s="89" t="str">
        <f t="shared" si="4"/>
        <v>Probabilidad</v>
      </c>
      <c r="T87" s="27" t="s">
        <v>55</v>
      </c>
      <c r="U87" s="27" t="s">
        <v>83</v>
      </c>
      <c r="V87" s="28" t="str">
        <f t="shared" ref="V87:V95" si="22">IF(AND(T87="Preventivo",U87="Automático"),"50%",IF(AND(T87="Preventivo",U87="Manual"),"40%",IF(AND(T87="Detectivo",U87="Automático"),"40%",IF(AND(T87="Detectivo",U87="Manual"),"30%",IF(AND(T87="Correctivo",U87="Automático"),"35%",IF(AND(T87="Correctivo",U87="Manual"),"25%",""))))))</f>
        <v>40%</v>
      </c>
      <c r="W87" s="27" t="s">
        <v>57</v>
      </c>
      <c r="X87" s="27" t="s">
        <v>58</v>
      </c>
      <c r="Y87" s="27" t="s">
        <v>59</v>
      </c>
      <c r="Z87" s="29">
        <f t="shared" si="6"/>
        <v>0.12</v>
      </c>
      <c r="AA87" s="30" t="str">
        <f t="shared" si="7"/>
        <v>Muy Baja</v>
      </c>
      <c r="AB87" s="28">
        <f t="shared" si="8"/>
        <v>0.12</v>
      </c>
      <c r="AC87" s="30" t="str">
        <f t="shared" si="9"/>
        <v>Mayor</v>
      </c>
      <c r="AD87" s="28">
        <f t="shared" si="10"/>
        <v>0.8</v>
      </c>
      <c r="AE87" s="31" t="str">
        <f t="shared" si="11"/>
        <v>Alto</v>
      </c>
      <c r="AF87" s="27" t="s">
        <v>60</v>
      </c>
      <c r="AG87" s="18"/>
      <c r="AH87" s="52" t="s">
        <v>446</v>
      </c>
      <c r="AI87" s="53"/>
      <c r="AJ87" s="53">
        <v>44298</v>
      </c>
      <c r="AK87" s="18" t="s">
        <v>452</v>
      </c>
      <c r="AL87" s="20"/>
      <c r="AM87" s="20"/>
      <c r="AN87" s="162" t="s">
        <v>65</v>
      </c>
      <c r="AO87" s="294" t="s">
        <v>805</v>
      </c>
      <c r="AP87" s="295"/>
      <c r="AQ87" s="296"/>
    </row>
    <row r="88" spans="1:43" s="12" customFormat="1" ht="42.75" customHeight="1" x14ac:dyDescent="0.25">
      <c r="A88" s="312"/>
      <c r="B88" s="306"/>
      <c r="C88" s="306"/>
      <c r="D88" s="306"/>
      <c r="E88" s="306"/>
      <c r="F88" s="306"/>
      <c r="G88" s="306"/>
      <c r="H88" s="306"/>
      <c r="I88" s="20">
        <v>1</v>
      </c>
      <c r="J88" s="21" t="str">
        <f t="shared" si="21"/>
        <v>Muy Baja</v>
      </c>
      <c r="K88" s="22">
        <v>0.24</v>
      </c>
      <c r="L88" s="99"/>
      <c r="M88" s="306"/>
      <c r="N88" s="24" t="s">
        <v>180</v>
      </c>
      <c r="O88" s="22">
        <f t="shared" si="18"/>
        <v>0.8</v>
      </c>
      <c r="P88" s="25" t="str">
        <f t="shared" si="3"/>
        <v>Alto</v>
      </c>
      <c r="Q88" s="20">
        <v>2</v>
      </c>
      <c r="R88" s="19" t="s">
        <v>453</v>
      </c>
      <c r="S88" s="89" t="str">
        <f t="shared" si="4"/>
        <v>Probabilidad</v>
      </c>
      <c r="T88" s="27" t="s">
        <v>55</v>
      </c>
      <c r="U88" s="27" t="s">
        <v>83</v>
      </c>
      <c r="V88" s="28" t="str">
        <f t="shared" si="22"/>
        <v>40%</v>
      </c>
      <c r="W88" s="27" t="s">
        <v>57</v>
      </c>
      <c r="X88" s="27" t="s">
        <v>58</v>
      </c>
      <c r="Y88" s="27" t="s">
        <v>59</v>
      </c>
      <c r="Z88" s="29">
        <f t="shared" si="6"/>
        <v>0.14399999999999999</v>
      </c>
      <c r="AA88" s="30" t="str">
        <f t="shared" si="7"/>
        <v>Muy Baja</v>
      </c>
      <c r="AB88" s="28">
        <f t="shared" si="8"/>
        <v>0.14399999999999999</v>
      </c>
      <c r="AC88" s="30" t="str">
        <f t="shared" si="9"/>
        <v>Mayor</v>
      </c>
      <c r="AD88" s="28">
        <f t="shared" si="10"/>
        <v>0.8</v>
      </c>
      <c r="AE88" s="31" t="str">
        <f t="shared" si="11"/>
        <v>Alto</v>
      </c>
      <c r="AF88" s="27" t="s">
        <v>60</v>
      </c>
      <c r="AG88" s="18"/>
      <c r="AH88" s="52" t="s">
        <v>446</v>
      </c>
      <c r="AI88" s="53"/>
      <c r="AJ88" s="53">
        <v>44298</v>
      </c>
      <c r="AK88" s="18" t="s">
        <v>454</v>
      </c>
      <c r="AL88" s="20"/>
      <c r="AM88" s="20"/>
      <c r="AN88" s="162" t="s">
        <v>65</v>
      </c>
      <c r="AO88" s="294"/>
      <c r="AP88" s="295"/>
      <c r="AQ88" s="296"/>
    </row>
    <row r="89" spans="1:43" s="12" customFormat="1" ht="50.25" customHeight="1" x14ac:dyDescent="0.25">
      <c r="A89" s="312"/>
      <c r="B89" s="306"/>
      <c r="C89" s="306"/>
      <c r="D89" s="306"/>
      <c r="E89" s="306"/>
      <c r="F89" s="306"/>
      <c r="G89" s="306"/>
      <c r="H89" s="306"/>
      <c r="I89" s="20">
        <v>1</v>
      </c>
      <c r="J89" s="21" t="str">
        <f t="shared" si="21"/>
        <v>Muy Baja</v>
      </c>
      <c r="K89" s="22">
        <v>0.14000000000000001</v>
      </c>
      <c r="L89" s="88"/>
      <c r="M89" s="23"/>
      <c r="N89" s="24" t="s">
        <v>180</v>
      </c>
      <c r="O89" s="22">
        <f t="shared" si="18"/>
        <v>0.8</v>
      </c>
      <c r="P89" s="25" t="str">
        <f t="shared" si="3"/>
        <v>Alto</v>
      </c>
      <c r="Q89" s="20">
        <v>3</v>
      </c>
      <c r="R89" s="19" t="s">
        <v>455</v>
      </c>
      <c r="S89" s="89" t="str">
        <f t="shared" si="4"/>
        <v>Probabilidad</v>
      </c>
      <c r="T89" s="27" t="s">
        <v>55</v>
      </c>
      <c r="U89" s="27" t="s">
        <v>83</v>
      </c>
      <c r="V89" s="28" t="str">
        <f t="shared" si="22"/>
        <v>40%</v>
      </c>
      <c r="W89" s="27" t="s">
        <v>57</v>
      </c>
      <c r="X89" s="27" t="s">
        <v>58</v>
      </c>
      <c r="Y89" s="27" t="s">
        <v>59</v>
      </c>
      <c r="Z89" s="29">
        <f t="shared" si="6"/>
        <v>8.4000000000000005E-2</v>
      </c>
      <c r="AA89" s="30" t="str">
        <f t="shared" si="7"/>
        <v>Muy Baja</v>
      </c>
      <c r="AB89" s="28">
        <f t="shared" si="8"/>
        <v>8.4000000000000005E-2</v>
      </c>
      <c r="AC89" s="30" t="str">
        <f t="shared" si="9"/>
        <v>Mayor</v>
      </c>
      <c r="AD89" s="28">
        <f t="shared" si="10"/>
        <v>0.8</v>
      </c>
      <c r="AE89" s="31" t="str">
        <f t="shared" si="11"/>
        <v>Alto</v>
      </c>
      <c r="AF89" s="27" t="s">
        <v>60</v>
      </c>
      <c r="AG89" s="18"/>
      <c r="AH89" s="52" t="s">
        <v>446</v>
      </c>
      <c r="AI89" s="53"/>
      <c r="AJ89" s="53">
        <v>44298</v>
      </c>
      <c r="AK89" s="18" t="s">
        <v>456</v>
      </c>
      <c r="AL89" s="20"/>
      <c r="AM89" s="20"/>
      <c r="AN89" s="162" t="s">
        <v>65</v>
      </c>
      <c r="AO89" s="294"/>
      <c r="AP89" s="295"/>
      <c r="AQ89" s="296"/>
    </row>
    <row r="90" spans="1:43" s="12" customFormat="1" ht="42.75" customHeight="1" x14ac:dyDescent="0.25">
      <c r="A90" s="193">
        <v>49</v>
      </c>
      <c r="B90" s="104" t="s">
        <v>350</v>
      </c>
      <c r="C90" s="125" t="s">
        <v>437</v>
      </c>
      <c r="D90" s="106"/>
      <c r="E90" s="107" t="s">
        <v>457</v>
      </c>
      <c r="F90" s="107"/>
      <c r="G90" s="107" t="s">
        <v>458</v>
      </c>
      <c r="H90" s="107"/>
      <c r="I90" s="51"/>
      <c r="J90" s="108" t="str">
        <f t="shared" si="21"/>
        <v/>
      </c>
      <c r="K90" s="109" t="str">
        <f t="shared" ref="K90:K91" si="23">IF(J90="","",IF(J90="Muy Baja",0.2,IF(J90="Baja",0.4,IF(J90="Media",0.6,IF(J90="Alta",0.8,IF(J90="Muy Alta",1, ))))))</f>
        <v/>
      </c>
      <c r="L90" s="110"/>
      <c r="M90" s="111">
        <f>IF(NOT(ISERROR(MATCH(L90,'[2]Tabla Impacto'!$B$221:$B$223,0))),'[2]Tabla Impacto'!$F$223&amp;"Por favor no seleccionar los criterios de impacto(Afectación Económica o presupuestal y Pérdida Reputacional)",L90)</f>
        <v>0</v>
      </c>
      <c r="N90" s="112" t="str">
        <f>IF(OR(L90='[2]Tabla Impacto'!$C$4,L90='[2]Tabla Impacto'!$D$4),"Leve",IF(OR(L90='[2]Tabla Impacto'!$C$5,L90='[2]Tabla Impacto'!$D$5),"Menor",IF(OR(L90='[2]Tabla Impacto'!$C$6,L90='[2]Tabla Impacto'!$D$6),"Moderado",IF(OR(L90='[2]Tabla Impacto'!$C$7,L90='[2]Tabla Impacto'!$D$7),"Mayor",IF(OR(L90='[2]Tabla Impacto'!$C$8,L90='[2]Tabla Impacto'!$D$8),"Catastrófico","")))))</f>
        <v/>
      </c>
      <c r="O90" s="109" t="str">
        <f t="shared" si="18"/>
        <v/>
      </c>
      <c r="P90" s="113" t="str">
        <f t="shared" si="3"/>
        <v/>
      </c>
      <c r="Q90" s="51">
        <v>1</v>
      </c>
      <c r="R90" s="107" t="s">
        <v>459</v>
      </c>
      <c r="S90" s="114" t="str">
        <f t="shared" si="4"/>
        <v/>
      </c>
      <c r="T90" s="115"/>
      <c r="U90" s="115"/>
      <c r="V90" s="116" t="str">
        <f t="shared" si="22"/>
        <v/>
      </c>
      <c r="W90" s="115"/>
      <c r="X90" s="115"/>
      <c r="Y90" s="115"/>
      <c r="Z90" s="117" t="str">
        <f t="shared" si="6"/>
        <v/>
      </c>
      <c r="AA90" s="118" t="str">
        <f t="shared" si="7"/>
        <v/>
      </c>
      <c r="AB90" s="116" t="str">
        <f t="shared" si="8"/>
        <v/>
      </c>
      <c r="AC90" s="118" t="str">
        <f t="shared" si="9"/>
        <v/>
      </c>
      <c r="AD90" s="116" t="str">
        <f t="shared" si="10"/>
        <v/>
      </c>
      <c r="AE90" s="119" t="str">
        <f t="shared" si="11"/>
        <v/>
      </c>
      <c r="AF90" s="115"/>
      <c r="AG90" s="333" t="s">
        <v>460</v>
      </c>
      <c r="AH90" s="306"/>
      <c r="AI90" s="306"/>
      <c r="AJ90" s="306"/>
      <c r="AK90" s="306"/>
      <c r="AL90" s="51"/>
      <c r="AM90" s="51"/>
      <c r="AN90" s="165" t="s">
        <v>74</v>
      </c>
      <c r="AO90" s="291" t="s">
        <v>847</v>
      </c>
      <c r="AP90" s="292"/>
      <c r="AQ90" s="293"/>
    </row>
    <row r="91" spans="1:43" s="12" customFormat="1" ht="92.25" customHeight="1" x14ac:dyDescent="0.25">
      <c r="A91" s="311">
        <v>50</v>
      </c>
      <c r="B91" s="327" t="s">
        <v>75</v>
      </c>
      <c r="C91" s="305" t="s">
        <v>461</v>
      </c>
      <c r="D91" s="307" t="s">
        <v>66</v>
      </c>
      <c r="E91" s="323" t="s">
        <v>462</v>
      </c>
      <c r="F91" s="329" t="s">
        <v>463</v>
      </c>
      <c r="G91" s="308" t="s">
        <v>464</v>
      </c>
      <c r="H91" s="91" t="s">
        <v>52</v>
      </c>
      <c r="I91" s="17">
        <v>300</v>
      </c>
      <c r="J91" s="21" t="str">
        <f t="shared" si="21"/>
        <v>Media</v>
      </c>
      <c r="K91" s="22">
        <f t="shared" si="23"/>
        <v>0.6</v>
      </c>
      <c r="L91" s="129" t="s">
        <v>81</v>
      </c>
      <c r="M91" s="23" t="str">
        <f>IF(NOT(ISERROR(MATCH(L91,'[2]Tabla Impacto'!$B$221:$B$223,0))),'[2]Tabla Impacto'!$F$223&amp;"Por favor no seleccionar los criterios de impacto(Afectación Económica o presupuestal y Pérdida Reputacional)",L91)</f>
        <v>El riesgo afecta la imagen de de la entidad con efecto publicitario sostenido a nivel de sector administrativo, nivel departamental o municipal</v>
      </c>
      <c r="N91" s="24" t="str">
        <f>IF(OR(L91='[2]Tabla Impacto'!$C$4,L91='[2]Tabla Impacto'!$D$4),"Leve",IF(OR(L91='[2]Tabla Impacto'!$C$5,L91='[2]Tabla Impacto'!$D$5),"Menor",IF(OR(L91='[2]Tabla Impacto'!$C$6,L91='[2]Tabla Impacto'!$D$6),"Moderado",IF(OR(L91='[2]Tabla Impacto'!$C$7,L91='[2]Tabla Impacto'!$D$7),"Mayor",IF(OR(L91='[2]Tabla Impacto'!$C$8,L91='[2]Tabla Impacto'!$D$8),"Catastrófico","")))))</f>
        <v>Mayor</v>
      </c>
      <c r="O91" s="22">
        <f t="shared" si="18"/>
        <v>0.8</v>
      </c>
      <c r="P91" s="25" t="str">
        <f t="shared" si="3"/>
        <v>Alto</v>
      </c>
      <c r="Q91" s="17">
        <v>1</v>
      </c>
      <c r="R91" s="91" t="s">
        <v>465</v>
      </c>
      <c r="S91" s="89" t="str">
        <f t="shared" si="4"/>
        <v>Probabilidad</v>
      </c>
      <c r="T91" s="27" t="s">
        <v>88</v>
      </c>
      <c r="U91" s="27" t="s">
        <v>83</v>
      </c>
      <c r="V91" s="28" t="str">
        <f t="shared" si="22"/>
        <v>30%</v>
      </c>
      <c r="W91" s="27" t="s">
        <v>57</v>
      </c>
      <c r="X91" s="27" t="s">
        <v>238</v>
      </c>
      <c r="Y91" s="27" t="s">
        <v>59</v>
      </c>
      <c r="Z91" s="29">
        <f t="shared" si="6"/>
        <v>0.42</v>
      </c>
      <c r="AA91" s="30" t="str">
        <f t="shared" si="7"/>
        <v>Media</v>
      </c>
      <c r="AB91" s="28">
        <f t="shared" si="8"/>
        <v>0.42</v>
      </c>
      <c r="AC91" s="30" t="str">
        <f t="shared" si="9"/>
        <v>Mayor</v>
      </c>
      <c r="AD91" s="28">
        <f t="shared" si="10"/>
        <v>0.8</v>
      </c>
      <c r="AE91" s="31" t="str">
        <f t="shared" si="11"/>
        <v>Alto</v>
      </c>
      <c r="AF91" s="27" t="s">
        <v>60</v>
      </c>
      <c r="AG91" s="18"/>
      <c r="AH91" s="17" t="s">
        <v>466</v>
      </c>
      <c r="AI91" s="130">
        <v>44197</v>
      </c>
      <c r="AJ91" s="90">
        <v>44301</v>
      </c>
      <c r="AK91" s="91" t="s">
        <v>467</v>
      </c>
      <c r="AL91" s="20"/>
      <c r="AM91" s="20"/>
      <c r="AN91" s="162" t="s">
        <v>65</v>
      </c>
      <c r="AO91" s="300" t="s">
        <v>790</v>
      </c>
      <c r="AP91" s="292"/>
      <c r="AQ91" s="293"/>
    </row>
    <row r="92" spans="1:43" s="12" customFormat="1" ht="159" customHeight="1" x14ac:dyDescent="0.25">
      <c r="A92" s="312"/>
      <c r="B92" s="306"/>
      <c r="C92" s="306"/>
      <c r="D92" s="306"/>
      <c r="E92" s="306"/>
      <c r="F92" s="306"/>
      <c r="G92" s="306"/>
      <c r="H92" s="91" t="s">
        <v>52</v>
      </c>
      <c r="I92" s="17">
        <v>300</v>
      </c>
      <c r="J92" s="21" t="str">
        <f t="shared" si="21"/>
        <v>Media</v>
      </c>
      <c r="K92" s="22">
        <v>0.36</v>
      </c>
      <c r="L92" s="129" t="s">
        <v>81</v>
      </c>
      <c r="M92" s="23"/>
      <c r="N92" s="24" t="str">
        <f>IF(OR(L92='[2]Tabla Impacto'!$C$4,L92='[2]Tabla Impacto'!$D$4),"Leve",IF(OR(L92='[2]Tabla Impacto'!$C$5,L92='[2]Tabla Impacto'!$D$5),"Menor",IF(OR(L92='[2]Tabla Impacto'!$C$6,L92='[2]Tabla Impacto'!$D$6),"Moderado",IF(OR(L92='[2]Tabla Impacto'!$C$7,L92='[2]Tabla Impacto'!$D$7),"Mayor",IF(OR(L92='[2]Tabla Impacto'!$C$8,L92='[2]Tabla Impacto'!$D$8),"Catastrófico","")))))</f>
        <v>Mayor</v>
      </c>
      <c r="O92" s="22">
        <f t="shared" si="18"/>
        <v>0.8</v>
      </c>
      <c r="P92" s="25" t="str">
        <f t="shared" si="3"/>
        <v>Alto</v>
      </c>
      <c r="Q92" s="17">
        <v>2</v>
      </c>
      <c r="R92" s="91" t="s">
        <v>468</v>
      </c>
      <c r="S92" s="89" t="str">
        <f t="shared" si="4"/>
        <v>Probabilidad</v>
      </c>
      <c r="T92" s="27" t="s">
        <v>55</v>
      </c>
      <c r="U92" s="27" t="s">
        <v>83</v>
      </c>
      <c r="V92" s="28" t="str">
        <f t="shared" si="22"/>
        <v>40%</v>
      </c>
      <c r="W92" s="27" t="s">
        <v>57</v>
      </c>
      <c r="X92" s="27" t="s">
        <v>58</v>
      </c>
      <c r="Y92" s="27" t="s">
        <v>59</v>
      </c>
      <c r="Z92" s="29">
        <f t="shared" si="6"/>
        <v>0.216</v>
      </c>
      <c r="AA92" s="30" t="str">
        <f t="shared" si="7"/>
        <v>Baja</v>
      </c>
      <c r="AB92" s="28">
        <f t="shared" si="8"/>
        <v>0.216</v>
      </c>
      <c r="AC92" s="30" t="str">
        <f t="shared" si="9"/>
        <v>Mayor</v>
      </c>
      <c r="AD92" s="28">
        <f t="shared" si="10"/>
        <v>0.8</v>
      </c>
      <c r="AE92" s="31" t="str">
        <f t="shared" si="11"/>
        <v>Alto</v>
      </c>
      <c r="AF92" s="27" t="s">
        <v>60</v>
      </c>
      <c r="AG92" s="18"/>
      <c r="AH92" s="17" t="s">
        <v>469</v>
      </c>
      <c r="AI92" s="130">
        <v>44197</v>
      </c>
      <c r="AJ92" s="90">
        <v>44301</v>
      </c>
      <c r="AK92" s="91" t="s">
        <v>470</v>
      </c>
      <c r="AL92" s="20"/>
      <c r="AM92" s="20"/>
      <c r="AN92" s="162" t="s">
        <v>65</v>
      </c>
      <c r="AO92" s="291" t="s">
        <v>886</v>
      </c>
      <c r="AP92" s="292"/>
      <c r="AQ92" s="293"/>
    </row>
    <row r="93" spans="1:43" s="12" customFormat="1" ht="118.5" customHeight="1" x14ac:dyDescent="0.25">
      <c r="A93" s="312"/>
      <c r="B93" s="306"/>
      <c r="C93" s="306"/>
      <c r="D93" s="306"/>
      <c r="E93" s="306"/>
      <c r="F93" s="306"/>
      <c r="G93" s="306"/>
      <c r="H93" s="91" t="s">
        <v>52</v>
      </c>
      <c r="I93" s="17">
        <v>300</v>
      </c>
      <c r="J93" s="21" t="str">
        <f t="shared" si="21"/>
        <v>Media</v>
      </c>
      <c r="K93" s="22">
        <v>0.22</v>
      </c>
      <c r="L93" s="129" t="s">
        <v>81</v>
      </c>
      <c r="M93" s="23"/>
      <c r="N93" s="24" t="str">
        <f>IF(OR(L93='[2]Tabla Impacto'!$C$4,L93='[2]Tabla Impacto'!$D$4),"Leve",IF(OR(L93='[2]Tabla Impacto'!$C$5,L93='[2]Tabla Impacto'!$D$5),"Menor",IF(OR(L93='[2]Tabla Impacto'!$C$6,L93='[2]Tabla Impacto'!$D$6),"Moderado",IF(OR(L93='[2]Tabla Impacto'!$C$7,L93='[2]Tabla Impacto'!$D$7),"Mayor",IF(OR(L93='[2]Tabla Impacto'!$C$8,L93='[2]Tabla Impacto'!$D$8),"Catastrófico","")))))</f>
        <v>Mayor</v>
      </c>
      <c r="O93" s="22">
        <f t="shared" si="18"/>
        <v>0.8</v>
      </c>
      <c r="P93" s="25" t="str">
        <f t="shared" si="3"/>
        <v>Alto</v>
      </c>
      <c r="Q93" s="17">
        <v>3</v>
      </c>
      <c r="R93" s="91" t="s">
        <v>471</v>
      </c>
      <c r="S93" s="89" t="str">
        <f t="shared" si="4"/>
        <v>Probabilidad</v>
      </c>
      <c r="T93" s="27" t="s">
        <v>55</v>
      </c>
      <c r="U93" s="27" t="s">
        <v>83</v>
      </c>
      <c r="V93" s="28" t="str">
        <f t="shared" si="22"/>
        <v>40%</v>
      </c>
      <c r="W93" s="27" t="s">
        <v>57</v>
      </c>
      <c r="X93" s="27" t="s">
        <v>58</v>
      </c>
      <c r="Y93" s="27" t="s">
        <v>59</v>
      </c>
      <c r="Z93" s="29">
        <f t="shared" si="6"/>
        <v>0.13200000000000001</v>
      </c>
      <c r="AA93" s="30" t="str">
        <f t="shared" si="7"/>
        <v>Muy Baja</v>
      </c>
      <c r="AB93" s="28">
        <f t="shared" si="8"/>
        <v>0.13200000000000001</v>
      </c>
      <c r="AC93" s="30" t="str">
        <f t="shared" si="9"/>
        <v>Mayor</v>
      </c>
      <c r="AD93" s="28">
        <f t="shared" si="10"/>
        <v>0.8</v>
      </c>
      <c r="AE93" s="31" t="str">
        <f t="shared" si="11"/>
        <v>Alto</v>
      </c>
      <c r="AF93" s="27" t="s">
        <v>60</v>
      </c>
      <c r="AG93" s="18"/>
      <c r="AH93" s="17" t="s">
        <v>472</v>
      </c>
      <c r="AI93" s="130">
        <v>44197</v>
      </c>
      <c r="AJ93" s="90">
        <v>44301</v>
      </c>
      <c r="AK93" s="91" t="s">
        <v>473</v>
      </c>
      <c r="AL93" s="20"/>
      <c r="AM93" s="20"/>
      <c r="AN93" s="162" t="s">
        <v>65</v>
      </c>
      <c r="AO93" s="291" t="s">
        <v>870</v>
      </c>
      <c r="AP93" s="292"/>
      <c r="AQ93" s="293"/>
    </row>
    <row r="94" spans="1:43" s="12" customFormat="1" ht="306.75" customHeight="1" x14ac:dyDescent="0.25">
      <c r="A94" s="312"/>
      <c r="B94" s="306"/>
      <c r="C94" s="306"/>
      <c r="D94" s="306"/>
      <c r="E94" s="306"/>
      <c r="F94" s="306"/>
      <c r="G94" s="306"/>
      <c r="H94" s="91" t="s">
        <v>52</v>
      </c>
      <c r="I94" s="17">
        <v>300</v>
      </c>
      <c r="J94" s="21" t="str">
        <f t="shared" si="21"/>
        <v>Media</v>
      </c>
      <c r="K94" s="22">
        <v>0.13</v>
      </c>
      <c r="L94" s="129" t="s">
        <v>81</v>
      </c>
      <c r="M94" s="23"/>
      <c r="N94" s="24" t="str">
        <f>IF(OR(L94='[2]Tabla Impacto'!$C$4,L94='[2]Tabla Impacto'!$D$4),"Leve",IF(OR(L94='[2]Tabla Impacto'!$C$5,L94='[2]Tabla Impacto'!$D$5),"Menor",IF(OR(L94='[2]Tabla Impacto'!$C$6,L94='[2]Tabla Impacto'!$D$6),"Moderado",IF(OR(L94='[2]Tabla Impacto'!$C$7,L94='[2]Tabla Impacto'!$D$7),"Mayor",IF(OR(L94='[2]Tabla Impacto'!$C$8,L94='[2]Tabla Impacto'!$D$8),"Catastrófico","")))))</f>
        <v>Mayor</v>
      </c>
      <c r="O94" s="22">
        <f t="shared" si="18"/>
        <v>0.8</v>
      </c>
      <c r="P94" s="25" t="str">
        <f t="shared" si="3"/>
        <v>Alto</v>
      </c>
      <c r="Q94" s="17">
        <v>4</v>
      </c>
      <c r="R94" s="91" t="s">
        <v>474</v>
      </c>
      <c r="S94" s="89" t="str">
        <f t="shared" si="4"/>
        <v>Probabilidad</v>
      </c>
      <c r="T94" s="27" t="s">
        <v>55</v>
      </c>
      <c r="U94" s="27" t="s">
        <v>83</v>
      </c>
      <c r="V94" s="28" t="str">
        <f t="shared" si="22"/>
        <v>40%</v>
      </c>
      <c r="W94" s="27" t="s">
        <v>57</v>
      </c>
      <c r="X94" s="27" t="s">
        <v>58</v>
      </c>
      <c r="Y94" s="27" t="s">
        <v>59</v>
      </c>
      <c r="Z94" s="29">
        <f t="shared" si="6"/>
        <v>7.8E-2</v>
      </c>
      <c r="AA94" s="30" t="str">
        <f t="shared" si="7"/>
        <v>Muy Baja</v>
      </c>
      <c r="AB94" s="28">
        <f t="shared" si="8"/>
        <v>7.8E-2</v>
      </c>
      <c r="AC94" s="30" t="str">
        <f t="shared" si="9"/>
        <v>Mayor</v>
      </c>
      <c r="AD94" s="28">
        <f t="shared" si="10"/>
        <v>0.8</v>
      </c>
      <c r="AE94" s="31" t="str">
        <f t="shared" si="11"/>
        <v>Alto</v>
      </c>
      <c r="AF94" s="27" t="s">
        <v>60</v>
      </c>
      <c r="AG94" s="18"/>
      <c r="AH94" s="17" t="s">
        <v>472</v>
      </c>
      <c r="AI94" s="130">
        <v>44197</v>
      </c>
      <c r="AJ94" s="90">
        <v>44301</v>
      </c>
      <c r="AK94" s="14" t="s">
        <v>816</v>
      </c>
      <c r="AL94" s="20"/>
      <c r="AM94" s="20"/>
      <c r="AN94" s="162" t="s">
        <v>65</v>
      </c>
      <c r="AO94" s="291" t="s">
        <v>744</v>
      </c>
      <c r="AP94" s="292"/>
      <c r="AQ94" s="293"/>
    </row>
    <row r="95" spans="1:43" s="12" customFormat="1" ht="75.75" customHeight="1" x14ac:dyDescent="0.25">
      <c r="A95" s="311">
        <v>51</v>
      </c>
      <c r="B95" s="327" t="s">
        <v>75</v>
      </c>
      <c r="C95" s="305" t="s">
        <v>461</v>
      </c>
      <c r="D95" s="307" t="s">
        <v>100</v>
      </c>
      <c r="E95" s="323" t="s">
        <v>475</v>
      </c>
      <c r="F95" s="329" t="s">
        <v>476</v>
      </c>
      <c r="G95" s="308" t="s">
        <v>477</v>
      </c>
      <c r="H95" s="17" t="s">
        <v>52</v>
      </c>
      <c r="I95" s="55">
        <v>4</v>
      </c>
      <c r="J95" s="21" t="str">
        <f t="shared" si="21"/>
        <v>Baja</v>
      </c>
      <c r="K95" s="22">
        <f t="shared" ref="K95:K102" si="24">IF(J95="","",IF(J95="Muy Baja",0.2,IF(J95="Baja",0.4,IF(J95="Media",0.6,IF(J95="Alta",0.8,IF(J95="Muy Alta",1, ))))))</f>
        <v>0.4</v>
      </c>
      <c r="L95" s="131" t="s">
        <v>94</v>
      </c>
      <c r="M95" s="23" t="str">
        <f>IF(NOT(ISERROR(MATCH(L95,'[2]Tabla Impacto'!$B$221:$B$223,0))),'[2]Tabla Impacto'!$F$223&amp;"Por favor no seleccionar los criterios de impacto(Afectación Económica o presupuestal y Pérdida Reputacional)",L95)</f>
        <v>El riesgo afecta la imagen de la entidad con algunos usuarios de relevancia frente al logro de los objetivos</v>
      </c>
      <c r="N95" s="24" t="str">
        <f>IF(OR(L95='[2]Tabla Impacto'!$C$4,L95='[2]Tabla Impacto'!$D$4),"Leve",IF(OR(L95='[2]Tabla Impacto'!$C$5,L95='[2]Tabla Impacto'!$D$5),"Menor",IF(OR(L95='[2]Tabla Impacto'!$C$6,L95='[2]Tabla Impacto'!$D$6),"Moderado",IF(OR(L95='[2]Tabla Impacto'!$C$7,L95='[2]Tabla Impacto'!$D$7),"Mayor",IF(OR(L95='[2]Tabla Impacto'!$C$8,L95='[2]Tabla Impacto'!$D$8),"Catastrófico","")))))</f>
        <v>Moderado</v>
      </c>
      <c r="O95" s="22">
        <f t="shared" si="18"/>
        <v>0.6</v>
      </c>
      <c r="P95" s="25" t="str">
        <f t="shared" si="3"/>
        <v>Moderado</v>
      </c>
      <c r="Q95" s="17">
        <v>1</v>
      </c>
      <c r="R95" s="14" t="s">
        <v>465</v>
      </c>
      <c r="S95" s="89" t="str">
        <f t="shared" si="4"/>
        <v>Probabilidad</v>
      </c>
      <c r="T95" s="27" t="s">
        <v>55</v>
      </c>
      <c r="U95" s="27" t="s">
        <v>83</v>
      </c>
      <c r="V95" s="28" t="str">
        <f t="shared" si="22"/>
        <v>40%</v>
      </c>
      <c r="W95" s="27" t="s">
        <v>57</v>
      </c>
      <c r="X95" s="27" t="s">
        <v>58</v>
      </c>
      <c r="Y95" s="27" t="s">
        <v>59</v>
      </c>
      <c r="Z95" s="29">
        <f t="shared" si="6"/>
        <v>0.24</v>
      </c>
      <c r="AA95" s="30" t="str">
        <f t="shared" si="7"/>
        <v>Baja</v>
      </c>
      <c r="AB95" s="28">
        <f t="shared" si="8"/>
        <v>0.24</v>
      </c>
      <c r="AC95" s="30" t="str">
        <f t="shared" si="9"/>
        <v>Moderado</v>
      </c>
      <c r="AD95" s="28">
        <f t="shared" si="10"/>
        <v>0.6</v>
      </c>
      <c r="AE95" s="31" t="str">
        <f t="shared" si="11"/>
        <v>Moderado</v>
      </c>
      <c r="AF95" s="27" t="s">
        <v>60</v>
      </c>
      <c r="AG95" s="18"/>
      <c r="AH95" s="17" t="s">
        <v>472</v>
      </c>
      <c r="AI95" s="132">
        <v>44317</v>
      </c>
      <c r="AJ95" s="90">
        <v>44301</v>
      </c>
      <c r="AK95" s="91" t="s">
        <v>478</v>
      </c>
      <c r="AL95" s="20"/>
      <c r="AM95" s="20"/>
      <c r="AN95" s="162" t="s">
        <v>65</v>
      </c>
      <c r="AO95" s="291" t="s">
        <v>811</v>
      </c>
      <c r="AP95" s="292"/>
      <c r="AQ95" s="293"/>
    </row>
    <row r="96" spans="1:43" s="12" customFormat="1" ht="78.75" customHeight="1" x14ac:dyDescent="0.25">
      <c r="A96" s="312"/>
      <c r="B96" s="306"/>
      <c r="C96" s="306"/>
      <c r="D96" s="306"/>
      <c r="E96" s="306"/>
      <c r="F96" s="306"/>
      <c r="G96" s="306"/>
      <c r="H96" s="17" t="s">
        <v>52</v>
      </c>
      <c r="I96" s="20">
        <v>4</v>
      </c>
      <c r="J96" s="21" t="str">
        <f t="shared" si="21"/>
        <v>Baja</v>
      </c>
      <c r="K96" s="22">
        <f t="shared" si="24"/>
        <v>0.4</v>
      </c>
      <c r="L96" s="129" t="s">
        <v>94</v>
      </c>
      <c r="M96" s="23"/>
      <c r="N96" s="24" t="str">
        <f>IF(OR(L96='[2]Tabla Impacto'!$C$4,L96='[2]Tabla Impacto'!$D$4),"Leve",IF(OR(L96='[2]Tabla Impacto'!$C$5,L96='[2]Tabla Impacto'!$D$5),"Menor",IF(OR(L96='[2]Tabla Impacto'!$C$6,L96='[2]Tabla Impacto'!$D$6),"Moderado",IF(OR(L96='[2]Tabla Impacto'!$C$7,L96='[2]Tabla Impacto'!$D$7),"Mayor",IF(OR(L96='[2]Tabla Impacto'!$C$8,L96='[2]Tabla Impacto'!$D$8),"Catastrófico","")))))</f>
        <v>Moderado</v>
      </c>
      <c r="O96" s="22">
        <f t="shared" si="18"/>
        <v>0.6</v>
      </c>
      <c r="P96" s="25" t="str">
        <f t="shared" si="3"/>
        <v>Moderado</v>
      </c>
      <c r="Q96" s="17">
        <v>2</v>
      </c>
      <c r="R96" s="14" t="s">
        <v>479</v>
      </c>
      <c r="S96" s="89" t="str">
        <f t="shared" si="4"/>
        <v>Probabilidad</v>
      </c>
      <c r="T96" s="27" t="s">
        <v>55</v>
      </c>
      <c r="U96" s="27" t="s">
        <v>83</v>
      </c>
      <c r="V96" s="28"/>
      <c r="W96" s="27" t="s">
        <v>57</v>
      </c>
      <c r="X96" s="27" t="s">
        <v>58</v>
      </c>
      <c r="Y96" s="27" t="s">
        <v>59</v>
      </c>
      <c r="Z96" s="29">
        <f t="shared" si="6"/>
        <v>0.4</v>
      </c>
      <c r="AA96" s="30" t="str">
        <f t="shared" si="7"/>
        <v>Baja</v>
      </c>
      <c r="AB96" s="28">
        <f t="shared" si="8"/>
        <v>0.4</v>
      </c>
      <c r="AC96" s="30" t="str">
        <f t="shared" si="9"/>
        <v>Moderado</v>
      </c>
      <c r="AD96" s="28">
        <f t="shared" si="10"/>
        <v>0.6</v>
      </c>
      <c r="AE96" s="31" t="str">
        <f t="shared" si="11"/>
        <v>Moderado</v>
      </c>
      <c r="AF96" s="27" t="s">
        <v>60</v>
      </c>
      <c r="AG96" s="18"/>
      <c r="AH96" s="17" t="s">
        <v>472</v>
      </c>
      <c r="AI96" s="132">
        <v>44317</v>
      </c>
      <c r="AJ96" s="90">
        <v>44301</v>
      </c>
      <c r="AK96" s="91" t="s">
        <v>478</v>
      </c>
      <c r="AL96" s="20"/>
      <c r="AM96" s="20"/>
      <c r="AN96" s="162" t="s">
        <v>65</v>
      </c>
      <c r="AO96" s="291"/>
      <c r="AP96" s="292"/>
      <c r="AQ96" s="293"/>
    </row>
    <row r="97" spans="1:43" s="12" customFormat="1" ht="48.75" customHeight="1" x14ac:dyDescent="0.25">
      <c r="A97" s="193">
        <v>52</v>
      </c>
      <c r="B97" s="33" t="s">
        <v>75</v>
      </c>
      <c r="C97" s="133" t="s">
        <v>461</v>
      </c>
      <c r="D97" s="35" t="s">
        <v>100</v>
      </c>
      <c r="E97" s="36" t="s">
        <v>480</v>
      </c>
      <c r="F97" s="36" t="s">
        <v>481</v>
      </c>
      <c r="G97" s="36" t="s">
        <v>482</v>
      </c>
      <c r="H97" s="35"/>
      <c r="I97" s="35">
        <v>365</v>
      </c>
      <c r="J97" s="38" t="str">
        <f t="shared" si="21"/>
        <v>Media</v>
      </c>
      <c r="K97" s="39">
        <f t="shared" si="24"/>
        <v>0.6</v>
      </c>
      <c r="L97" s="134"/>
      <c r="M97" s="40">
        <f>IF(NOT(ISERROR(MATCH(L97,'[2]Tabla Impacto'!$B$221:$B$223,0))),'[2]Tabla Impacto'!$F$223&amp;"Por favor no seleccionar los criterios de impacto(Afectación Económica o presupuestal y Pérdida Reputacional)",L97)</f>
        <v>0</v>
      </c>
      <c r="N97" s="41" t="str">
        <f>IF(OR(L97='[2]Tabla Impacto'!$C$4,L97='[2]Tabla Impacto'!$D$4),"Leve",IF(OR(L97='[2]Tabla Impacto'!$C$5,L97='[2]Tabla Impacto'!$D$5),"Menor",IF(OR(L97='[2]Tabla Impacto'!$C$6,L97='[2]Tabla Impacto'!$D$6),"Moderado",IF(OR(L97='[2]Tabla Impacto'!$C$7,L97='[2]Tabla Impacto'!$D$7),"Mayor",IF(OR(L97='[2]Tabla Impacto'!$C$8,L97='[2]Tabla Impacto'!$D$8),"Catastrófico","")))))</f>
        <v/>
      </c>
      <c r="O97" s="39" t="str">
        <f t="shared" si="18"/>
        <v/>
      </c>
      <c r="P97" s="42" t="str">
        <f t="shared" si="3"/>
        <v/>
      </c>
      <c r="Q97" s="37">
        <v>1</v>
      </c>
      <c r="R97" s="36" t="s">
        <v>857</v>
      </c>
      <c r="S97" s="135" t="str">
        <f t="shared" si="4"/>
        <v/>
      </c>
      <c r="T97" s="44"/>
      <c r="U97" s="44"/>
      <c r="V97" s="45" t="str">
        <f t="shared" ref="V97:V113" si="25">IF(AND(T97="Preventivo",U97="Automático"),"50%",IF(AND(T97="Preventivo",U97="Manual"),"40%",IF(AND(T97="Detectivo",U97="Automático"),"40%",IF(AND(T97="Detectivo",U97="Manual"),"30%",IF(AND(T97="Correctivo",U97="Automático"),"35%",IF(AND(T97="Correctivo",U97="Manual"),"25%",""))))))</f>
        <v/>
      </c>
      <c r="W97" s="44"/>
      <c r="X97" s="44"/>
      <c r="Y97" s="44"/>
      <c r="Z97" s="46" t="str">
        <f t="shared" si="6"/>
        <v/>
      </c>
      <c r="AA97" s="47" t="str">
        <f t="shared" si="7"/>
        <v/>
      </c>
      <c r="AB97" s="45" t="str">
        <f t="shared" si="8"/>
        <v/>
      </c>
      <c r="AC97" s="47" t="str">
        <f t="shared" si="9"/>
        <v/>
      </c>
      <c r="AD97" s="45" t="str">
        <f t="shared" si="10"/>
        <v/>
      </c>
      <c r="AE97" s="48" t="str">
        <f t="shared" si="11"/>
        <v/>
      </c>
      <c r="AF97" s="44"/>
      <c r="AG97" s="343" t="s">
        <v>483</v>
      </c>
      <c r="AH97" s="344"/>
      <c r="AI97" s="344"/>
      <c r="AJ97" s="344"/>
      <c r="AK97" s="344"/>
      <c r="AL97" s="344"/>
      <c r="AM97" s="344"/>
      <c r="AN97" s="168" t="s">
        <v>74</v>
      </c>
      <c r="AO97" s="291" t="s">
        <v>791</v>
      </c>
      <c r="AP97" s="292"/>
      <c r="AQ97" s="293"/>
    </row>
    <row r="98" spans="1:43" s="12" customFormat="1" ht="135.75" customHeight="1" x14ac:dyDescent="0.25">
      <c r="A98" s="194">
        <v>53</v>
      </c>
      <c r="B98" s="15" t="s">
        <v>75</v>
      </c>
      <c r="C98" s="94" t="s">
        <v>461</v>
      </c>
      <c r="D98" s="52" t="s">
        <v>100</v>
      </c>
      <c r="E98" s="19" t="s">
        <v>484</v>
      </c>
      <c r="F98" s="52" t="s">
        <v>449</v>
      </c>
      <c r="G98" s="52" t="s">
        <v>485</v>
      </c>
      <c r="H98" s="52" t="s">
        <v>199</v>
      </c>
      <c r="I98" s="52">
        <v>365</v>
      </c>
      <c r="J98" s="21" t="str">
        <f t="shared" si="21"/>
        <v>Media</v>
      </c>
      <c r="K98" s="22">
        <f t="shared" si="24"/>
        <v>0.6</v>
      </c>
      <c r="L98" s="99"/>
      <c r="M98" s="23">
        <f>IF(NOT(ISERROR(MATCH(L98,'[2]Tabla Impacto'!$B$221:$B$223,0))),'[2]Tabla Impacto'!$F$223&amp;"Por favor no seleccionar los criterios de impacto(Afectación Económica o presupuestal y Pérdida Reputacional)",L98)</f>
        <v>0</v>
      </c>
      <c r="N98" s="24" t="s">
        <v>180</v>
      </c>
      <c r="O98" s="22">
        <f t="shared" si="18"/>
        <v>0.8</v>
      </c>
      <c r="P98" s="25" t="str">
        <f t="shared" si="3"/>
        <v>Alto</v>
      </c>
      <c r="Q98" s="20">
        <v>1</v>
      </c>
      <c r="R98" s="19" t="s">
        <v>486</v>
      </c>
      <c r="S98" s="89" t="str">
        <f t="shared" si="4"/>
        <v>Probabilidad</v>
      </c>
      <c r="T98" s="27" t="s">
        <v>55</v>
      </c>
      <c r="U98" s="27" t="s">
        <v>83</v>
      </c>
      <c r="V98" s="28" t="str">
        <f t="shared" si="25"/>
        <v>40%</v>
      </c>
      <c r="W98" s="27" t="s">
        <v>57</v>
      </c>
      <c r="X98" s="27" t="s">
        <v>58</v>
      </c>
      <c r="Y98" s="27" t="s">
        <v>59</v>
      </c>
      <c r="Z98" s="29">
        <f t="shared" si="6"/>
        <v>0.36</v>
      </c>
      <c r="AA98" s="30" t="str">
        <f t="shared" si="7"/>
        <v>Baja</v>
      </c>
      <c r="AB98" s="28">
        <f t="shared" si="8"/>
        <v>0.36</v>
      </c>
      <c r="AC98" s="30" t="str">
        <f t="shared" si="9"/>
        <v>Mayor</v>
      </c>
      <c r="AD98" s="28">
        <f t="shared" si="10"/>
        <v>0.8</v>
      </c>
      <c r="AE98" s="31" t="str">
        <f t="shared" si="11"/>
        <v>Alto</v>
      </c>
      <c r="AF98" s="27" t="s">
        <v>60</v>
      </c>
      <c r="AG98" s="18"/>
      <c r="AH98" s="52" t="s">
        <v>324</v>
      </c>
      <c r="AI98" s="102">
        <v>44545</v>
      </c>
      <c r="AJ98" s="136">
        <v>44301</v>
      </c>
      <c r="AK98" s="19" t="s">
        <v>487</v>
      </c>
      <c r="AL98" s="20"/>
      <c r="AM98" s="20"/>
      <c r="AN98" s="162" t="s">
        <v>65</v>
      </c>
      <c r="AO98" s="291" t="s">
        <v>871</v>
      </c>
      <c r="AP98" s="292"/>
      <c r="AQ98" s="293"/>
    </row>
    <row r="99" spans="1:43" s="12" customFormat="1" ht="63" customHeight="1" x14ac:dyDescent="0.25">
      <c r="A99" s="311">
        <v>54</v>
      </c>
      <c r="B99" s="327" t="s">
        <v>75</v>
      </c>
      <c r="C99" s="305" t="s">
        <v>488</v>
      </c>
      <c r="D99" s="307" t="s">
        <v>100</v>
      </c>
      <c r="E99" s="323" t="s">
        <v>489</v>
      </c>
      <c r="F99" s="323" t="s">
        <v>490</v>
      </c>
      <c r="G99" s="323" t="s">
        <v>491</v>
      </c>
      <c r="H99" s="17" t="s">
        <v>52</v>
      </c>
      <c r="I99" s="20">
        <v>365</v>
      </c>
      <c r="J99" s="21" t="str">
        <f t="shared" si="21"/>
        <v>Media</v>
      </c>
      <c r="K99" s="22">
        <f t="shared" si="24"/>
        <v>0.6</v>
      </c>
      <c r="L99" s="17" t="s">
        <v>270</v>
      </c>
      <c r="M99" s="310" t="str">
        <f>IF(NOT(ISERROR(MATCH(L99,'[2]Tabla Impacto'!$B$221:$B$223,0))),'[2]Tabla Impacto'!$F$223&amp;"Por favor no seleccionar los criterios de impacto(Afectación Económica o presupuestal y Pérdida Reputacional)",L99)</f>
        <v>El riesgo afecta la imagen de la entidad a nivel nacional, con efecto publicitarios sostenible a nivel país</v>
      </c>
      <c r="N99" s="24" t="str">
        <f>IF(OR(L99='[2]Tabla Impacto'!$C$4,L99='[2]Tabla Impacto'!$D$4),"Leve",IF(OR(L99='[2]Tabla Impacto'!$C$5,L99='[2]Tabla Impacto'!$D$5),"Menor",IF(OR(L99='[2]Tabla Impacto'!$C$6,L99='[2]Tabla Impacto'!$D$6),"Moderado",IF(OR(L99='[2]Tabla Impacto'!$C$7,L99='[2]Tabla Impacto'!$D$7),"Mayor",IF(OR(L99='[2]Tabla Impacto'!$C$8,L99='[2]Tabla Impacto'!$D$8),"Catastrófico","")))))</f>
        <v>Catastrófico</v>
      </c>
      <c r="O99" s="22">
        <f t="shared" si="18"/>
        <v>1</v>
      </c>
      <c r="P99" s="25" t="str">
        <f t="shared" si="3"/>
        <v>Extremo</v>
      </c>
      <c r="Q99" s="17">
        <v>1</v>
      </c>
      <c r="R99" s="14" t="s">
        <v>817</v>
      </c>
      <c r="S99" s="89" t="str">
        <f t="shared" si="4"/>
        <v>Impacto</v>
      </c>
      <c r="T99" s="27" t="s">
        <v>330</v>
      </c>
      <c r="U99" s="27" t="s">
        <v>83</v>
      </c>
      <c r="V99" s="28" t="str">
        <f t="shared" si="25"/>
        <v>25%</v>
      </c>
      <c r="W99" s="27" t="s">
        <v>57</v>
      </c>
      <c r="X99" s="27" t="s">
        <v>58</v>
      </c>
      <c r="Y99" s="27" t="s">
        <v>59</v>
      </c>
      <c r="Z99" s="29">
        <f t="shared" si="6"/>
        <v>0.6</v>
      </c>
      <c r="AA99" s="30" t="str">
        <f t="shared" si="7"/>
        <v>Media</v>
      </c>
      <c r="AB99" s="28">
        <f t="shared" si="8"/>
        <v>0.6</v>
      </c>
      <c r="AC99" s="30" t="str">
        <f t="shared" si="9"/>
        <v>Mayor</v>
      </c>
      <c r="AD99" s="28">
        <f t="shared" si="10"/>
        <v>0.75</v>
      </c>
      <c r="AE99" s="31" t="str">
        <f t="shared" si="11"/>
        <v>Alto</v>
      </c>
      <c r="AF99" s="27" t="s">
        <v>60</v>
      </c>
      <c r="AG99" s="323" t="s">
        <v>492</v>
      </c>
      <c r="AH99" s="307" t="s">
        <v>493</v>
      </c>
      <c r="AI99" s="341">
        <v>44256</v>
      </c>
      <c r="AJ99" s="342">
        <v>44301</v>
      </c>
      <c r="AK99" s="329" t="s">
        <v>494</v>
      </c>
      <c r="AL99" s="323"/>
      <c r="AM99" s="323"/>
      <c r="AN99" s="340" t="s">
        <v>65</v>
      </c>
      <c r="AO99" s="291" t="s">
        <v>792</v>
      </c>
      <c r="AP99" s="292"/>
      <c r="AQ99" s="293"/>
    </row>
    <row r="100" spans="1:43" s="12" customFormat="1" ht="77.25" customHeight="1" x14ac:dyDescent="0.25">
      <c r="A100" s="312"/>
      <c r="B100" s="306"/>
      <c r="C100" s="306"/>
      <c r="D100" s="306"/>
      <c r="E100" s="306"/>
      <c r="F100" s="306"/>
      <c r="G100" s="306"/>
      <c r="H100" s="17" t="s">
        <v>52</v>
      </c>
      <c r="I100" s="20">
        <v>365</v>
      </c>
      <c r="J100" s="21" t="str">
        <f t="shared" si="21"/>
        <v>Media</v>
      </c>
      <c r="K100" s="22">
        <f t="shared" si="24"/>
        <v>0.6</v>
      </c>
      <c r="L100" s="17" t="s">
        <v>270</v>
      </c>
      <c r="M100" s="306"/>
      <c r="N100" s="24" t="str">
        <f>IF(OR(L100='[2]Tabla Impacto'!$C$4,L100='[2]Tabla Impacto'!$D$4),"Leve",IF(OR(L100='[2]Tabla Impacto'!$C$5,L100='[2]Tabla Impacto'!$D$5),"Menor",IF(OR(L100='[2]Tabla Impacto'!$C$6,L100='[2]Tabla Impacto'!$D$6),"Moderado",IF(OR(L100='[2]Tabla Impacto'!$C$7,L100='[2]Tabla Impacto'!$D$7),"Mayor",IF(OR(L100='[2]Tabla Impacto'!$C$8,L100='[2]Tabla Impacto'!$D$8),"Catastrófico","")))))</f>
        <v>Catastrófico</v>
      </c>
      <c r="O100" s="22">
        <v>0.75</v>
      </c>
      <c r="P100" s="25" t="str">
        <f t="shared" si="3"/>
        <v>Extremo</v>
      </c>
      <c r="Q100" s="17">
        <v>2</v>
      </c>
      <c r="R100" s="14" t="s">
        <v>818</v>
      </c>
      <c r="S100" s="89" t="str">
        <f t="shared" si="4"/>
        <v>Impacto</v>
      </c>
      <c r="T100" s="27" t="s">
        <v>330</v>
      </c>
      <c r="U100" s="27" t="s">
        <v>83</v>
      </c>
      <c r="V100" s="28" t="str">
        <f t="shared" si="25"/>
        <v>25%</v>
      </c>
      <c r="W100" s="27" t="s">
        <v>57</v>
      </c>
      <c r="X100" s="27" t="s">
        <v>58</v>
      </c>
      <c r="Y100" s="27" t="s">
        <v>59</v>
      </c>
      <c r="Z100" s="29">
        <f t="shared" si="6"/>
        <v>0.6</v>
      </c>
      <c r="AA100" s="30" t="str">
        <f t="shared" si="7"/>
        <v>Media</v>
      </c>
      <c r="AB100" s="28">
        <f t="shared" si="8"/>
        <v>0.6</v>
      </c>
      <c r="AC100" s="30" t="str">
        <f t="shared" si="9"/>
        <v>Moderado</v>
      </c>
      <c r="AD100" s="28">
        <f t="shared" si="10"/>
        <v>0.5625</v>
      </c>
      <c r="AE100" s="31" t="str">
        <f t="shared" si="11"/>
        <v>Moderado</v>
      </c>
      <c r="AF100" s="27" t="s">
        <v>60</v>
      </c>
      <c r="AG100" s="306"/>
      <c r="AH100" s="306"/>
      <c r="AI100" s="306"/>
      <c r="AJ100" s="306"/>
      <c r="AK100" s="306"/>
      <c r="AL100" s="306"/>
      <c r="AM100" s="306"/>
      <c r="AN100" s="335"/>
      <c r="AO100" s="291"/>
      <c r="AP100" s="292"/>
      <c r="AQ100" s="293"/>
    </row>
    <row r="101" spans="1:43" s="12" customFormat="1" ht="152.25" customHeight="1" x14ac:dyDescent="0.25">
      <c r="A101" s="194">
        <v>55</v>
      </c>
      <c r="B101" s="15" t="s">
        <v>109</v>
      </c>
      <c r="C101" s="16" t="s">
        <v>488</v>
      </c>
      <c r="D101" s="17" t="s">
        <v>100</v>
      </c>
      <c r="E101" s="91" t="s">
        <v>495</v>
      </c>
      <c r="F101" s="91" t="s">
        <v>496</v>
      </c>
      <c r="G101" s="91" t="s">
        <v>497</v>
      </c>
      <c r="H101" s="17" t="s">
        <v>80</v>
      </c>
      <c r="I101" s="20">
        <v>1</v>
      </c>
      <c r="J101" s="21" t="str">
        <f t="shared" si="21"/>
        <v>Muy Baja</v>
      </c>
      <c r="K101" s="22">
        <f t="shared" si="24"/>
        <v>0.2</v>
      </c>
      <c r="L101" s="18" t="s">
        <v>81</v>
      </c>
      <c r="M101" s="23" t="str">
        <f>IF(NOT(ISERROR(MATCH(L101,'[2]Tabla Impacto'!$B$221:$B$223,0))),'[2]Tabla Impacto'!$F$223&amp;"Por favor no seleccionar los criterios de impacto(Afectación Económica o presupuestal y Pérdida Reputacional)",L101)</f>
        <v>El riesgo afecta la imagen de de la entidad con efecto publicitario sostenido a nivel de sector administrativo, nivel departamental o municipal</v>
      </c>
      <c r="N101" s="24" t="str">
        <f>IF(OR(L101='[2]Tabla Impacto'!$C$4,L101='[2]Tabla Impacto'!$D$4),"Leve",IF(OR(L101='[2]Tabla Impacto'!$C$5,L101='[2]Tabla Impacto'!$D$5),"Menor",IF(OR(L101='[2]Tabla Impacto'!$C$6,L101='[2]Tabla Impacto'!$D$6),"Moderado",IF(OR(L101='[2]Tabla Impacto'!$C$7,L101='[2]Tabla Impacto'!$D$7),"Mayor",IF(OR(L101='[2]Tabla Impacto'!$C$8,L101='[2]Tabla Impacto'!$D$8),"Catastrófico","")))))</f>
        <v>Mayor</v>
      </c>
      <c r="O101" s="22">
        <f t="shared" ref="O101:O125" si="26">IF(N101="","",IF(N101="Leve",0.2,IF(N101="Menor",0.4,IF(N101="Moderado",0.6,IF(N101="Mayor",0.8,IF(N101="Catastrófico",1, ))))))</f>
        <v>0.8</v>
      </c>
      <c r="P101" s="25" t="str">
        <f t="shared" si="3"/>
        <v>Alto</v>
      </c>
      <c r="Q101" s="17">
        <v>1</v>
      </c>
      <c r="R101" s="91" t="s">
        <v>819</v>
      </c>
      <c r="S101" s="89" t="str">
        <f t="shared" si="4"/>
        <v>Impacto</v>
      </c>
      <c r="T101" s="27" t="s">
        <v>330</v>
      </c>
      <c r="U101" s="27" t="s">
        <v>83</v>
      </c>
      <c r="V101" s="28" t="str">
        <f t="shared" si="25"/>
        <v>25%</v>
      </c>
      <c r="W101" s="27" t="s">
        <v>57</v>
      </c>
      <c r="X101" s="27" t="s">
        <v>58</v>
      </c>
      <c r="Y101" s="27" t="s">
        <v>59</v>
      </c>
      <c r="Z101" s="29">
        <f t="shared" si="6"/>
        <v>0.2</v>
      </c>
      <c r="AA101" s="30" t="str">
        <f t="shared" si="7"/>
        <v>Muy Baja</v>
      </c>
      <c r="AB101" s="28">
        <f t="shared" si="8"/>
        <v>0.2</v>
      </c>
      <c r="AC101" s="30" t="str">
        <f t="shared" si="9"/>
        <v>Moderado</v>
      </c>
      <c r="AD101" s="28">
        <f t="shared" si="10"/>
        <v>0.60000000000000009</v>
      </c>
      <c r="AE101" s="31" t="str">
        <f t="shared" si="11"/>
        <v>Moderado</v>
      </c>
      <c r="AF101" s="27" t="s">
        <v>60</v>
      </c>
      <c r="AG101" s="91" t="s">
        <v>498</v>
      </c>
      <c r="AH101" s="17" t="s">
        <v>499</v>
      </c>
      <c r="AI101" s="399">
        <v>43983</v>
      </c>
      <c r="AJ101" s="90">
        <v>44301</v>
      </c>
      <c r="AK101" s="14" t="s">
        <v>820</v>
      </c>
      <c r="AL101" s="91"/>
      <c r="AM101" s="91"/>
      <c r="AN101" s="167" t="s">
        <v>65</v>
      </c>
      <c r="AO101" s="291" t="s">
        <v>793</v>
      </c>
      <c r="AP101" s="292"/>
      <c r="AQ101" s="293"/>
    </row>
    <row r="102" spans="1:43" s="12" customFormat="1" ht="91.5" customHeight="1" x14ac:dyDescent="0.25">
      <c r="A102" s="311">
        <v>56</v>
      </c>
      <c r="B102" s="327" t="s">
        <v>75</v>
      </c>
      <c r="C102" s="305" t="s">
        <v>488</v>
      </c>
      <c r="D102" s="307" t="s">
        <v>48</v>
      </c>
      <c r="E102" s="323" t="s">
        <v>500</v>
      </c>
      <c r="F102" s="307" t="s">
        <v>501</v>
      </c>
      <c r="G102" s="307" t="s">
        <v>502</v>
      </c>
      <c r="H102" s="17" t="s">
        <v>80</v>
      </c>
      <c r="I102" s="20">
        <v>10</v>
      </c>
      <c r="J102" s="21" t="str">
        <f t="shared" si="21"/>
        <v>Baja</v>
      </c>
      <c r="K102" s="22">
        <f t="shared" si="24"/>
        <v>0.4</v>
      </c>
      <c r="L102" s="17" t="s">
        <v>94</v>
      </c>
      <c r="M102" s="310" t="str">
        <f>IF(NOT(ISERROR(MATCH(L102,'[2]Tabla Impacto'!$B$221:$B$223,0))),'[2]Tabla Impacto'!$F$223&amp;"Por favor no seleccionar los criterios de impacto(Afectación Económica o presupuestal y Pérdida Reputacional)",L102)</f>
        <v>El riesgo afecta la imagen de la entidad con algunos usuarios de relevancia frente al logro de los objetivos</v>
      </c>
      <c r="N102" s="24" t="str">
        <f>IF(OR(L102='[2]Tabla Impacto'!$C$4,L102='[2]Tabla Impacto'!$D$4),"Leve",IF(OR(L102='[2]Tabla Impacto'!$C$5,L102='[2]Tabla Impacto'!$D$5),"Menor",IF(OR(L102='[2]Tabla Impacto'!$C$6,L102='[2]Tabla Impacto'!$D$6),"Moderado",IF(OR(L102='[2]Tabla Impacto'!$C$7,L102='[2]Tabla Impacto'!$D$7),"Mayor",IF(OR(L102='[2]Tabla Impacto'!$C$8,L102='[2]Tabla Impacto'!$D$8),"Catastrófico","")))))</f>
        <v>Moderado</v>
      </c>
      <c r="O102" s="22">
        <f t="shared" si="26"/>
        <v>0.6</v>
      </c>
      <c r="P102" s="25" t="str">
        <f t="shared" si="3"/>
        <v>Moderado</v>
      </c>
      <c r="Q102" s="17">
        <v>1</v>
      </c>
      <c r="R102" s="14" t="s">
        <v>821</v>
      </c>
      <c r="S102" s="89" t="str">
        <f t="shared" si="4"/>
        <v>Probabilidad</v>
      </c>
      <c r="T102" s="27" t="s">
        <v>55</v>
      </c>
      <c r="U102" s="27" t="s">
        <v>83</v>
      </c>
      <c r="V102" s="28" t="str">
        <f t="shared" si="25"/>
        <v>40%</v>
      </c>
      <c r="W102" s="27" t="s">
        <v>57</v>
      </c>
      <c r="X102" s="27" t="s">
        <v>238</v>
      </c>
      <c r="Y102" s="27" t="s">
        <v>59</v>
      </c>
      <c r="Z102" s="29">
        <f t="shared" si="6"/>
        <v>0.24</v>
      </c>
      <c r="AA102" s="30" t="str">
        <f t="shared" si="7"/>
        <v>Baja</v>
      </c>
      <c r="AB102" s="28">
        <f t="shared" si="8"/>
        <v>0.24</v>
      </c>
      <c r="AC102" s="30" t="str">
        <f t="shared" si="9"/>
        <v>Moderado</v>
      </c>
      <c r="AD102" s="28">
        <f t="shared" si="10"/>
        <v>0.6</v>
      </c>
      <c r="AE102" s="31" t="str">
        <f t="shared" si="11"/>
        <v>Moderado</v>
      </c>
      <c r="AF102" s="27" t="s">
        <v>60</v>
      </c>
      <c r="AG102" s="323" t="s">
        <v>503</v>
      </c>
      <c r="AH102" s="307" t="s">
        <v>499</v>
      </c>
      <c r="AI102" s="400">
        <v>43983</v>
      </c>
      <c r="AJ102" s="338">
        <v>44301</v>
      </c>
      <c r="AK102" s="329" t="s">
        <v>822</v>
      </c>
      <c r="AL102" s="20"/>
      <c r="AM102" s="20"/>
      <c r="AN102" s="167" t="s">
        <v>65</v>
      </c>
      <c r="AO102" s="291" t="s">
        <v>794</v>
      </c>
      <c r="AP102" s="292"/>
      <c r="AQ102" s="293"/>
    </row>
    <row r="103" spans="1:43" s="12" customFormat="1" ht="111.75" customHeight="1" x14ac:dyDescent="0.25">
      <c r="A103" s="312"/>
      <c r="B103" s="306"/>
      <c r="C103" s="306"/>
      <c r="D103" s="306"/>
      <c r="E103" s="306"/>
      <c r="F103" s="306"/>
      <c r="G103" s="306"/>
      <c r="H103" s="17" t="s">
        <v>80</v>
      </c>
      <c r="I103" s="20">
        <v>10</v>
      </c>
      <c r="J103" s="21" t="str">
        <f t="shared" si="21"/>
        <v>Baja</v>
      </c>
      <c r="K103" s="22">
        <v>0.24</v>
      </c>
      <c r="L103" s="17" t="s">
        <v>94</v>
      </c>
      <c r="M103" s="306"/>
      <c r="N103" s="24" t="str">
        <f>IF(OR(L103='[2]Tabla Impacto'!$C$4,L103='[2]Tabla Impacto'!$D$4),"Leve",IF(OR(L103='[2]Tabla Impacto'!$C$5,L103='[2]Tabla Impacto'!$D$5),"Menor",IF(OR(L103='[2]Tabla Impacto'!$C$6,L103='[2]Tabla Impacto'!$D$6),"Moderado",IF(OR(L103='[2]Tabla Impacto'!$C$7,L103='[2]Tabla Impacto'!$D$7),"Mayor",IF(OR(L103='[2]Tabla Impacto'!$C$8,L103='[2]Tabla Impacto'!$D$8),"Catastrófico","")))))</f>
        <v>Moderado</v>
      </c>
      <c r="O103" s="22">
        <f t="shared" si="26"/>
        <v>0.6</v>
      </c>
      <c r="P103" s="25" t="str">
        <f t="shared" si="3"/>
        <v>Moderado</v>
      </c>
      <c r="Q103" s="17">
        <v>2</v>
      </c>
      <c r="R103" s="14" t="s">
        <v>823</v>
      </c>
      <c r="S103" s="89" t="str">
        <f t="shared" si="4"/>
        <v>Probabilidad</v>
      </c>
      <c r="T103" s="27" t="s">
        <v>55</v>
      </c>
      <c r="U103" s="27" t="s">
        <v>83</v>
      </c>
      <c r="V103" s="28" t="str">
        <f t="shared" si="25"/>
        <v>40%</v>
      </c>
      <c r="W103" s="27" t="s">
        <v>57</v>
      </c>
      <c r="X103" s="27" t="s">
        <v>238</v>
      </c>
      <c r="Y103" s="27" t="s">
        <v>59</v>
      </c>
      <c r="Z103" s="29">
        <f t="shared" si="6"/>
        <v>0.14399999999999999</v>
      </c>
      <c r="AA103" s="30" t="str">
        <f t="shared" si="7"/>
        <v>Muy Baja</v>
      </c>
      <c r="AB103" s="28">
        <f t="shared" si="8"/>
        <v>0.14399999999999999</v>
      </c>
      <c r="AC103" s="30" t="str">
        <f t="shared" si="9"/>
        <v>Moderado</v>
      </c>
      <c r="AD103" s="28">
        <f t="shared" si="10"/>
        <v>0.6</v>
      </c>
      <c r="AE103" s="31" t="str">
        <f t="shared" si="11"/>
        <v>Moderado</v>
      </c>
      <c r="AF103" s="27" t="s">
        <v>60</v>
      </c>
      <c r="AG103" s="306"/>
      <c r="AH103" s="306"/>
      <c r="AI103" s="306"/>
      <c r="AJ103" s="306"/>
      <c r="AK103" s="306"/>
      <c r="AL103" s="20"/>
      <c r="AM103" s="20"/>
      <c r="AN103" s="167" t="s">
        <v>65</v>
      </c>
      <c r="AO103" s="291"/>
      <c r="AP103" s="292"/>
      <c r="AQ103" s="293"/>
    </row>
    <row r="104" spans="1:43" s="12" customFormat="1" ht="182.25" customHeight="1" x14ac:dyDescent="0.25">
      <c r="A104" s="311">
        <v>57</v>
      </c>
      <c r="B104" s="327" t="s">
        <v>109</v>
      </c>
      <c r="C104" s="305" t="s">
        <v>488</v>
      </c>
      <c r="D104" s="307" t="s">
        <v>100</v>
      </c>
      <c r="E104" s="323" t="s">
        <v>504</v>
      </c>
      <c r="F104" s="307" t="s">
        <v>505</v>
      </c>
      <c r="G104" s="307" t="s">
        <v>506</v>
      </c>
      <c r="H104" s="17" t="s">
        <v>113</v>
      </c>
      <c r="I104" s="20">
        <v>1</v>
      </c>
      <c r="J104" s="21" t="str">
        <f t="shared" si="21"/>
        <v>Muy Baja</v>
      </c>
      <c r="K104" s="22">
        <f t="shared" ref="K104:K106" si="27">IF(J104="","",IF(J104="Muy Baja",0.2,IF(J104="Baja",0.4,IF(J104="Media",0.6,IF(J104="Alta",0.8,IF(J104="Muy Alta",1, ))))))</f>
        <v>0.2</v>
      </c>
      <c r="L104" s="17" t="s">
        <v>94</v>
      </c>
      <c r="M104" s="310" t="str">
        <f>IF(NOT(ISERROR(MATCH(L104,'[2]Tabla Impacto'!$B$221:$B$223,0))),'[2]Tabla Impacto'!$F$223&amp;"Por favor no seleccionar los criterios de impacto(Afectación Económica o presupuestal y Pérdida Reputacional)",L104)</f>
        <v>El riesgo afecta la imagen de la entidad con algunos usuarios de relevancia frente al logro de los objetivos</v>
      </c>
      <c r="N104" s="24" t="s">
        <v>114</v>
      </c>
      <c r="O104" s="22">
        <f t="shared" si="26"/>
        <v>0.6</v>
      </c>
      <c r="P104" s="25" t="str">
        <f t="shared" si="3"/>
        <v>Moderado</v>
      </c>
      <c r="Q104" s="17">
        <v>1</v>
      </c>
      <c r="R104" s="14" t="s">
        <v>824</v>
      </c>
      <c r="S104" s="89" t="str">
        <f t="shared" si="4"/>
        <v>Probabilidad</v>
      </c>
      <c r="T104" s="27" t="s">
        <v>55</v>
      </c>
      <c r="U104" s="27" t="s">
        <v>83</v>
      </c>
      <c r="V104" s="28" t="str">
        <f t="shared" si="25"/>
        <v>40%</v>
      </c>
      <c r="W104" s="27" t="s">
        <v>57</v>
      </c>
      <c r="X104" s="27" t="s">
        <v>58</v>
      </c>
      <c r="Y104" s="27" t="s">
        <v>59</v>
      </c>
      <c r="Z104" s="29">
        <f t="shared" si="6"/>
        <v>0.12</v>
      </c>
      <c r="AA104" s="30" t="str">
        <f t="shared" si="7"/>
        <v>Muy Baja</v>
      </c>
      <c r="AB104" s="28">
        <f t="shared" si="8"/>
        <v>0.12</v>
      </c>
      <c r="AC104" s="30" t="str">
        <f t="shared" si="9"/>
        <v>Moderado</v>
      </c>
      <c r="AD104" s="28">
        <f t="shared" si="10"/>
        <v>0.6</v>
      </c>
      <c r="AE104" s="31" t="str">
        <f t="shared" si="11"/>
        <v>Moderado</v>
      </c>
      <c r="AF104" s="27" t="s">
        <v>60</v>
      </c>
      <c r="AG104" s="323" t="s">
        <v>507</v>
      </c>
      <c r="AH104" s="307" t="s">
        <v>499</v>
      </c>
      <c r="AI104" s="339">
        <v>44319</v>
      </c>
      <c r="AJ104" s="338">
        <v>44301</v>
      </c>
      <c r="AK104" s="329" t="s">
        <v>825</v>
      </c>
      <c r="AL104" s="20"/>
      <c r="AM104" s="20"/>
      <c r="AN104" s="167" t="s">
        <v>65</v>
      </c>
      <c r="AO104" s="291" t="s">
        <v>745</v>
      </c>
      <c r="AP104" s="292"/>
      <c r="AQ104" s="293"/>
    </row>
    <row r="105" spans="1:43" s="12" customFormat="1" ht="82.5" customHeight="1" x14ac:dyDescent="0.25">
      <c r="A105" s="312"/>
      <c r="B105" s="306"/>
      <c r="C105" s="306"/>
      <c r="D105" s="306"/>
      <c r="E105" s="306"/>
      <c r="F105" s="306"/>
      <c r="G105" s="306"/>
      <c r="H105" s="17" t="s">
        <v>113</v>
      </c>
      <c r="I105" s="20">
        <v>1</v>
      </c>
      <c r="J105" s="21" t="str">
        <f t="shared" si="21"/>
        <v>Muy Baja</v>
      </c>
      <c r="K105" s="22">
        <f t="shared" si="27"/>
        <v>0.2</v>
      </c>
      <c r="L105" s="17" t="s">
        <v>94</v>
      </c>
      <c r="M105" s="306"/>
      <c r="N105" s="24" t="s">
        <v>114</v>
      </c>
      <c r="O105" s="22">
        <f t="shared" si="26"/>
        <v>0.6</v>
      </c>
      <c r="P105" s="25" t="str">
        <f t="shared" si="3"/>
        <v>Moderado</v>
      </c>
      <c r="Q105" s="17">
        <v>2</v>
      </c>
      <c r="R105" s="14" t="s">
        <v>826</v>
      </c>
      <c r="S105" s="89" t="str">
        <f t="shared" si="4"/>
        <v>Probabilidad</v>
      </c>
      <c r="T105" s="27" t="s">
        <v>55</v>
      </c>
      <c r="U105" s="27" t="s">
        <v>83</v>
      </c>
      <c r="V105" s="28" t="str">
        <f t="shared" si="25"/>
        <v>40%</v>
      </c>
      <c r="W105" s="27" t="s">
        <v>57</v>
      </c>
      <c r="X105" s="27" t="s">
        <v>58</v>
      </c>
      <c r="Y105" s="27" t="s">
        <v>59</v>
      </c>
      <c r="Z105" s="29">
        <f t="shared" si="6"/>
        <v>0.12</v>
      </c>
      <c r="AA105" s="30" t="str">
        <f t="shared" si="7"/>
        <v>Muy Baja</v>
      </c>
      <c r="AB105" s="28">
        <f t="shared" si="8"/>
        <v>0.12</v>
      </c>
      <c r="AC105" s="30" t="str">
        <f t="shared" si="9"/>
        <v>Moderado</v>
      </c>
      <c r="AD105" s="28">
        <f t="shared" si="10"/>
        <v>0.6</v>
      </c>
      <c r="AE105" s="31" t="str">
        <f t="shared" si="11"/>
        <v>Moderado</v>
      </c>
      <c r="AF105" s="27" t="s">
        <v>60</v>
      </c>
      <c r="AG105" s="306"/>
      <c r="AH105" s="306"/>
      <c r="AI105" s="306"/>
      <c r="AJ105" s="306"/>
      <c r="AK105" s="306"/>
      <c r="AL105" s="20"/>
      <c r="AM105" s="20"/>
      <c r="AN105" s="167" t="s">
        <v>65</v>
      </c>
      <c r="AO105" s="291" t="s">
        <v>746</v>
      </c>
      <c r="AP105" s="292"/>
      <c r="AQ105" s="293"/>
    </row>
    <row r="106" spans="1:43" s="12" customFormat="1" ht="210" customHeight="1" x14ac:dyDescent="0.25">
      <c r="A106" s="311">
        <v>58</v>
      </c>
      <c r="B106" s="327" t="s">
        <v>350</v>
      </c>
      <c r="C106" s="305" t="s">
        <v>508</v>
      </c>
      <c r="D106" s="307" t="s">
        <v>100</v>
      </c>
      <c r="E106" s="308" t="s">
        <v>509</v>
      </c>
      <c r="F106" s="308" t="s">
        <v>510</v>
      </c>
      <c r="G106" s="308" t="s">
        <v>511</v>
      </c>
      <c r="H106" s="18" t="s">
        <v>52</v>
      </c>
      <c r="I106" s="20">
        <v>365</v>
      </c>
      <c r="J106" s="21" t="str">
        <f t="shared" si="21"/>
        <v>Media</v>
      </c>
      <c r="K106" s="22">
        <f t="shared" si="27"/>
        <v>0.6</v>
      </c>
      <c r="L106" s="17" t="s">
        <v>94</v>
      </c>
      <c r="M106" s="23" t="str">
        <f>IF(NOT(ISERROR(MATCH(L106,'[2]Tabla Impacto'!$B$221:$B$223,0))),'[2]Tabla Impacto'!$F$223&amp;"Por favor no seleccionar los criterios de impacto(Afectación Económica o presupuestal y Pérdida Reputacional)",L106)</f>
        <v>El riesgo afecta la imagen de la entidad con algunos usuarios de relevancia frente al logro de los objetivos</v>
      </c>
      <c r="N106" s="24" t="str">
        <f>IF(OR(L106='[2]Tabla Impacto'!$C$4,L106='[2]Tabla Impacto'!$D$4),"Leve",IF(OR(L106='[2]Tabla Impacto'!$C$5,L106='[2]Tabla Impacto'!$D$5),"Menor",IF(OR(L106='[2]Tabla Impacto'!$C$6,L106='[2]Tabla Impacto'!$D$6),"Moderado",IF(OR(L106='[2]Tabla Impacto'!$C$7,L106='[2]Tabla Impacto'!$D$7),"Mayor",IF(OR(L106='[2]Tabla Impacto'!$C$8,L106='[2]Tabla Impacto'!$D$8),"Catastrófico","")))))</f>
        <v>Moderado</v>
      </c>
      <c r="O106" s="22">
        <f t="shared" si="26"/>
        <v>0.6</v>
      </c>
      <c r="P106" s="25" t="str">
        <f t="shared" si="3"/>
        <v>Moderado</v>
      </c>
      <c r="Q106" s="20">
        <v>1</v>
      </c>
      <c r="R106" s="91" t="s">
        <v>512</v>
      </c>
      <c r="S106" s="89" t="str">
        <f t="shared" si="4"/>
        <v>Probabilidad</v>
      </c>
      <c r="T106" s="27" t="s">
        <v>55</v>
      </c>
      <c r="U106" s="27" t="s">
        <v>83</v>
      </c>
      <c r="V106" s="28" t="str">
        <f t="shared" si="25"/>
        <v>40%</v>
      </c>
      <c r="W106" s="27" t="s">
        <v>57</v>
      </c>
      <c r="X106" s="27" t="s">
        <v>58</v>
      </c>
      <c r="Y106" s="27" t="s">
        <v>59</v>
      </c>
      <c r="Z106" s="29">
        <f t="shared" si="6"/>
        <v>0.36</v>
      </c>
      <c r="AA106" s="30" t="str">
        <f t="shared" si="7"/>
        <v>Baja</v>
      </c>
      <c r="AB106" s="28">
        <f t="shared" si="8"/>
        <v>0.36</v>
      </c>
      <c r="AC106" s="30" t="str">
        <f t="shared" si="9"/>
        <v>Moderado</v>
      </c>
      <c r="AD106" s="28">
        <f t="shared" si="10"/>
        <v>0.6</v>
      </c>
      <c r="AE106" s="31" t="str">
        <f t="shared" si="11"/>
        <v>Moderado</v>
      </c>
      <c r="AF106" s="27" t="s">
        <v>60</v>
      </c>
      <c r="AG106" s="18"/>
      <c r="AH106" s="137" t="s">
        <v>513</v>
      </c>
      <c r="AI106" s="138" t="s">
        <v>175</v>
      </c>
      <c r="AJ106" s="100">
        <v>44305</v>
      </c>
      <c r="AK106" s="18" t="s">
        <v>514</v>
      </c>
      <c r="AL106" s="20"/>
      <c r="AM106" s="20"/>
      <c r="AN106" s="167" t="s">
        <v>65</v>
      </c>
      <c r="AO106" s="294" t="s">
        <v>872</v>
      </c>
      <c r="AP106" s="295"/>
      <c r="AQ106" s="296"/>
    </row>
    <row r="107" spans="1:43" s="12" customFormat="1" ht="67.5" customHeight="1" x14ac:dyDescent="0.25">
      <c r="A107" s="312"/>
      <c r="B107" s="306"/>
      <c r="C107" s="306"/>
      <c r="D107" s="306"/>
      <c r="E107" s="306"/>
      <c r="F107" s="306"/>
      <c r="G107" s="306"/>
      <c r="H107" s="18" t="s">
        <v>52</v>
      </c>
      <c r="I107" s="20">
        <v>365</v>
      </c>
      <c r="J107" s="21" t="str">
        <f t="shared" si="21"/>
        <v>Media</v>
      </c>
      <c r="K107" s="22">
        <v>0.36</v>
      </c>
      <c r="L107" s="17" t="s">
        <v>94</v>
      </c>
      <c r="M107" s="23"/>
      <c r="N107" s="24" t="str">
        <f>IF(OR(L107='[2]Tabla Impacto'!$C$4,L107='[2]Tabla Impacto'!$D$4),"Leve",IF(OR(L107='[2]Tabla Impacto'!$C$5,L107='[2]Tabla Impacto'!$D$5),"Menor",IF(OR(L107='[2]Tabla Impacto'!$C$6,L107='[2]Tabla Impacto'!$D$6),"Moderado",IF(OR(L107='[2]Tabla Impacto'!$C$7,L107='[2]Tabla Impacto'!$D$7),"Mayor",IF(OR(L107='[2]Tabla Impacto'!$C$8,L107='[2]Tabla Impacto'!$D$8),"Catastrófico","")))))</f>
        <v>Moderado</v>
      </c>
      <c r="O107" s="22">
        <f t="shared" si="26"/>
        <v>0.6</v>
      </c>
      <c r="P107" s="25" t="str">
        <f t="shared" si="3"/>
        <v>Moderado</v>
      </c>
      <c r="Q107" s="20">
        <v>2</v>
      </c>
      <c r="R107" s="91" t="s">
        <v>515</v>
      </c>
      <c r="S107" s="89" t="str">
        <f t="shared" si="4"/>
        <v>Probabilidad</v>
      </c>
      <c r="T107" s="27" t="s">
        <v>55</v>
      </c>
      <c r="U107" s="27" t="s">
        <v>83</v>
      </c>
      <c r="V107" s="28" t="str">
        <f t="shared" si="25"/>
        <v>40%</v>
      </c>
      <c r="W107" s="27" t="s">
        <v>57</v>
      </c>
      <c r="X107" s="27" t="s">
        <v>58</v>
      </c>
      <c r="Y107" s="27" t="s">
        <v>59</v>
      </c>
      <c r="Z107" s="29">
        <f t="shared" si="6"/>
        <v>0.216</v>
      </c>
      <c r="AA107" s="30" t="str">
        <f t="shared" si="7"/>
        <v>Baja</v>
      </c>
      <c r="AB107" s="28">
        <f t="shared" si="8"/>
        <v>0.216</v>
      </c>
      <c r="AC107" s="30" t="str">
        <f t="shared" si="9"/>
        <v>Moderado</v>
      </c>
      <c r="AD107" s="28">
        <f t="shared" si="10"/>
        <v>0.6</v>
      </c>
      <c r="AE107" s="31" t="str">
        <f t="shared" si="11"/>
        <v>Moderado</v>
      </c>
      <c r="AF107" s="27" t="s">
        <v>60</v>
      </c>
      <c r="AG107" s="18"/>
      <c r="AH107" s="137" t="s">
        <v>513</v>
      </c>
      <c r="AI107" s="138" t="s">
        <v>175</v>
      </c>
      <c r="AJ107" s="100">
        <v>44305</v>
      </c>
      <c r="AK107" s="18" t="s">
        <v>516</v>
      </c>
      <c r="AL107" s="20"/>
      <c r="AM107" s="20"/>
      <c r="AN107" s="167" t="s">
        <v>65</v>
      </c>
      <c r="AO107" s="294" t="s">
        <v>765</v>
      </c>
      <c r="AP107" s="295"/>
      <c r="AQ107" s="296"/>
    </row>
    <row r="108" spans="1:43" s="12" customFormat="1" ht="50.25" customHeight="1" x14ac:dyDescent="0.25">
      <c r="A108" s="193">
        <v>59</v>
      </c>
      <c r="B108" s="104" t="s">
        <v>75</v>
      </c>
      <c r="C108" s="125" t="s">
        <v>508</v>
      </c>
      <c r="D108" s="106"/>
      <c r="E108" s="107" t="s">
        <v>517</v>
      </c>
      <c r="F108" s="107"/>
      <c r="G108" s="107" t="s">
        <v>518</v>
      </c>
      <c r="H108" s="107"/>
      <c r="I108" s="51"/>
      <c r="J108" s="108" t="str">
        <f t="shared" si="21"/>
        <v/>
      </c>
      <c r="K108" s="109" t="str">
        <f t="shared" ref="K108:K110" si="28">IF(J108="","",IF(J108="Muy Baja",0.2,IF(J108="Baja",0.4,IF(J108="Media",0.6,IF(J108="Alta",0.8,IF(J108="Muy Alta",1, ))))))</f>
        <v/>
      </c>
      <c r="L108" s="110"/>
      <c r="M108" s="111">
        <f>IF(NOT(ISERROR(MATCH(L108,'[2]Tabla Impacto'!$B$221:$B$223,0))),'[2]Tabla Impacto'!$F$223&amp;"Por favor no seleccionar los criterios de impacto(Afectación Económica o presupuestal y Pérdida Reputacional)",L108)</f>
        <v>0</v>
      </c>
      <c r="N108" s="112" t="str">
        <f>IF(OR(L108='[2]Tabla Impacto'!$C$4,L108='[2]Tabla Impacto'!$D$4),"Leve",IF(OR(L108='[2]Tabla Impacto'!$C$5,L108='[2]Tabla Impacto'!$D$5),"Menor",IF(OR(L108='[2]Tabla Impacto'!$C$6,L108='[2]Tabla Impacto'!$D$6),"Moderado",IF(OR(L108='[2]Tabla Impacto'!$C$7,L108='[2]Tabla Impacto'!$D$7),"Mayor",IF(OR(L108='[2]Tabla Impacto'!$C$8,L108='[2]Tabla Impacto'!$D$8),"Catastrófico","")))))</f>
        <v/>
      </c>
      <c r="O108" s="109" t="str">
        <f t="shared" si="26"/>
        <v/>
      </c>
      <c r="P108" s="113" t="str">
        <f t="shared" si="3"/>
        <v/>
      </c>
      <c r="Q108" s="51">
        <v>1</v>
      </c>
      <c r="R108" s="107" t="s">
        <v>519</v>
      </c>
      <c r="S108" s="114" t="str">
        <f t="shared" si="4"/>
        <v/>
      </c>
      <c r="T108" s="115"/>
      <c r="U108" s="115"/>
      <c r="V108" s="116" t="str">
        <f t="shared" si="25"/>
        <v/>
      </c>
      <c r="W108" s="115"/>
      <c r="X108" s="115"/>
      <c r="Y108" s="115"/>
      <c r="Z108" s="117" t="str">
        <f t="shared" si="6"/>
        <v/>
      </c>
      <c r="AA108" s="118" t="str">
        <f t="shared" si="7"/>
        <v/>
      </c>
      <c r="AB108" s="116" t="str">
        <f t="shared" si="8"/>
        <v/>
      </c>
      <c r="AC108" s="118" t="str">
        <f t="shared" si="9"/>
        <v/>
      </c>
      <c r="AD108" s="116" t="str">
        <f t="shared" si="10"/>
        <v/>
      </c>
      <c r="AE108" s="119" t="str">
        <f t="shared" si="11"/>
        <v/>
      </c>
      <c r="AF108" s="115"/>
      <c r="AG108" s="333" t="s">
        <v>520</v>
      </c>
      <c r="AH108" s="306"/>
      <c r="AI108" s="306"/>
      <c r="AJ108" s="306"/>
      <c r="AK108" s="306"/>
      <c r="AL108" s="306"/>
      <c r="AM108" s="306"/>
      <c r="AN108" s="163" t="s">
        <v>74</v>
      </c>
      <c r="AO108" s="291" t="s">
        <v>791</v>
      </c>
      <c r="AP108" s="292"/>
      <c r="AQ108" s="293"/>
    </row>
    <row r="109" spans="1:43" s="12" customFormat="1" ht="43.5" customHeight="1" x14ac:dyDescent="0.25">
      <c r="A109" s="193">
        <v>60</v>
      </c>
      <c r="B109" s="104" t="s">
        <v>75</v>
      </c>
      <c r="C109" s="125" t="s">
        <v>508</v>
      </c>
      <c r="D109" s="106"/>
      <c r="E109" s="107" t="s">
        <v>521</v>
      </c>
      <c r="F109" s="107"/>
      <c r="G109" s="107" t="s">
        <v>522</v>
      </c>
      <c r="H109" s="107"/>
      <c r="I109" s="51"/>
      <c r="J109" s="108" t="str">
        <f t="shared" si="21"/>
        <v/>
      </c>
      <c r="K109" s="109" t="str">
        <f t="shared" si="28"/>
        <v/>
      </c>
      <c r="L109" s="110"/>
      <c r="M109" s="111">
        <f>IF(NOT(ISERROR(MATCH(L109,'[2]Tabla Impacto'!$B$221:$B$223,0))),'[2]Tabla Impacto'!$F$223&amp;"Por favor no seleccionar los criterios de impacto(Afectación Económica o presupuestal y Pérdida Reputacional)",L109)</f>
        <v>0</v>
      </c>
      <c r="N109" s="112" t="str">
        <f>IF(OR(L109='[2]Tabla Impacto'!$C$4,L109='[2]Tabla Impacto'!$D$4),"Leve",IF(OR(L109='[2]Tabla Impacto'!$C$5,L109='[2]Tabla Impacto'!$D$5),"Menor",IF(OR(L109='[2]Tabla Impacto'!$C$6,L109='[2]Tabla Impacto'!$D$6),"Moderado",IF(OR(L109='[2]Tabla Impacto'!$C$7,L109='[2]Tabla Impacto'!$D$7),"Mayor",IF(OR(L109='[2]Tabla Impacto'!$C$8,L109='[2]Tabla Impacto'!$D$8),"Catastrófico","")))))</f>
        <v/>
      </c>
      <c r="O109" s="109" t="str">
        <f t="shared" si="26"/>
        <v/>
      </c>
      <c r="P109" s="113" t="str">
        <f t="shared" si="3"/>
        <v/>
      </c>
      <c r="Q109" s="51">
        <v>1</v>
      </c>
      <c r="R109" s="107" t="s">
        <v>523</v>
      </c>
      <c r="S109" s="114" t="str">
        <f t="shared" si="4"/>
        <v/>
      </c>
      <c r="T109" s="115"/>
      <c r="U109" s="115"/>
      <c r="V109" s="116" t="str">
        <f t="shared" si="25"/>
        <v/>
      </c>
      <c r="W109" s="115"/>
      <c r="X109" s="115"/>
      <c r="Y109" s="115"/>
      <c r="Z109" s="117" t="str">
        <f t="shared" si="6"/>
        <v/>
      </c>
      <c r="AA109" s="118" t="str">
        <f t="shared" si="7"/>
        <v/>
      </c>
      <c r="AB109" s="116" t="str">
        <f t="shared" si="8"/>
        <v/>
      </c>
      <c r="AC109" s="118" t="str">
        <f t="shared" si="9"/>
        <v/>
      </c>
      <c r="AD109" s="116" t="str">
        <f t="shared" si="10"/>
        <v/>
      </c>
      <c r="AE109" s="119" t="str">
        <f t="shared" si="11"/>
        <v/>
      </c>
      <c r="AF109" s="115"/>
      <c r="AG109" s="333" t="s">
        <v>524</v>
      </c>
      <c r="AH109" s="306"/>
      <c r="AI109" s="306"/>
      <c r="AJ109" s="306"/>
      <c r="AK109" s="306"/>
      <c r="AL109" s="306"/>
      <c r="AM109" s="306"/>
      <c r="AN109" s="163" t="s">
        <v>74</v>
      </c>
      <c r="AO109" s="291" t="s">
        <v>791</v>
      </c>
      <c r="AP109" s="292"/>
      <c r="AQ109" s="293"/>
    </row>
    <row r="110" spans="1:43" s="12" customFormat="1" ht="51" customHeight="1" x14ac:dyDescent="0.25">
      <c r="A110" s="311">
        <v>61</v>
      </c>
      <c r="B110" s="327" t="s">
        <v>350</v>
      </c>
      <c r="C110" s="305" t="s">
        <v>525</v>
      </c>
      <c r="D110" s="307" t="s">
        <v>66</v>
      </c>
      <c r="E110" s="323" t="s">
        <v>526</v>
      </c>
      <c r="F110" s="323" t="s">
        <v>527</v>
      </c>
      <c r="G110" s="307" t="s">
        <v>528</v>
      </c>
      <c r="H110" s="17" t="s">
        <v>52</v>
      </c>
      <c r="I110" s="20">
        <v>12</v>
      </c>
      <c r="J110" s="21" t="str">
        <f t="shared" si="21"/>
        <v>Baja</v>
      </c>
      <c r="K110" s="22">
        <f t="shared" si="28"/>
        <v>0.4</v>
      </c>
      <c r="L110" s="99" t="s">
        <v>94</v>
      </c>
      <c r="M110" s="310" t="str">
        <f>IF(NOT(ISERROR(MATCH(L110,'[2]Tabla Impacto'!$B$221:$B$223,0))),'[2]Tabla Impacto'!$F$223&amp;"Por favor no seleccionar los criterios de impacto(Afectación Económica o presupuestal y Pérdida Reputacional)",L110)</f>
        <v>El riesgo afecta la imagen de la entidad con algunos usuarios de relevancia frente al logro de los objetivos</v>
      </c>
      <c r="N110" s="24" t="str">
        <f>IF(OR(L110='[2]Tabla Impacto'!$C$4,L110='[2]Tabla Impacto'!$D$4),"Leve",IF(OR(L110='[2]Tabla Impacto'!$C$5,L110='[2]Tabla Impacto'!$D$5),"Menor",IF(OR(L110='[2]Tabla Impacto'!$C$6,L110='[2]Tabla Impacto'!$D$6),"Moderado",IF(OR(L110='[2]Tabla Impacto'!$C$7,L110='[2]Tabla Impacto'!$D$7),"Mayor",IF(OR(L110='[2]Tabla Impacto'!$C$8,L110='[2]Tabla Impacto'!$D$8),"Catastrófico","")))))</f>
        <v>Moderado</v>
      </c>
      <c r="O110" s="22">
        <f t="shared" si="26"/>
        <v>0.6</v>
      </c>
      <c r="P110" s="25" t="str">
        <f t="shared" si="3"/>
        <v>Moderado</v>
      </c>
      <c r="Q110" s="17">
        <v>1</v>
      </c>
      <c r="R110" s="91" t="s">
        <v>529</v>
      </c>
      <c r="S110" s="89" t="str">
        <f t="shared" si="4"/>
        <v>Probabilidad</v>
      </c>
      <c r="T110" s="27" t="s">
        <v>55</v>
      </c>
      <c r="U110" s="27" t="s">
        <v>83</v>
      </c>
      <c r="V110" s="28" t="str">
        <f t="shared" si="25"/>
        <v>40%</v>
      </c>
      <c r="W110" s="27" t="s">
        <v>57</v>
      </c>
      <c r="X110" s="27" t="s">
        <v>58</v>
      </c>
      <c r="Y110" s="27" t="s">
        <v>59</v>
      </c>
      <c r="Z110" s="29">
        <f t="shared" si="6"/>
        <v>0.24</v>
      </c>
      <c r="AA110" s="30" t="str">
        <f t="shared" si="7"/>
        <v>Baja</v>
      </c>
      <c r="AB110" s="28">
        <f t="shared" si="8"/>
        <v>0.24</v>
      </c>
      <c r="AC110" s="30" t="str">
        <f t="shared" si="9"/>
        <v>Moderado</v>
      </c>
      <c r="AD110" s="28">
        <f t="shared" si="10"/>
        <v>0.6</v>
      </c>
      <c r="AE110" s="31" t="str">
        <f t="shared" si="11"/>
        <v>Moderado</v>
      </c>
      <c r="AF110" s="27" t="s">
        <v>60</v>
      </c>
      <c r="AG110" s="91" t="s">
        <v>530</v>
      </c>
      <c r="AH110" s="17" t="s">
        <v>513</v>
      </c>
      <c r="AI110" s="92"/>
      <c r="AJ110" s="100">
        <v>44300</v>
      </c>
      <c r="AK110" s="91" t="s">
        <v>531</v>
      </c>
      <c r="AL110" s="20"/>
      <c r="AM110" s="20"/>
      <c r="AN110" s="167" t="s">
        <v>65</v>
      </c>
      <c r="AO110" s="294" t="s">
        <v>765</v>
      </c>
      <c r="AP110" s="295"/>
      <c r="AQ110" s="296"/>
    </row>
    <row r="111" spans="1:43" s="12" customFormat="1" ht="297" customHeight="1" x14ac:dyDescent="0.25">
      <c r="A111" s="312"/>
      <c r="B111" s="306"/>
      <c r="C111" s="306"/>
      <c r="D111" s="306"/>
      <c r="E111" s="306"/>
      <c r="F111" s="306"/>
      <c r="G111" s="306"/>
      <c r="H111" s="17" t="s">
        <v>52</v>
      </c>
      <c r="I111" s="20">
        <v>12</v>
      </c>
      <c r="J111" s="21" t="str">
        <f t="shared" si="21"/>
        <v>Baja</v>
      </c>
      <c r="K111" s="22">
        <v>0.24</v>
      </c>
      <c r="L111" s="99" t="s">
        <v>94</v>
      </c>
      <c r="M111" s="306"/>
      <c r="N111" s="24" t="str">
        <f>IF(OR(L111='[2]Tabla Impacto'!$C$4,L111='[2]Tabla Impacto'!$D$4),"Leve",IF(OR(L111='[2]Tabla Impacto'!$C$5,L111='[2]Tabla Impacto'!$D$5),"Menor",IF(OR(L111='[2]Tabla Impacto'!$C$6,L111='[2]Tabla Impacto'!$D$6),"Moderado",IF(OR(L111='[2]Tabla Impacto'!$C$7,L111='[2]Tabla Impacto'!$D$7),"Mayor",IF(OR(L111='[2]Tabla Impacto'!$C$8,L111='[2]Tabla Impacto'!$D$8),"Catastrófico","")))))</f>
        <v>Moderado</v>
      </c>
      <c r="O111" s="22">
        <f t="shared" si="26"/>
        <v>0.6</v>
      </c>
      <c r="P111" s="25" t="str">
        <f t="shared" si="3"/>
        <v>Moderado</v>
      </c>
      <c r="Q111" s="17">
        <v>2</v>
      </c>
      <c r="R111" s="91" t="s">
        <v>532</v>
      </c>
      <c r="S111" s="89" t="str">
        <f t="shared" si="4"/>
        <v>Probabilidad</v>
      </c>
      <c r="T111" s="27" t="s">
        <v>55</v>
      </c>
      <c r="U111" s="27" t="s">
        <v>83</v>
      </c>
      <c r="V111" s="28" t="str">
        <f t="shared" si="25"/>
        <v>40%</v>
      </c>
      <c r="W111" s="27" t="s">
        <v>57</v>
      </c>
      <c r="X111" s="27" t="s">
        <v>58</v>
      </c>
      <c r="Y111" s="27" t="s">
        <v>59</v>
      </c>
      <c r="Z111" s="29">
        <f t="shared" si="6"/>
        <v>0.14399999999999999</v>
      </c>
      <c r="AA111" s="30" t="str">
        <f t="shared" si="7"/>
        <v>Muy Baja</v>
      </c>
      <c r="AB111" s="28">
        <f t="shared" si="8"/>
        <v>0.14399999999999999</v>
      </c>
      <c r="AC111" s="30" t="str">
        <f t="shared" si="9"/>
        <v>Moderado</v>
      </c>
      <c r="AD111" s="28">
        <f t="shared" si="10"/>
        <v>0.6</v>
      </c>
      <c r="AE111" s="31" t="str">
        <f t="shared" si="11"/>
        <v>Moderado</v>
      </c>
      <c r="AF111" s="27" t="s">
        <v>60</v>
      </c>
      <c r="AG111" s="89"/>
      <c r="AH111" s="17" t="s">
        <v>513</v>
      </c>
      <c r="AI111" s="92"/>
      <c r="AJ111" s="100">
        <v>44300</v>
      </c>
      <c r="AK111" s="91" t="s">
        <v>766</v>
      </c>
      <c r="AL111" s="20"/>
      <c r="AM111" s="20"/>
      <c r="AN111" s="167" t="s">
        <v>65</v>
      </c>
      <c r="AO111" s="291" t="s">
        <v>887</v>
      </c>
      <c r="AP111" s="292"/>
      <c r="AQ111" s="293"/>
    </row>
    <row r="112" spans="1:43" s="12" customFormat="1" ht="42" customHeight="1" x14ac:dyDescent="0.25">
      <c r="A112" s="312"/>
      <c r="B112" s="306"/>
      <c r="C112" s="306"/>
      <c r="D112" s="306"/>
      <c r="E112" s="306"/>
      <c r="F112" s="306"/>
      <c r="G112" s="306"/>
      <c r="H112" s="17" t="s">
        <v>52</v>
      </c>
      <c r="I112" s="20">
        <v>12</v>
      </c>
      <c r="J112" s="21" t="str">
        <f t="shared" si="21"/>
        <v>Baja</v>
      </c>
      <c r="K112" s="22">
        <v>0.14399999999999999</v>
      </c>
      <c r="L112" s="99" t="s">
        <v>94</v>
      </c>
      <c r="M112" s="23"/>
      <c r="N112" s="24" t="str">
        <f>IF(OR(L112='[2]Tabla Impacto'!$C$4,L112='[2]Tabla Impacto'!$D$4),"Leve",IF(OR(L112='[2]Tabla Impacto'!$C$5,L112='[2]Tabla Impacto'!$D$5),"Menor",IF(OR(L112='[2]Tabla Impacto'!$C$6,L112='[2]Tabla Impacto'!$D$6),"Moderado",IF(OR(L112='[2]Tabla Impacto'!$C$7,L112='[2]Tabla Impacto'!$D$7),"Mayor",IF(OR(L112='[2]Tabla Impacto'!$C$8,L112='[2]Tabla Impacto'!$D$8),"Catastrófico","")))))</f>
        <v>Moderado</v>
      </c>
      <c r="O112" s="22">
        <f t="shared" si="26"/>
        <v>0.6</v>
      </c>
      <c r="P112" s="25" t="str">
        <f t="shared" si="3"/>
        <v>Moderado</v>
      </c>
      <c r="Q112" s="17">
        <v>3</v>
      </c>
      <c r="R112" s="91" t="s">
        <v>533</v>
      </c>
      <c r="S112" s="89" t="str">
        <f t="shared" si="4"/>
        <v>Probabilidad</v>
      </c>
      <c r="T112" s="27" t="s">
        <v>55</v>
      </c>
      <c r="U112" s="27" t="s">
        <v>83</v>
      </c>
      <c r="V112" s="28" t="str">
        <f t="shared" si="25"/>
        <v>40%</v>
      </c>
      <c r="W112" s="27" t="s">
        <v>57</v>
      </c>
      <c r="X112" s="27" t="s">
        <v>58</v>
      </c>
      <c r="Y112" s="27" t="s">
        <v>59</v>
      </c>
      <c r="Z112" s="29">
        <f t="shared" si="6"/>
        <v>8.6399999999999991E-2</v>
      </c>
      <c r="AA112" s="30" t="str">
        <f t="shared" si="7"/>
        <v>Muy Baja</v>
      </c>
      <c r="AB112" s="28">
        <f t="shared" si="8"/>
        <v>8.6399999999999991E-2</v>
      </c>
      <c r="AC112" s="30" t="str">
        <f t="shared" si="9"/>
        <v>Moderado</v>
      </c>
      <c r="AD112" s="28">
        <f t="shared" si="10"/>
        <v>0.6</v>
      </c>
      <c r="AE112" s="31" t="str">
        <f t="shared" si="11"/>
        <v>Moderado</v>
      </c>
      <c r="AF112" s="27" t="s">
        <v>60</v>
      </c>
      <c r="AG112" s="89"/>
      <c r="AH112" s="17" t="s">
        <v>513</v>
      </c>
      <c r="AI112" s="92"/>
      <c r="AJ112" s="100">
        <v>44300</v>
      </c>
      <c r="AK112" s="91" t="s">
        <v>534</v>
      </c>
      <c r="AL112" s="20"/>
      <c r="AM112" s="20"/>
      <c r="AN112" s="167" t="s">
        <v>65</v>
      </c>
      <c r="AO112" s="294" t="s">
        <v>858</v>
      </c>
      <c r="AP112" s="295"/>
      <c r="AQ112" s="296"/>
    </row>
    <row r="113" spans="1:43" s="12" customFormat="1" ht="52.5" customHeight="1" x14ac:dyDescent="0.25">
      <c r="A113" s="328">
        <v>62</v>
      </c>
      <c r="B113" s="336" t="s">
        <v>75</v>
      </c>
      <c r="C113" s="337" t="s">
        <v>525</v>
      </c>
      <c r="D113" s="331"/>
      <c r="E113" s="333" t="s">
        <v>535</v>
      </c>
      <c r="F113" s="331"/>
      <c r="G113" s="331" t="s">
        <v>536</v>
      </c>
      <c r="H113" s="106"/>
      <c r="I113" s="51"/>
      <c r="J113" s="108" t="str">
        <f t="shared" si="21"/>
        <v/>
      </c>
      <c r="K113" s="109" t="str">
        <f t="shared" ref="K113:K122" si="29">IF(J113="","",IF(J113="Muy Baja",0.2,IF(J113="Baja",0.4,IF(J113="Media",0.6,IF(J113="Alta",0.8,IF(J113="Muy Alta",1, ))))))</f>
        <v/>
      </c>
      <c r="L113" s="139"/>
      <c r="M113" s="332">
        <f>IF(NOT(ISERROR(MATCH(L113,'[2]Tabla Impacto'!$B$221:$B$223,0))),'[2]Tabla Impacto'!$F$223&amp;"Por favor no seleccionar los criterios de impacto(Afectación Económica o presupuestal y Pérdida Reputacional)",L113)</f>
        <v>0</v>
      </c>
      <c r="N113" s="112" t="str">
        <f>IF(OR(L113='[2]Tabla Impacto'!$C$4,L113='[2]Tabla Impacto'!$D$4),"Leve",IF(OR(L113='[2]Tabla Impacto'!$C$5,L113='[2]Tabla Impacto'!$D$5),"Menor",IF(OR(L113='[2]Tabla Impacto'!$C$6,L113='[2]Tabla Impacto'!$D$6),"Moderado",IF(OR(L113='[2]Tabla Impacto'!$C$7,L113='[2]Tabla Impacto'!$D$7),"Mayor",IF(OR(L113='[2]Tabla Impacto'!$C$8,L113='[2]Tabla Impacto'!$D$8),"Catastrófico","")))))</f>
        <v/>
      </c>
      <c r="O113" s="109" t="str">
        <f t="shared" si="26"/>
        <v/>
      </c>
      <c r="P113" s="113" t="str">
        <f t="shared" si="3"/>
        <v/>
      </c>
      <c r="Q113" s="51">
        <v>1</v>
      </c>
      <c r="R113" s="107" t="s">
        <v>537</v>
      </c>
      <c r="S113" s="114" t="str">
        <f t="shared" si="4"/>
        <v/>
      </c>
      <c r="T113" s="115"/>
      <c r="U113" s="115"/>
      <c r="V113" s="116" t="str">
        <f t="shared" si="25"/>
        <v/>
      </c>
      <c r="W113" s="115"/>
      <c r="X113" s="115"/>
      <c r="Y113" s="115"/>
      <c r="Z113" s="117" t="str">
        <f t="shared" si="6"/>
        <v/>
      </c>
      <c r="AA113" s="118" t="str">
        <f t="shared" si="7"/>
        <v/>
      </c>
      <c r="AB113" s="116" t="str">
        <f t="shared" si="8"/>
        <v/>
      </c>
      <c r="AC113" s="118" t="str">
        <f t="shared" si="9"/>
        <v/>
      </c>
      <c r="AD113" s="116" t="str">
        <f t="shared" si="10"/>
        <v/>
      </c>
      <c r="AE113" s="119" t="str">
        <f t="shared" si="11"/>
        <v/>
      </c>
      <c r="AF113" s="115"/>
      <c r="AG113" s="333" t="s">
        <v>538</v>
      </c>
      <c r="AH113" s="306"/>
      <c r="AI113" s="306"/>
      <c r="AJ113" s="306"/>
      <c r="AK113" s="306"/>
      <c r="AL113" s="306"/>
      <c r="AM113" s="306"/>
      <c r="AN113" s="334" t="s">
        <v>74</v>
      </c>
      <c r="AO113" s="291" t="s">
        <v>791</v>
      </c>
      <c r="AP113" s="292"/>
      <c r="AQ113" s="293"/>
    </row>
    <row r="114" spans="1:43" s="12" customFormat="1" ht="51.75" customHeight="1" x14ac:dyDescent="0.25">
      <c r="A114" s="312"/>
      <c r="B114" s="306"/>
      <c r="C114" s="306"/>
      <c r="D114" s="306"/>
      <c r="E114" s="306"/>
      <c r="F114" s="306"/>
      <c r="G114" s="306"/>
      <c r="H114" s="106"/>
      <c r="I114" s="51"/>
      <c r="J114" s="108" t="str">
        <f t="shared" si="21"/>
        <v/>
      </c>
      <c r="K114" s="109" t="str">
        <f t="shared" si="29"/>
        <v/>
      </c>
      <c r="L114" s="139"/>
      <c r="M114" s="306"/>
      <c r="N114" s="112" t="str">
        <f>IF(OR(L114='[2]Tabla Impacto'!$C$4,L114='[2]Tabla Impacto'!$D$4),"Leve",IF(OR(L114='[2]Tabla Impacto'!$C$5,L114='[2]Tabla Impacto'!$D$5),"Menor",IF(OR(L114='[2]Tabla Impacto'!$C$6,L114='[2]Tabla Impacto'!$D$6),"Moderado",IF(OR(L114='[2]Tabla Impacto'!$C$7,L114='[2]Tabla Impacto'!$D$7),"Mayor",IF(OR(L114='[2]Tabla Impacto'!$C$8,L114='[2]Tabla Impacto'!$D$8),"Catastrófico","")))))</f>
        <v/>
      </c>
      <c r="O114" s="109" t="str">
        <f t="shared" si="26"/>
        <v/>
      </c>
      <c r="P114" s="113" t="str">
        <f t="shared" si="3"/>
        <v/>
      </c>
      <c r="Q114" s="51">
        <v>2</v>
      </c>
      <c r="R114" s="107" t="s">
        <v>539</v>
      </c>
      <c r="S114" s="114" t="str">
        <f t="shared" si="4"/>
        <v/>
      </c>
      <c r="T114" s="115"/>
      <c r="U114" s="115"/>
      <c r="V114" s="116"/>
      <c r="W114" s="115"/>
      <c r="X114" s="115"/>
      <c r="Y114" s="115"/>
      <c r="Z114" s="117" t="str">
        <f t="shared" si="6"/>
        <v/>
      </c>
      <c r="AA114" s="118" t="str">
        <f t="shared" si="7"/>
        <v/>
      </c>
      <c r="AB114" s="116"/>
      <c r="AC114" s="118"/>
      <c r="AD114" s="116"/>
      <c r="AE114" s="119"/>
      <c r="AF114" s="115"/>
      <c r="AG114" s="306"/>
      <c r="AH114" s="306"/>
      <c r="AI114" s="306"/>
      <c r="AJ114" s="306"/>
      <c r="AK114" s="306"/>
      <c r="AL114" s="306"/>
      <c r="AM114" s="306"/>
      <c r="AN114" s="335"/>
      <c r="AO114" s="294"/>
      <c r="AP114" s="295"/>
      <c r="AQ114" s="296"/>
    </row>
    <row r="115" spans="1:43" s="12" customFormat="1" ht="83.25" customHeight="1" x14ac:dyDescent="0.25">
      <c r="A115" s="311">
        <v>63</v>
      </c>
      <c r="B115" s="327" t="s">
        <v>109</v>
      </c>
      <c r="C115" s="305" t="s">
        <v>525</v>
      </c>
      <c r="D115" s="307" t="s">
        <v>66</v>
      </c>
      <c r="E115" s="308" t="s">
        <v>540</v>
      </c>
      <c r="F115" s="308" t="s">
        <v>541</v>
      </c>
      <c r="G115" s="308" t="s">
        <v>542</v>
      </c>
      <c r="H115" s="18" t="s">
        <v>113</v>
      </c>
      <c r="I115" s="20">
        <v>2</v>
      </c>
      <c r="J115" s="21" t="str">
        <f t="shared" si="21"/>
        <v>Muy Baja</v>
      </c>
      <c r="K115" s="22">
        <f t="shared" si="29"/>
        <v>0.2</v>
      </c>
      <c r="L115" s="88"/>
      <c r="M115" s="23">
        <f>IF(NOT(ISERROR(MATCH(L115,'[2]Tabla Impacto'!$B$221:$B$223,0))),'[2]Tabla Impacto'!$F$223&amp;"Por favor no seleccionar los criterios de impacto(Afectación Económica o presupuestal y Pérdida Reputacional)",L115)</f>
        <v>0</v>
      </c>
      <c r="N115" s="24" t="s">
        <v>433</v>
      </c>
      <c r="O115" s="22">
        <f t="shared" si="26"/>
        <v>1</v>
      </c>
      <c r="P115" s="25" t="str">
        <f t="shared" si="3"/>
        <v>Extremo</v>
      </c>
      <c r="Q115" s="20">
        <v>1</v>
      </c>
      <c r="R115" s="91" t="s">
        <v>543</v>
      </c>
      <c r="S115" s="89" t="str">
        <f t="shared" si="4"/>
        <v>Probabilidad</v>
      </c>
      <c r="T115" s="27" t="s">
        <v>55</v>
      </c>
      <c r="U115" s="27" t="s">
        <v>83</v>
      </c>
      <c r="V115" s="28" t="str">
        <f t="shared" ref="V115:V157" si="30">IF(AND(T115="Preventivo",U115="Automático"),"50%",IF(AND(T115="Preventivo",U115="Manual"),"40%",IF(AND(T115="Detectivo",U115="Automático"),"40%",IF(AND(T115="Detectivo",U115="Manual"),"30%",IF(AND(T115="Correctivo",U115="Automático"),"35%",IF(AND(T115="Correctivo",U115="Manual"),"25%",""))))))</f>
        <v>40%</v>
      </c>
      <c r="W115" s="27" t="s">
        <v>57</v>
      </c>
      <c r="X115" s="27" t="s">
        <v>58</v>
      </c>
      <c r="Y115" s="27" t="s">
        <v>59</v>
      </c>
      <c r="Z115" s="29">
        <f t="shared" si="6"/>
        <v>0.12</v>
      </c>
      <c r="AA115" s="30" t="str">
        <f t="shared" si="7"/>
        <v>Muy Baja</v>
      </c>
      <c r="AB115" s="28">
        <f t="shared" ref="AB115:AB157" si="31">+Z115</f>
        <v>0.12</v>
      </c>
      <c r="AC115" s="30" t="str">
        <f t="shared" ref="AC115:AC157" si="32">IFERROR(IF(AD115="","",IF(AD115&lt;=0.2,"Leve",IF(AD115&lt;=0.4,"Menor",IF(AD115&lt;=0.6,"Moderado",IF(AD115&lt;=0.8,"Mayor","Catastrófico"))))),"")</f>
        <v>Catastrófico</v>
      </c>
      <c r="AD115" s="28">
        <f t="shared" ref="AD115:AD157" si="33">IFERROR(IF(S115="Impacto",(O115-(+O115*V115)),IF(S115="Probabilidad",O115,"")),"")</f>
        <v>1</v>
      </c>
      <c r="AE115" s="31" t="str">
        <f t="shared" ref="AE115:AE157" si="34">IFERROR(IF(OR(AND(AA115="Muy Baja",AC115="Leve"),AND(AA115="Muy Baja",AC115="Menor"),AND(AA115="Baja",AC115="Leve")),"Bajo",IF(OR(AND(AA115="Muy baja",AC115="Moderado"),AND(AA115="Baja",AC115="Menor"),AND(AA115="Baja",AC115="Moderado"),AND(AA115="Media",AC115="Leve"),AND(AA115="Media",AC115="Menor"),AND(AA115="Media",AC115="Moderado"),AND(AA115="Alta",AC115="Leve"),AND(AA115="Alta",AC115="Menor")),"Moderado",IF(OR(AND(AA115="Muy Baja",AC115="Mayor"),AND(AA115="Baja",AC115="Mayor"),AND(AA115="Media",AC115="Mayor"),AND(AA115="Alta",AC115="Moderado"),AND(AA115="Alta",AC115="Mayor"),AND(AA115="Muy Alta",AC115="Leve"),AND(AA115="Muy Alta",AC115="Menor"),AND(AA115="Muy Alta",AC115="Moderado"),AND(AA115="Muy Alta",AC115="Mayor")),"Alto",IF(OR(AND(AA115="Muy Baja",AC115="Catastrófico"),AND(AA115="Baja",AC115="Catastrófico"),AND(AA115="Media",AC115="Catastrófico"),AND(AA115="Alta",AC115="Catastrófico"),AND(AA115="Muy Alta",AC115="Catastrófico")),"Extremo","")))),"")</f>
        <v>Extremo</v>
      </c>
      <c r="AF115" s="27" t="s">
        <v>60</v>
      </c>
      <c r="AG115" s="323" t="s">
        <v>544</v>
      </c>
      <c r="AH115" s="307" t="s">
        <v>513</v>
      </c>
      <c r="AI115" s="138" t="s">
        <v>175</v>
      </c>
      <c r="AJ115" s="140">
        <v>44300</v>
      </c>
      <c r="AK115" s="91" t="s">
        <v>545</v>
      </c>
      <c r="AL115" s="20"/>
      <c r="AM115" s="20"/>
      <c r="AN115" s="162" t="s">
        <v>65</v>
      </c>
      <c r="AO115" s="294" t="s">
        <v>778</v>
      </c>
      <c r="AP115" s="295"/>
      <c r="AQ115" s="296"/>
    </row>
    <row r="116" spans="1:43" s="12" customFormat="1" ht="59.25" customHeight="1" x14ac:dyDescent="0.25">
      <c r="A116" s="312"/>
      <c r="B116" s="306"/>
      <c r="C116" s="306"/>
      <c r="D116" s="306"/>
      <c r="E116" s="306"/>
      <c r="F116" s="306"/>
      <c r="G116" s="306"/>
      <c r="H116" s="18" t="s">
        <v>113</v>
      </c>
      <c r="I116" s="20">
        <v>2</v>
      </c>
      <c r="J116" s="21" t="str">
        <f t="shared" si="21"/>
        <v>Muy Baja</v>
      </c>
      <c r="K116" s="22">
        <f t="shared" si="29"/>
        <v>0.2</v>
      </c>
      <c r="L116" s="88"/>
      <c r="M116" s="23"/>
      <c r="N116" s="24" t="s">
        <v>433</v>
      </c>
      <c r="O116" s="22">
        <f t="shared" si="26"/>
        <v>1</v>
      </c>
      <c r="P116" s="25" t="str">
        <f t="shared" si="3"/>
        <v>Extremo</v>
      </c>
      <c r="Q116" s="20">
        <v>2</v>
      </c>
      <c r="R116" s="91" t="s">
        <v>546</v>
      </c>
      <c r="S116" s="89" t="str">
        <f t="shared" si="4"/>
        <v>Probabilidad</v>
      </c>
      <c r="T116" s="27" t="s">
        <v>55</v>
      </c>
      <c r="U116" s="27" t="s">
        <v>83</v>
      </c>
      <c r="V116" s="28" t="str">
        <f t="shared" si="30"/>
        <v>40%</v>
      </c>
      <c r="W116" s="27" t="s">
        <v>57</v>
      </c>
      <c r="X116" s="27" t="s">
        <v>58</v>
      </c>
      <c r="Y116" s="27" t="s">
        <v>59</v>
      </c>
      <c r="Z116" s="29">
        <f t="shared" si="6"/>
        <v>0.12</v>
      </c>
      <c r="AA116" s="30" t="str">
        <f t="shared" si="7"/>
        <v>Muy Baja</v>
      </c>
      <c r="AB116" s="28">
        <f t="shared" si="31"/>
        <v>0.12</v>
      </c>
      <c r="AC116" s="30" t="str">
        <f t="shared" si="32"/>
        <v>Catastrófico</v>
      </c>
      <c r="AD116" s="28">
        <f t="shared" si="33"/>
        <v>1</v>
      </c>
      <c r="AE116" s="31" t="str">
        <f t="shared" si="34"/>
        <v>Extremo</v>
      </c>
      <c r="AF116" s="27" t="s">
        <v>60</v>
      </c>
      <c r="AG116" s="306"/>
      <c r="AH116" s="306"/>
      <c r="AI116" s="138" t="s">
        <v>175</v>
      </c>
      <c r="AJ116" s="140">
        <v>44300</v>
      </c>
      <c r="AK116" s="91" t="s">
        <v>547</v>
      </c>
      <c r="AL116" s="20"/>
      <c r="AM116" s="20"/>
      <c r="AN116" s="162" t="s">
        <v>65</v>
      </c>
      <c r="AO116" s="294" t="s">
        <v>812</v>
      </c>
      <c r="AP116" s="295"/>
      <c r="AQ116" s="296"/>
    </row>
    <row r="117" spans="1:43" s="12" customFormat="1" ht="198.75" customHeight="1" x14ac:dyDescent="0.25">
      <c r="A117" s="194">
        <v>64</v>
      </c>
      <c r="B117" s="15" t="s">
        <v>75</v>
      </c>
      <c r="C117" s="94" t="s">
        <v>548</v>
      </c>
      <c r="D117" s="17" t="s">
        <v>100</v>
      </c>
      <c r="E117" s="18" t="s">
        <v>549</v>
      </c>
      <c r="F117" s="18" t="s">
        <v>550</v>
      </c>
      <c r="G117" s="18" t="s">
        <v>551</v>
      </c>
      <c r="H117" s="18" t="s">
        <v>52</v>
      </c>
      <c r="I117" s="20">
        <v>320</v>
      </c>
      <c r="J117" s="21" t="str">
        <f t="shared" si="21"/>
        <v>Media</v>
      </c>
      <c r="K117" s="22">
        <f t="shared" si="29"/>
        <v>0.6</v>
      </c>
      <c r="L117" s="18" t="s">
        <v>94</v>
      </c>
      <c r="M117" s="23" t="str">
        <f>IF(NOT(ISERROR(MATCH(L117,'[2]Tabla Impacto'!$B$221:$B$223,0))),'[2]Tabla Impacto'!$F$223&amp;"Por favor no seleccionar los criterios de impacto(Afectación Económica o presupuestal y Pérdida Reputacional)",L117)</f>
        <v>El riesgo afecta la imagen de la entidad con algunos usuarios de relevancia frente al logro de los objetivos</v>
      </c>
      <c r="N117" s="24" t="str">
        <f>IF(OR(L117='[2]Tabla Impacto'!$C$4,L117='[2]Tabla Impacto'!$D$4),"Leve",IF(OR(L117='[2]Tabla Impacto'!$C$5,L117='[2]Tabla Impacto'!$D$5),"Menor",IF(OR(L117='[2]Tabla Impacto'!$C$6,L117='[2]Tabla Impacto'!$D$6),"Moderado",IF(OR(L117='[2]Tabla Impacto'!$C$7,L117='[2]Tabla Impacto'!$D$7),"Mayor",IF(OR(L117='[2]Tabla Impacto'!$C$8,L117='[2]Tabla Impacto'!$D$8),"Catastrófico","")))))</f>
        <v>Moderado</v>
      </c>
      <c r="O117" s="22">
        <f t="shared" si="26"/>
        <v>0.6</v>
      </c>
      <c r="P117" s="25" t="str">
        <f t="shared" si="3"/>
        <v>Moderado</v>
      </c>
      <c r="Q117" s="20">
        <v>1</v>
      </c>
      <c r="R117" s="18" t="s">
        <v>552</v>
      </c>
      <c r="S117" s="89" t="str">
        <f t="shared" si="4"/>
        <v>Probabilidad</v>
      </c>
      <c r="T117" s="27" t="s">
        <v>55</v>
      </c>
      <c r="U117" s="27" t="s">
        <v>83</v>
      </c>
      <c r="V117" s="28" t="str">
        <f t="shared" si="30"/>
        <v>40%</v>
      </c>
      <c r="W117" s="27" t="s">
        <v>57</v>
      </c>
      <c r="X117" s="27" t="s">
        <v>58</v>
      </c>
      <c r="Y117" s="27" t="s">
        <v>59</v>
      </c>
      <c r="Z117" s="29">
        <f t="shared" si="6"/>
        <v>0.36</v>
      </c>
      <c r="AA117" s="30" t="str">
        <f t="shared" si="7"/>
        <v>Baja</v>
      </c>
      <c r="AB117" s="28">
        <f t="shared" si="31"/>
        <v>0.36</v>
      </c>
      <c r="AC117" s="30" t="str">
        <f t="shared" si="32"/>
        <v>Moderado</v>
      </c>
      <c r="AD117" s="28">
        <f t="shared" si="33"/>
        <v>0.6</v>
      </c>
      <c r="AE117" s="31" t="str">
        <f t="shared" si="34"/>
        <v>Moderado</v>
      </c>
      <c r="AF117" s="27" t="s">
        <v>60</v>
      </c>
      <c r="AG117" s="18"/>
      <c r="AH117" s="17" t="s">
        <v>553</v>
      </c>
      <c r="AI117" s="26" t="s">
        <v>175</v>
      </c>
      <c r="AJ117" s="140">
        <v>44300</v>
      </c>
      <c r="AK117" s="18" t="s">
        <v>554</v>
      </c>
      <c r="AL117" s="20"/>
      <c r="AM117" s="20"/>
      <c r="AN117" s="162" t="s">
        <v>65</v>
      </c>
      <c r="AO117" s="291" t="s">
        <v>888</v>
      </c>
      <c r="AP117" s="292"/>
      <c r="AQ117" s="293"/>
    </row>
    <row r="118" spans="1:43" s="12" customFormat="1" ht="105" customHeight="1" x14ac:dyDescent="0.25">
      <c r="A118" s="194">
        <v>65</v>
      </c>
      <c r="B118" s="15" t="s">
        <v>109</v>
      </c>
      <c r="C118" s="94" t="s">
        <v>548</v>
      </c>
      <c r="D118" s="17" t="s">
        <v>100</v>
      </c>
      <c r="E118" s="18" t="s">
        <v>555</v>
      </c>
      <c r="F118" s="18" t="s">
        <v>556</v>
      </c>
      <c r="G118" s="18" t="s">
        <v>557</v>
      </c>
      <c r="H118" s="18" t="s">
        <v>80</v>
      </c>
      <c r="I118" s="20">
        <v>320</v>
      </c>
      <c r="J118" s="21" t="str">
        <f t="shared" si="21"/>
        <v>Media</v>
      </c>
      <c r="K118" s="22">
        <f t="shared" si="29"/>
        <v>0.6</v>
      </c>
      <c r="L118" s="18" t="s">
        <v>94</v>
      </c>
      <c r="M118" s="23" t="str">
        <f>IF(NOT(ISERROR(MATCH(L118,'[2]Tabla Impacto'!$B$221:$B$223,0))),'[2]Tabla Impacto'!$F$223&amp;"Por favor no seleccionar los criterios de impacto(Afectación Económica o presupuestal y Pérdida Reputacional)",L118)</f>
        <v>El riesgo afecta la imagen de la entidad con algunos usuarios de relevancia frente al logro de los objetivos</v>
      </c>
      <c r="N118" s="24" t="str">
        <f>IF(OR(L118='[2]Tabla Impacto'!$C$4,L118='[2]Tabla Impacto'!$D$4),"Leve",IF(OR(L118='[2]Tabla Impacto'!$C$5,L118='[2]Tabla Impacto'!$D$5),"Menor",IF(OR(L118='[2]Tabla Impacto'!$C$6,L118='[2]Tabla Impacto'!$D$6),"Moderado",IF(OR(L118='[2]Tabla Impacto'!$C$7,L118='[2]Tabla Impacto'!$D$7),"Mayor",IF(OR(L118='[2]Tabla Impacto'!$C$8,L118='[2]Tabla Impacto'!$D$8),"Catastrófico","")))))</f>
        <v>Moderado</v>
      </c>
      <c r="O118" s="22">
        <f t="shared" si="26"/>
        <v>0.6</v>
      </c>
      <c r="P118" s="25" t="str">
        <f t="shared" si="3"/>
        <v>Moderado</v>
      </c>
      <c r="Q118" s="20">
        <v>1</v>
      </c>
      <c r="R118" s="18" t="s">
        <v>558</v>
      </c>
      <c r="S118" s="89" t="str">
        <f t="shared" si="4"/>
        <v>Probabilidad</v>
      </c>
      <c r="T118" s="27" t="s">
        <v>55</v>
      </c>
      <c r="U118" s="27" t="s">
        <v>83</v>
      </c>
      <c r="V118" s="28" t="str">
        <f t="shared" si="30"/>
        <v>40%</v>
      </c>
      <c r="W118" s="27" t="s">
        <v>57</v>
      </c>
      <c r="X118" s="27" t="s">
        <v>58</v>
      </c>
      <c r="Y118" s="27" t="s">
        <v>59</v>
      </c>
      <c r="Z118" s="29">
        <f t="shared" si="6"/>
        <v>0.36</v>
      </c>
      <c r="AA118" s="30" t="str">
        <f t="shared" si="7"/>
        <v>Baja</v>
      </c>
      <c r="AB118" s="28">
        <f t="shared" si="31"/>
        <v>0.36</v>
      </c>
      <c r="AC118" s="30" t="str">
        <f t="shared" si="32"/>
        <v>Moderado</v>
      </c>
      <c r="AD118" s="28">
        <f t="shared" si="33"/>
        <v>0.6</v>
      </c>
      <c r="AE118" s="31" t="str">
        <f t="shared" si="34"/>
        <v>Moderado</v>
      </c>
      <c r="AF118" s="27" t="s">
        <v>60</v>
      </c>
      <c r="AG118" s="18"/>
      <c r="AH118" s="17" t="s">
        <v>553</v>
      </c>
      <c r="AI118" s="26" t="s">
        <v>175</v>
      </c>
      <c r="AJ118" s="140">
        <v>44300</v>
      </c>
      <c r="AK118" s="18" t="s">
        <v>559</v>
      </c>
      <c r="AL118" s="20"/>
      <c r="AM118" s="20"/>
      <c r="AN118" s="162" t="s">
        <v>65</v>
      </c>
      <c r="AO118" s="291" t="s">
        <v>889</v>
      </c>
      <c r="AP118" s="292"/>
      <c r="AQ118" s="293"/>
    </row>
    <row r="119" spans="1:43" s="12" customFormat="1" ht="118.5" customHeight="1" x14ac:dyDescent="0.25">
      <c r="A119" s="311">
        <v>66</v>
      </c>
      <c r="B119" s="327" t="s">
        <v>560</v>
      </c>
      <c r="C119" s="305" t="s">
        <v>561</v>
      </c>
      <c r="D119" s="307" t="s">
        <v>66</v>
      </c>
      <c r="E119" s="308" t="s">
        <v>562</v>
      </c>
      <c r="F119" s="307" t="s">
        <v>563</v>
      </c>
      <c r="G119" s="308" t="s">
        <v>564</v>
      </c>
      <c r="H119" s="17" t="s">
        <v>52</v>
      </c>
      <c r="I119" s="20">
        <v>4</v>
      </c>
      <c r="J119" s="21" t="str">
        <f t="shared" si="21"/>
        <v>Baja</v>
      </c>
      <c r="K119" s="22">
        <f t="shared" si="29"/>
        <v>0.4</v>
      </c>
      <c r="L119" s="99" t="s">
        <v>94</v>
      </c>
      <c r="M119" s="310" t="str">
        <f>IF(NOT(ISERROR(MATCH(L119,'[2]Tabla Impacto'!$B$221:$B$223,0))),'[2]Tabla Impacto'!$F$223&amp;"Por favor no seleccionar los criterios de impacto(Afectación Económica o presupuestal y Pérdida Reputacional)",L119)</f>
        <v>El riesgo afecta la imagen de la entidad con algunos usuarios de relevancia frente al logro de los objetivos</v>
      </c>
      <c r="N119" s="24" t="str">
        <f>IF(OR(L119='[2]Tabla Impacto'!$C$4,L119='[2]Tabla Impacto'!$D$4),"Leve",IF(OR(L119='[2]Tabla Impacto'!$C$5,L119='[2]Tabla Impacto'!$D$5),"Menor",IF(OR(L119='[2]Tabla Impacto'!$C$6,L119='[2]Tabla Impacto'!$D$6),"Moderado",IF(OR(L119='[2]Tabla Impacto'!$C$7,L119='[2]Tabla Impacto'!$D$7),"Mayor",IF(OR(L119='[2]Tabla Impacto'!$C$8,L119='[2]Tabla Impacto'!$D$8),"Catastrófico","")))))</f>
        <v>Moderado</v>
      </c>
      <c r="O119" s="22">
        <f t="shared" si="26"/>
        <v>0.6</v>
      </c>
      <c r="P119" s="25" t="str">
        <f t="shared" si="3"/>
        <v>Moderado</v>
      </c>
      <c r="Q119" s="20">
        <v>1</v>
      </c>
      <c r="R119" s="19" t="s">
        <v>565</v>
      </c>
      <c r="S119" s="89" t="str">
        <f t="shared" si="4"/>
        <v>Probabilidad</v>
      </c>
      <c r="T119" s="27" t="s">
        <v>55</v>
      </c>
      <c r="U119" s="27" t="s">
        <v>83</v>
      </c>
      <c r="V119" s="28" t="str">
        <f t="shared" si="30"/>
        <v>40%</v>
      </c>
      <c r="W119" s="27" t="s">
        <v>57</v>
      </c>
      <c r="X119" s="27" t="s">
        <v>238</v>
      </c>
      <c r="Y119" s="27" t="s">
        <v>59</v>
      </c>
      <c r="Z119" s="29">
        <f t="shared" si="6"/>
        <v>0.24</v>
      </c>
      <c r="AA119" s="30" t="str">
        <f t="shared" si="7"/>
        <v>Baja</v>
      </c>
      <c r="AB119" s="28">
        <f t="shared" si="31"/>
        <v>0.24</v>
      </c>
      <c r="AC119" s="30" t="str">
        <f t="shared" si="32"/>
        <v>Moderado</v>
      </c>
      <c r="AD119" s="28">
        <f t="shared" si="33"/>
        <v>0.6</v>
      </c>
      <c r="AE119" s="31" t="str">
        <f t="shared" si="34"/>
        <v>Moderado</v>
      </c>
      <c r="AF119" s="27" t="s">
        <v>60</v>
      </c>
      <c r="AG119" s="307" t="s">
        <v>566</v>
      </c>
      <c r="AH119" s="52" t="s">
        <v>567</v>
      </c>
      <c r="AI119" s="53"/>
      <c r="AJ119" s="53">
        <v>44295</v>
      </c>
      <c r="AK119" s="19" t="s">
        <v>568</v>
      </c>
      <c r="AL119" s="20"/>
      <c r="AM119" s="20"/>
      <c r="AN119" s="162" t="s">
        <v>65</v>
      </c>
      <c r="AO119" s="297" t="s">
        <v>890</v>
      </c>
      <c r="AP119" s="298"/>
      <c r="AQ119" s="299"/>
    </row>
    <row r="120" spans="1:43" s="12" customFormat="1" ht="228.75" customHeight="1" x14ac:dyDescent="0.25">
      <c r="A120" s="312"/>
      <c r="B120" s="306"/>
      <c r="C120" s="306"/>
      <c r="D120" s="306"/>
      <c r="E120" s="306"/>
      <c r="F120" s="306"/>
      <c r="G120" s="306"/>
      <c r="H120" s="17" t="s">
        <v>52</v>
      </c>
      <c r="I120" s="20">
        <v>4</v>
      </c>
      <c r="J120" s="21" t="str">
        <f t="shared" si="21"/>
        <v>Baja</v>
      </c>
      <c r="K120" s="22">
        <f t="shared" si="29"/>
        <v>0.4</v>
      </c>
      <c r="L120" s="99" t="s">
        <v>94</v>
      </c>
      <c r="M120" s="306"/>
      <c r="N120" s="24" t="str">
        <f>IF(OR(L120='[2]Tabla Impacto'!$C$4,L120='[2]Tabla Impacto'!$D$4),"Leve",IF(OR(L120='[2]Tabla Impacto'!$C$5,L120='[2]Tabla Impacto'!$D$5),"Menor",IF(OR(L120='[2]Tabla Impacto'!$C$6,L120='[2]Tabla Impacto'!$D$6),"Moderado",IF(OR(L120='[2]Tabla Impacto'!$C$7,L120='[2]Tabla Impacto'!$D$7),"Mayor",IF(OR(L120='[2]Tabla Impacto'!$C$8,L120='[2]Tabla Impacto'!$D$8),"Catastrófico","")))))</f>
        <v>Moderado</v>
      </c>
      <c r="O120" s="22">
        <f t="shared" si="26"/>
        <v>0.6</v>
      </c>
      <c r="P120" s="25" t="str">
        <f t="shared" si="3"/>
        <v>Moderado</v>
      </c>
      <c r="Q120" s="20">
        <v>2</v>
      </c>
      <c r="R120" s="19" t="s">
        <v>569</v>
      </c>
      <c r="S120" s="89" t="str">
        <f t="shared" si="4"/>
        <v>Probabilidad</v>
      </c>
      <c r="T120" s="27" t="s">
        <v>55</v>
      </c>
      <c r="U120" s="27" t="s">
        <v>83</v>
      </c>
      <c r="V120" s="28" t="str">
        <f t="shared" si="30"/>
        <v>40%</v>
      </c>
      <c r="W120" s="27" t="s">
        <v>57</v>
      </c>
      <c r="X120" s="27" t="s">
        <v>238</v>
      </c>
      <c r="Y120" s="27" t="s">
        <v>59</v>
      </c>
      <c r="Z120" s="29">
        <f t="shared" si="6"/>
        <v>0.24</v>
      </c>
      <c r="AA120" s="30" t="str">
        <f t="shared" si="7"/>
        <v>Baja</v>
      </c>
      <c r="AB120" s="28">
        <f t="shared" si="31"/>
        <v>0.24</v>
      </c>
      <c r="AC120" s="30" t="str">
        <f t="shared" si="32"/>
        <v>Moderado</v>
      </c>
      <c r="AD120" s="28">
        <f t="shared" si="33"/>
        <v>0.6</v>
      </c>
      <c r="AE120" s="31" t="str">
        <f t="shared" si="34"/>
        <v>Moderado</v>
      </c>
      <c r="AF120" s="27" t="s">
        <v>60</v>
      </c>
      <c r="AG120" s="306"/>
      <c r="AH120" s="315" t="s">
        <v>570</v>
      </c>
      <c r="AI120" s="53"/>
      <c r="AJ120" s="53">
        <v>44295</v>
      </c>
      <c r="AK120" s="19" t="s">
        <v>571</v>
      </c>
      <c r="AL120" s="20"/>
      <c r="AM120" s="20"/>
      <c r="AN120" s="162" t="s">
        <v>65</v>
      </c>
      <c r="AO120" s="294" t="s">
        <v>770</v>
      </c>
      <c r="AP120" s="295"/>
      <c r="AQ120" s="296"/>
    </row>
    <row r="121" spans="1:43" s="12" customFormat="1" ht="54.75" customHeight="1" x14ac:dyDescent="0.25">
      <c r="A121" s="312"/>
      <c r="B121" s="306"/>
      <c r="C121" s="306"/>
      <c r="D121" s="306"/>
      <c r="E121" s="306"/>
      <c r="F121" s="306"/>
      <c r="G121" s="306"/>
      <c r="H121" s="17" t="s">
        <v>52</v>
      </c>
      <c r="I121" s="20">
        <v>4</v>
      </c>
      <c r="J121" s="21" t="str">
        <f t="shared" si="21"/>
        <v>Baja</v>
      </c>
      <c r="K121" s="22">
        <f t="shared" si="29"/>
        <v>0.4</v>
      </c>
      <c r="L121" s="99" t="s">
        <v>94</v>
      </c>
      <c r="M121" s="306"/>
      <c r="N121" s="24" t="str">
        <f>IF(OR(L121='[2]Tabla Impacto'!$C$4,L121='[2]Tabla Impacto'!$D$4),"Leve",IF(OR(L121='[2]Tabla Impacto'!$C$5,L121='[2]Tabla Impacto'!$D$5),"Menor",IF(OR(L121='[2]Tabla Impacto'!$C$6,L121='[2]Tabla Impacto'!$D$6),"Moderado",IF(OR(L121='[2]Tabla Impacto'!$C$7,L121='[2]Tabla Impacto'!$D$7),"Mayor",IF(OR(L121='[2]Tabla Impacto'!$C$8,L121='[2]Tabla Impacto'!$D$8),"Catastrófico","")))))</f>
        <v>Moderado</v>
      </c>
      <c r="O121" s="22">
        <f t="shared" si="26"/>
        <v>0.6</v>
      </c>
      <c r="P121" s="25" t="str">
        <f t="shared" si="3"/>
        <v>Moderado</v>
      </c>
      <c r="Q121" s="20">
        <v>3</v>
      </c>
      <c r="R121" s="19" t="s">
        <v>572</v>
      </c>
      <c r="S121" s="89" t="str">
        <f t="shared" si="4"/>
        <v>Probabilidad</v>
      </c>
      <c r="T121" s="27" t="s">
        <v>55</v>
      </c>
      <c r="U121" s="27" t="s">
        <v>83</v>
      </c>
      <c r="V121" s="28" t="str">
        <f t="shared" si="30"/>
        <v>40%</v>
      </c>
      <c r="W121" s="27" t="s">
        <v>57</v>
      </c>
      <c r="X121" s="27" t="s">
        <v>58</v>
      </c>
      <c r="Y121" s="27" t="s">
        <v>59</v>
      </c>
      <c r="Z121" s="29">
        <f t="shared" si="6"/>
        <v>0.24</v>
      </c>
      <c r="AA121" s="30" t="str">
        <f t="shared" si="7"/>
        <v>Baja</v>
      </c>
      <c r="AB121" s="28">
        <f t="shared" si="31"/>
        <v>0.24</v>
      </c>
      <c r="AC121" s="30" t="str">
        <f t="shared" si="32"/>
        <v>Moderado</v>
      </c>
      <c r="AD121" s="28">
        <f t="shared" si="33"/>
        <v>0.6</v>
      </c>
      <c r="AE121" s="31" t="str">
        <f t="shared" si="34"/>
        <v>Moderado</v>
      </c>
      <c r="AF121" s="27" t="s">
        <v>60</v>
      </c>
      <c r="AG121" s="306"/>
      <c r="AH121" s="306"/>
      <c r="AI121" s="53"/>
      <c r="AJ121" s="53">
        <v>44295</v>
      </c>
      <c r="AK121" s="19" t="s">
        <v>573</v>
      </c>
      <c r="AL121" s="20"/>
      <c r="AM121" s="20"/>
      <c r="AN121" s="162" t="s">
        <v>65</v>
      </c>
      <c r="AO121" s="294" t="s">
        <v>764</v>
      </c>
      <c r="AP121" s="295"/>
      <c r="AQ121" s="296"/>
    </row>
    <row r="122" spans="1:43" s="12" customFormat="1" ht="55.5" customHeight="1" x14ac:dyDescent="0.25">
      <c r="A122" s="311">
        <v>67</v>
      </c>
      <c r="B122" s="327" t="s">
        <v>560</v>
      </c>
      <c r="C122" s="305" t="s">
        <v>561</v>
      </c>
      <c r="D122" s="315" t="s">
        <v>66</v>
      </c>
      <c r="E122" s="309" t="s">
        <v>574</v>
      </c>
      <c r="F122" s="315" t="s">
        <v>575</v>
      </c>
      <c r="G122" s="308" t="s">
        <v>576</v>
      </c>
      <c r="H122" s="52" t="s">
        <v>52</v>
      </c>
      <c r="I122" s="52">
        <v>2</v>
      </c>
      <c r="J122" s="21" t="str">
        <f t="shared" si="21"/>
        <v>Muy Baja</v>
      </c>
      <c r="K122" s="22">
        <f t="shared" si="29"/>
        <v>0.2</v>
      </c>
      <c r="L122" s="52" t="s">
        <v>94</v>
      </c>
      <c r="M122" s="310" t="str">
        <f>IF(NOT(ISERROR(MATCH(L122,'[2]Tabla Impacto'!$B$221:$B$223,0))),'[2]Tabla Impacto'!$F$223&amp;"Por favor no seleccionar los criterios de impacto(Afectación Económica o presupuestal y Pérdida Reputacional)",L122)</f>
        <v>El riesgo afecta la imagen de la entidad con algunos usuarios de relevancia frente al logro de los objetivos</v>
      </c>
      <c r="N122" s="24" t="str">
        <f>IF(OR(L122='[2]Tabla Impacto'!$C$4,L122='[2]Tabla Impacto'!$D$4),"Leve",IF(OR(L122='[2]Tabla Impacto'!$C$5,L122='[2]Tabla Impacto'!$D$5),"Menor",IF(OR(L122='[2]Tabla Impacto'!$C$6,L122='[2]Tabla Impacto'!$D$6),"Moderado",IF(OR(L122='[2]Tabla Impacto'!$C$7,L122='[2]Tabla Impacto'!$D$7),"Mayor",IF(OR(L122='[2]Tabla Impacto'!$C$8,L122='[2]Tabla Impacto'!$D$8),"Catastrófico","")))))</f>
        <v>Moderado</v>
      </c>
      <c r="O122" s="22">
        <f t="shared" si="26"/>
        <v>0.6</v>
      </c>
      <c r="P122" s="25" t="str">
        <f t="shared" si="3"/>
        <v>Moderado</v>
      </c>
      <c r="Q122" s="52">
        <v>1</v>
      </c>
      <c r="R122" s="19" t="s">
        <v>577</v>
      </c>
      <c r="S122" s="89" t="str">
        <f t="shared" si="4"/>
        <v>Probabilidad</v>
      </c>
      <c r="T122" s="27" t="s">
        <v>55</v>
      </c>
      <c r="U122" s="27" t="s">
        <v>83</v>
      </c>
      <c r="V122" s="28" t="str">
        <f t="shared" si="30"/>
        <v>40%</v>
      </c>
      <c r="W122" s="27" t="s">
        <v>204</v>
      </c>
      <c r="X122" s="27" t="s">
        <v>238</v>
      </c>
      <c r="Y122" s="27" t="s">
        <v>59</v>
      </c>
      <c r="Z122" s="29">
        <f t="shared" si="6"/>
        <v>0.12</v>
      </c>
      <c r="AA122" s="30" t="str">
        <f t="shared" si="7"/>
        <v>Muy Baja</v>
      </c>
      <c r="AB122" s="28">
        <f t="shared" si="31"/>
        <v>0.12</v>
      </c>
      <c r="AC122" s="30" t="str">
        <f t="shared" si="32"/>
        <v>Moderado</v>
      </c>
      <c r="AD122" s="28">
        <f t="shared" si="33"/>
        <v>0.6</v>
      </c>
      <c r="AE122" s="31" t="str">
        <f t="shared" si="34"/>
        <v>Moderado</v>
      </c>
      <c r="AF122" s="27" t="s">
        <v>60</v>
      </c>
      <c r="AG122" s="19" t="s">
        <v>578</v>
      </c>
      <c r="AH122" s="52" t="s">
        <v>570</v>
      </c>
      <c r="AI122" s="53"/>
      <c r="AJ122" s="53">
        <v>44295</v>
      </c>
      <c r="AK122" s="19" t="s">
        <v>571</v>
      </c>
      <c r="AL122" s="20"/>
      <c r="AM122" s="20"/>
      <c r="AN122" s="162" t="s">
        <v>65</v>
      </c>
      <c r="AO122" s="294" t="s">
        <v>813</v>
      </c>
      <c r="AP122" s="295"/>
      <c r="AQ122" s="296"/>
    </row>
    <row r="123" spans="1:43" s="12" customFormat="1" ht="116.25" customHeight="1" x14ac:dyDescent="0.25">
      <c r="A123" s="312"/>
      <c r="B123" s="306"/>
      <c r="C123" s="306"/>
      <c r="D123" s="306"/>
      <c r="E123" s="306"/>
      <c r="F123" s="306"/>
      <c r="G123" s="306"/>
      <c r="H123" s="52" t="s">
        <v>52</v>
      </c>
      <c r="I123" s="52">
        <v>2</v>
      </c>
      <c r="J123" s="21" t="str">
        <f t="shared" si="21"/>
        <v>Muy Baja</v>
      </c>
      <c r="K123" s="22">
        <v>0.12</v>
      </c>
      <c r="L123" s="52" t="s">
        <v>94</v>
      </c>
      <c r="M123" s="306"/>
      <c r="N123" s="24" t="str">
        <f>IF(OR(L123='[2]Tabla Impacto'!$C$4,L123='[2]Tabla Impacto'!$D$4),"Leve",IF(OR(L123='[2]Tabla Impacto'!$C$5,L123='[2]Tabla Impacto'!$D$5),"Menor",IF(OR(L123='[2]Tabla Impacto'!$C$6,L123='[2]Tabla Impacto'!$D$6),"Moderado",IF(OR(L123='[2]Tabla Impacto'!$C$7,L123='[2]Tabla Impacto'!$D$7),"Mayor",IF(OR(L123='[2]Tabla Impacto'!$C$8,L123='[2]Tabla Impacto'!$D$8),"Catastrófico","")))))</f>
        <v>Moderado</v>
      </c>
      <c r="O123" s="22">
        <f t="shared" si="26"/>
        <v>0.6</v>
      </c>
      <c r="P123" s="25" t="str">
        <f t="shared" si="3"/>
        <v>Moderado</v>
      </c>
      <c r="Q123" s="52">
        <v>2</v>
      </c>
      <c r="R123" s="19" t="s">
        <v>579</v>
      </c>
      <c r="S123" s="89" t="str">
        <f t="shared" si="4"/>
        <v>Probabilidad</v>
      </c>
      <c r="T123" s="27" t="s">
        <v>55</v>
      </c>
      <c r="U123" s="27" t="s">
        <v>83</v>
      </c>
      <c r="V123" s="28" t="str">
        <f t="shared" si="30"/>
        <v>40%</v>
      </c>
      <c r="W123" s="27" t="s">
        <v>204</v>
      </c>
      <c r="X123" s="27" t="s">
        <v>238</v>
      </c>
      <c r="Y123" s="27" t="s">
        <v>59</v>
      </c>
      <c r="Z123" s="29">
        <f t="shared" si="6"/>
        <v>7.1999999999999995E-2</v>
      </c>
      <c r="AA123" s="30" t="str">
        <f t="shared" si="7"/>
        <v>Muy Baja</v>
      </c>
      <c r="AB123" s="28">
        <f t="shared" si="31"/>
        <v>7.1999999999999995E-2</v>
      </c>
      <c r="AC123" s="30" t="str">
        <f t="shared" si="32"/>
        <v>Moderado</v>
      </c>
      <c r="AD123" s="28">
        <f t="shared" si="33"/>
        <v>0.6</v>
      </c>
      <c r="AE123" s="31" t="str">
        <f t="shared" si="34"/>
        <v>Moderado</v>
      </c>
      <c r="AF123" s="27" t="s">
        <v>60</v>
      </c>
      <c r="AG123" s="19" t="s">
        <v>580</v>
      </c>
      <c r="AH123" s="52" t="s">
        <v>581</v>
      </c>
      <c r="AI123" s="53"/>
      <c r="AJ123" s="53">
        <v>44295</v>
      </c>
      <c r="AK123" s="19" t="s">
        <v>568</v>
      </c>
      <c r="AL123" s="20"/>
      <c r="AM123" s="20"/>
      <c r="AN123" s="162" t="s">
        <v>65</v>
      </c>
      <c r="AO123" s="294" t="s">
        <v>891</v>
      </c>
      <c r="AP123" s="295"/>
      <c r="AQ123" s="296"/>
    </row>
    <row r="124" spans="1:43" s="12" customFormat="1" ht="83.25" customHeight="1" x14ac:dyDescent="0.25">
      <c r="A124" s="311">
        <v>68</v>
      </c>
      <c r="B124" s="305" t="s">
        <v>582</v>
      </c>
      <c r="C124" s="305" t="s">
        <v>561</v>
      </c>
      <c r="D124" s="315" t="s">
        <v>66</v>
      </c>
      <c r="E124" s="309" t="s">
        <v>583</v>
      </c>
      <c r="F124" s="315" t="s">
        <v>584</v>
      </c>
      <c r="G124" s="308" t="s">
        <v>585</v>
      </c>
      <c r="H124" s="17" t="s">
        <v>199</v>
      </c>
      <c r="I124" s="20">
        <v>120</v>
      </c>
      <c r="J124" s="21" t="str">
        <f t="shared" si="21"/>
        <v>Media</v>
      </c>
      <c r="K124" s="22">
        <f>IF(J124="","",IF(J124="Muy Baja",0.2,IF(J124="Baja",0.4,IF(J124="Media",0.6,IF(J124="Alta",0.8,IF(J124="Muy Alta",1, ))))))</f>
        <v>0.6</v>
      </c>
      <c r="L124" s="99" t="s">
        <v>94</v>
      </c>
      <c r="M124" s="310" t="str">
        <f>IF(NOT(ISERROR(MATCH(L124,'[2]Tabla Impacto'!$B$221:$B$223,0))),'[2]Tabla Impacto'!$F$223&amp;"Por favor no seleccionar los criterios de impacto(Afectación Económica o presupuestal y Pérdida Reputacional)",L124)</f>
        <v>El riesgo afecta la imagen de la entidad con algunos usuarios de relevancia frente al logro de los objetivos</v>
      </c>
      <c r="N124" s="24" t="str">
        <f>IF(OR(L124='[2]Tabla Impacto'!$C$4,L124='[2]Tabla Impacto'!$D$4),"Leve",IF(OR(L124='[2]Tabla Impacto'!$C$5,L124='[2]Tabla Impacto'!$D$5),"Menor",IF(OR(L124='[2]Tabla Impacto'!$C$6,L124='[2]Tabla Impacto'!$D$6),"Moderado",IF(OR(L124='[2]Tabla Impacto'!$C$7,L124='[2]Tabla Impacto'!$D$7),"Mayor",IF(OR(L124='[2]Tabla Impacto'!$C$8,L124='[2]Tabla Impacto'!$D$8),"Catastrófico","")))))</f>
        <v>Moderado</v>
      </c>
      <c r="O124" s="22">
        <f t="shared" si="26"/>
        <v>0.6</v>
      </c>
      <c r="P124" s="25" t="str">
        <f t="shared" si="3"/>
        <v>Moderado</v>
      </c>
      <c r="Q124" s="20">
        <v>1</v>
      </c>
      <c r="R124" s="19" t="s">
        <v>586</v>
      </c>
      <c r="S124" s="89" t="str">
        <f t="shared" si="4"/>
        <v>Probabilidad</v>
      </c>
      <c r="T124" s="27" t="s">
        <v>55</v>
      </c>
      <c r="U124" s="27" t="s">
        <v>83</v>
      </c>
      <c r="V124" s="28" t="str">
        <f t="shared" si="30"/>
        <v>40%</v>
      </c>
      <c r="W124" s="27" t="s">
        <v>57</v>
      </c>
      <c r="X124" s="27" t="s">
        <v>58</v>
      </c>
      <c r="Y124" s="27" t="s">
        <v>59</v>
      </c>
      <c r="Z124" s="29">
        <f t="shared" si="6"/>
        <v>0.36</v>
      </c>
      <c r="AA124" s="30" t="str">
        <f t="shared" si="7"/>
        <v>Baja</v>
      </c>
      <c r="AB124" s="28">
        <f t="shared" si="31"/>
        <v>0.36</v>
      </c>
      <c r="AC124" s="30" t="str">
        <f t="shared" si="32"/>
        <v>Moderado</v>
      </c>
      <c r="AD124" s="28">
        <f t="shared" si="33"/>
        <v>0.6</v>
      </c>
      <c r="AE124" s="31" t="str">
        <f t="shared" si="34"/>
        <v>Moderado</v>
      </c>
      <c r="AF124" s="27" t="s">
        <v>60</v>
      </c>
      <c r="AG124" s="309" t="s">
        <v>587</v>
      </c>
      <c r="AH124" s="315" t="s">
        <v>570</v>
      </c>
      <c r="AI124" s="330"/>
      <c r="AJ124" s="53">
        <v>44295</v>
      </c>
      <c r="AK124" s="19" t="s">
        <v>588</v>
      </c>
      <c r="AL124" s="20"/>
      <c r="AM124" s="20"/>
      <c r="AN124" s="162" t="s">
        <v>65</v>
      </c>
      <c r="AO124" s="291" t="s">
        <v>892</v>
      </c>
      <c r="AP124" s="292"/>
      <c r="AQ124" s="293"/>
    </row>
    <row r="125" spans="1:43" s="12" customFormat="1" ht="189.75" customHeight="1" x14ac:dyDescent="0.25">
      <c r="A125" s="312"/>
      <c r="B125" s="306"/>
      <c r="C125" s="306"/>
      <c r="D125" s="306"/>
      <c r="E125" s="306"/>
      <c r="F125" s="306"/>
      <c r="G125" s="306"/>
      <c r="H125" s="17" t="s">
        <v>199</v>
      </c>
      <c r="I125" s="20">
        <v>120</v>
      </c>
      <c r="J125" s="21" t="str">
        <f t="shared" si="21"/>
        <v>Media</v>
      </c>
      <c r="K125" s="22">
        <v>0.36</v>
      </c>
      <c r="L125" s="99" t="s">
        <v>94</v>
      </c>
      <c r="M125" s="306"/>
      <c r="N125" s="24" t="str">
        <f>IF(OR(L125='[2]Tabla Impacto'!$C$4,L125='[2]Tabla Impacto'!$D$4),"Leve",IF(OR(L125='[2]Tabla Impacto'!$C$5,L125='[2]Tabla Impacto'!$D$5),"Menor",IF(OR(L125='[2]Tabla Impacto'!$C$6,L125='[2]Tabla Impacto'!$D$6),"Moderado",IF(OR(L125='[2]Tabla Impacto'!$C$7,L125='[2]Tabla Impacto'!$D$7),"Mayor",IF(OR(L125='[2]Tabla Impacto'!$C$8,L125='[2]Tabla Impacto'!$D$8),"Catastrófico","")))))</f>
        <v>Moderado</v>
      </c>
      <c r="O125" s="22">
        <f t="shared" si="26"/>
        <v>0.6</v>
      </c>
      <c r="P125" s="25" t="str">
        <f t="shared" si="3"/>
        <v>Moderado</v>
      </c>
      <c r="Q125" s="20">
        <v>2</v>
      </c>
      <c r="R125" s="19" t="s">
        <v>589</v>
      </c>
      <c r="S125" s="89" t="str">
        <f t="shared" si="4"/>
        <v>Impacto</v>
      </c>
      <c r="T125" s="27" t="s">
        <v>330</v>
      </c>
      <c r="U125" s="27" t="s">
        <v>83</v>
      </c>
      <c r="V125" s="28" t="str">
        <f t="shared" si="30"/>
        <v>25%</v>
      </c>
      <c r="W125" s="27" t="s">
        <v>57</v>
      </c>
      <c r="X125" s="27" t="s">
        <v>58</v>
      </c>
      <c r="Y125" s="27" t="s">
        <v>59</v>
      </c>
      <c r="Z125" s="29">
        <f t="shared" si="6"/>
        <v>0.36</v>
      </c>
      <c r="AA125" s="30" t="str">
        <f t="shared" si="7"/>
        <v>Baja</v>
      </c>
      <c r="AB125" s="28">
        <f t="shared" si="31"/>
        <v>0.36</v>
      </c>
      <c r="AC125" s="30" t="str">
        <f t="shared" si="32"/>
        <v>Moderado</v>
      </c>
      <c r="AD125" s="28">
        <f t="shared" si="33"/>
        <v>0.44999999999999996</v>
      </c>
      <c r="AE125" s="31" t="str">
        <f t="shared" si="34"/>
        <v>Moderado</v>
      </c>
      <c r="AF125" s="27" t="s">
        <v>60</v>
      </c>
      <c r="AG125" s="306"/>
      <c r="AH125" s="306"/>
      <c r="AI125" s="306"/>
      <c r="AJ125" s="53">
        <v>44295</v>
      </c>
      <c r="AK125" s="19" t="s">
        <v>590</v>
      </c>
      <c r="AL125" s="20"/>
      <c r="AM125" s="20"/>
      <c r="AN125" s="162" t="s">
        <v>65</v>
      </c>
      <c r="AO125" s="297" t="s">
        <v>859</v>
      </c>
      <c r="AP125" s="298"/>
      <c r="AQ125" s="299"/>
    </row>
    <row r="126" spans="1:43" s="12" customFormat="1" ht="99" customHeight="1" x14ac:dyDescent="0.25">
      <c r="A126" s="312"/>
      <c r="B126" s="306"/>
      <c r="C126" s="306"/>
      <c r="D126" s="306"/>
      <c r="E126" s="306"/>
      <c r="F126" s="306"/>
      <c r="G126" s="306"/>
      <c r="H126" s="17" t="s">
        <v>199</v>
      </c>
      <c r="I126" s="20">
        <v>120</v>
      </c>
      <c r="J126" s="21" t="str">
        <f t="shared" si="21"/>
        <v>Media</v>
      </c>
      <c r="K126" s="22">
        <v>0.25</v>
      </c>
      <c r="L126" s="99" t="s">
        <v>94</v>
      </c>
      <c r="M126" s="306"/>
      <c r="N126" s="24" t="str">
        <f>IF(OR(L126='[2]Tabla Impacto'!$C$4,L126='[2]Tabla Impacto'!$D$4),"Leve",IF(OR(L126='[2]Tabla Impacto'!$C$5,L126='[2]Tabla Impacto'!$D$5),"Menor",IF(OR(L126='[2]Tabla Impacto'!$C$6,L126='[2]Tabla Impacto'!$D$6),"Moderado",IF(OR(L126='[2]Tabla Impacto'!$C$7,L126='[2]Tabla Impacto'!$D$7),"Mayor",IF(OR(L126='[2]Tabla Impacto'!$C$8,L126='[2]Tabla Impacto'!$D$8),"Catastrófico","")))))</f>
        <v>Moderado</v>
      </c>
      <c r="O126" s="22">
        <v>0.45</v>
      </c>
      <c r="P126" s="25" t="str">
        <f t="shared" si="3"/>
        <v>Moderado</v>
      </c>
      <c r="Q126" s="20">
        <v>3</v>
      </c>
      <c r="R126" s="123" t="s">
        <v>579</v>
      </c>
      <c r="S126" s="89" t="str">
        <f t="shared" si="4"/>
        <v>Probabilidad</v>
      </c>
      <c r="T126" s="27" t="s">
        <v>55</v>
      </c>
      <c r="U126" s="27" t="s">
        <v>83</v>
      </c>
      <c r="V126" s="28" t="str">
        <f t="shared" si="30"/>
        <v>40%</v>
      </c>
      <c r="W126" s="27" t="s">
        <v>57</v>
      </c>
      <c r="X126" s="27" t="s">
        <v>58</v>
      </c>
      <c r="Y126" s="27" t="s">
        <v>59</v>
      </c>
      <c r="Z126" s="29">
        <f t="shared" si="6"/>
        <v>0.15</v>
      </c>
      <c r="AA126" s="30" t="str">
        <f t="shared" si="7"/>
        <v>Muy Baja</v>
      </c>
      <c r="AB126" s="28">
        <f t="shared" si="31"/>
        <v>0.15</v>
      </c>
      <c r="AC126" s="30" t="str">
        <f t="shared" si="32"/>
        <v>Moderado</v>
      </c>
      <c r="AD126" s="28">
        <f t="shared" si="33"/>
        <v>0.45</v>
      </c>
      <c r="AE126" s="31" t="str">
        <f t="shared" si="34"/>
        <v>Moderado</v>
      </c>
      <c r="AF126" s="27" t="s">
        <v>60</v>
      </c>
      <c r="AG126" s="306"/>
      <c r="AH126" s="306"/>
      <c r="AI126" s="306"/>
      <c r="AJ126" s="53">
        <v>44295</v>
      </c>
      <c r="AK126" s="19" t="s">
        <v>591</v>
      </c>
      <c r="AL126" s="20"/>
      <c r="AM126" s="20"/>
      <c r="AN126" s="162" t="s">
        <v>65</v>
      </c>
      <c r="AO126" s="291" t="s">
        <v>873</v>
      </c>
      <c r="AP126" s="292"/>
      <c r="AQ126" s="293"/>
    </row>
    <row r="127" spans="1:43" s="12" customFormat="1" ht="140.25" customHeight="1" x14ac:dyDescent="0.25">
      <c r="A127" s="311">
        <v>69</v>
      </c>
      <c r="B127" s="305" t="s">
        <v>582</v>
      </c>
      <c r="C127" s="305" t="s">
        <v>561</v>
      </c>
      <c r="D127" s="315" t="s">
        <v>66</v>
      </c>
      <c r="E127" s="309" t="s">
        <v>592</v>
      </c>
      <c r="F127" s="315" t="s">
        <v>593</v>
      </c>
      <c r="G127" s="308" t="s">
        <v>594</v>
      </c>
      <c r="H127" s="52" t="s">
        <v>199</v>
      </c>
      <c r="I127" s="55">
        <v>120</v>
      </c>
      <c r="J127" s="21" t="str">
        <f t="shared" si="21"/>
        <v>Media</v>
      </c>
      <c r="K127" s="22">
        <f>IF(J127="","",IF(J127="Muy Baja",0.2,IF(J127="Baja",0.4,IF(J127="Media",0.6,IF(J127="Alta",0.8,IF(J127="Muy Alta",1, ))))))</f>
        <v>0.6</v>
      </c>
      <c r="L127" s="52" t="s">
        <v>270</v>
      </c>
      <c r="M127" s="310" t="str">
        <f>IF(NOT(ISERROR(MATCH(L127,'[2]Tabla Impacto'!$B$221:$B$223,0))),'[2]Tabla Impacto'!$F$223&amp;"Por favor no seleccionar los criterios de impacto(Afectación Económica o presupuestal y Pérdida Reputacional)",L127)</f>
        <v>El riesgo afecta la imagen de la entidad a nivel nacional, con efecto publicitarios sostenible a nivel país</v>
      </c>
      <c r="N127" s="24" t="str">
        <f>IF(OR(L127='[2]Tabla Impacto'!$C$4,L127='[2]Tabla Impacto'!$D$4),"Leve",IF(OR(L127='[2]Tabla Impacto'!$C$5,L127='[2]Tabla Impacto'!$D$5),"Menor",IF(OR(L127='[2]Tabla Impacto'!$C$6,L127='[2]Tabla Impacto'!$D$6),"Moderado",IF(OR(L127='[2]Tabla Impacto'!$C$7,L127='[2]Tabla Impacto'!$D$7),"Mayor",IF(OR(L127='[2]Tabla Impacto'!$C$8,L127='[2]Tabla Impacto'!$D$8),"Catastrófico","")))))</f>
        <v>Catastrófico</v>
      </c>
      <c r="O127" s="22">
        <f t="shared" ref="O127:O157" si="35">IF(N127="","",IF(N127="Leve",0.2,IF(N127="Menor",0.4,IF(N127="Moderado",0.6,IF(N127="Mayor",0.8,IF(N127="Catastrófico",1, ))))))</f>
        <v>1</v>
      </c>
      <c r="P127" s="25" t="str">
        <f t="shared" si="3"/>
        <v>Extremo</v>
      </c>
      <c r="Q127" s="52">
        <v>1</v>
      </c>
      <c r="R127" s="19" t="s">
        <v>595</v>
      </c>
      <c r="S127" s="89" t="str">
        <f t="shared" si="4"/>
        <v>Probabilidad</v>
      </c>
      <c r="T127" s="27" t="s">
        <v>55</v>
      </c>
      <c r="U127" s="27" t="s">
        <v>83</v>
      </c>
      <c r="V127" s="28" t="str">
        <f t="shared" si="30"/>
        <v>40%</v>
      </c>
      <c r="W127" s="27" t="s">
        <v>57</v>
      </c>
      <c r="X127" s="27" t="s">
        <v>238</v>
      </c>
      <c r="Y127" s="27" t="s">
        <v>59</v>
      </c>
      <c r="Z127" s="29">
        <f t="shared" si="6"/>
        <v>0.36</v>
      </c>
      <c r="AA127" s="30" t="str">
        <f t="shared" si="7"/>
        <v>Baja</v>
      </c>
      <c r="AB127" s="28">
        <f t="shared" si="31"/>
        <v>0.36</v>
      </c>
      <c r="AC127" s="30" t="str">
        <f t="shared" si="32"/>
        <v>Catastrófico</v>
      </c>
      <c r="AD127" s="28">
        <f t="shared" si="33"/>
        <v>1</v>
      </c>
      <c r="AE127" s="31" t="str">
        <f t="shared" si="34"/>
        <v>Extremo</v>
      </c>
      <c r="AF127" s="27" t="s">
        <v>60</v>
      </c>
      <c r="AG127" s="19" t="s">
        <v>596</v>
      </c>
      <c r="AH127" s="52" t="s">
        <v>581</v>
      </c>
      <c r="AI127" s="53"/>
      <c r="AJ127" s="53">
        <v>44295</v>
      </c>
      <c r="AK127" s="19" t="s">
        <v>597</v>
      </c>
      <c r="AL127" s="20"/>
      <c r="AM127" s="20"/>
      <c r="AN127" s="162" t="s">
        <v>65</v>
      </c>
      <c r="AO127" s="294" t="s">
        <v>774</v>
      </c>
      <c r="AP127" s="295"/>
      <c r="AQ127" s="296"/>
    </row>
    <row r="128" spans="1:43" s="12" customFormat="1" ht="159" customHeight="1" x14ac:dyDescent="0.25">
      <c r="A128" s="312"/>
      <c r="B128" s="306"/>
      <c r="C128" s="306"/>
      <c r="D128" s="306"/>
      <c r="E128" s="306"/>
      <c r="F128" s="306"/>
      <c r="G128" s="306"/>
      <c r="H128" s="52" t="s">
        <v>199</v>
      </c>
      <c r="I128" s="55">
        <v>120</v>
      </c>
      <c r="J128" s="21" t="str">
        <f t="shared" si="21"/>
        <v>Media</v>
      </c>
      <c r="K128" s="22">
        <v>0.36</v>
      </c>
      <c r="L128" s="52" t="s">
        <v>270</v>
      </c>
      <c r="M128" s="306"/>
      <c r="N128" s="24" t="str">
        <f>IF(OR(L128='[2]Tabla Impacto'!$C$4,L128='[2]Tabla Impacto'!$D$4),"Leve",IF(OR(L128='[2]Tabla Impacto'!$C$5,L128='[2]Tabla Impacto'!$D$5),"Menor",IF(OR(L128='[2]Tabla Impacto'!$C$6,L128='[2]Tabla Impacto'!$D$6),"Moderado",IF(OR(L128='[2]Tabla Impacto'!$C$7,L128='[2]Tabla Impacto'!$D$7),"Mayor",IF(OR(L128='[2]Tabla Impacto'!$C$8,L128='[2]Tabla Impacto'!$D$8),"Catastrófico","")))))</f>
        <v>Catastrófico</v>
      </c>
      <c r="O128" s="22">
        <f t="shared" si="35"/>
        <v>1</v>
      </c>
      <c r="P128" s="25" t="str">
        <f t="shared" si="3"/>
        <v>Extremo</v>
      </c>
      <c r="Q128" s="52">
        <v>2</v>
      </c>
      <c r="R128" s="19" t="s">
        <v>598</v>
      </c>
      <c r="S128" s="89" t="str">
        <f t="shared" si="4"/>
        <v>Probabilidad</v>
      </c>
      <c r="T128" s="27" t="s">
        <v>88</v>
      </c>
      <c r="U128" s="27" t="s">
        <v>83</v>
      </c>
      <c r="V128" s="28" t="str">
        <f t="shared" si="30"/>
        <v>30%</v>
      </c>
      <c r="W128" s="27" t="s">
        <v>57</v>
      </c>
      <c r="X128" s="27" t="s">
        <v>58</v>
      </c>
      <c r="Y128" s="27" t="s">
        <v>59</v>
      </c>
      <c r="Z128" s="29">
        <f t="shared" si="6"/>
        <v>0.252</v>
      </c>
      <c r="AA128" s="30" t="str">
        <f t="shared" si="7"/>
        <v>Baja</v>
      </c>
      <c r="AB128" s="28">
        <f t="shared" si="31"/>
        <v>0.252</v>
      </c>
      <c r="AC128" s="30" t="str">
        <f t="shared" si="32"/>
        <v>Catastrófico</v>
      </c>
      <c r="AD128" s="28">
        <f t="shared" si="33"/>
        <v>1</v>
      </c>
      <c r="AE128" s="31" t="str">
        <f t="shared" si="34"/>
        <v>Extremo</v>
      </c>
      <c r="AF128" s="27" t="s">
        <v>60</v>
      </c>
      <c r="AG128" s="19" t="s">
        <v>599</v>
      </c>
      <c r="AH128" s="52" t="s">
        <v>600</v>
      </c>
      <c r="AI128" s="53"/>
      <c r="AJ128" s="53">
        <v>44295</v>
      </c>
      <c r="AK128" s="19" t="s">
        <v>601</v>
      </c>
      <c r="AL128" s="20"/>
      <c r="AM128" s="20"/>
      <c r="AN128" s="162" t="s">
        <v>65</v>
      </c>
      <c r="AO128" s="294" t="s">
        <v>860</v>
      </c>
      <c r="AP128" s="295"/>
      <c r="AQ128" s="296"/>
    </row>
    <row r="129" spans="1:43" s="12" customFormat="1" ht="117.75" customHeight="1" x14ac:dyDescent="0.25">
      <c r="A129" s="312"/>
      <c r="B129" s="306"/>
      <c r="C129" s="306"/>
      <c r="D129" s="306"/>
      <c r="E129" s="306"/>
      <c r="F129" s="306"/>
      <c r="G129" s="306"/>
      <c r="H129" s="52" t="s">
        <v>199</v>
      </c>
      <c r="I129" s="55">
        <v>120</v>
      </c>
      <c r="J129" s="21" t="str">
        <f t="shared" si="21"/>
        <v>Media</v>
      </c>
      <c r="K129" s="22">
        <v>0.252</v>
      </c>
      <c r="L129" s="52" t="s">
        <v>270</v>
      </c>
      <c r="M129" s="306"/>
      <c r="N129" s="24" t="str">
        <f>IF(OR(L129='[2]Tabla Impacto'!$C$4,L129='[2]Tabla Impacto'!$D$4),"Leve",IF(OR(L129='[2]Tabla Impacto'!$C$5,L129='[2]Tabla Impacto'!$D$5),"Menor",IF(OR(L129='[2]Tabla Impacto'!$C$6,L129='[2]Tabla Impacto'!$D$6),"Moderado",IF(OR(L129='[2]Tabla Impacto'!$C$7,L129='[2]Tabla Impacto'!$D$7),"Mayor",IF(OR(L129='[2]Tabla Impacto'!$C$8,L129='[2]Tabla Impacto'!$D$8),"Catastrófico","")))))</f>
        <v>Catastrófico</v>
      </c>
      <c r="O129" s="22">
        <f t="shared" si="35"/>
        <v>1</v>
      </c>
      <c r="P129" s="25" t="str">
        <f t="shared" si="3"/>
        <v>Extremo</v>
      </c>
      <c r="Q129" s="52">
        <v>3</v>
      </c>
      <c r="R129" s="19" t="s">
        <v>602</v>
      </c>
      <c r="S129" s="89" t="str">
        <f t="shared" si="4"/>
        <v>Probabilidad</v>
      </c>
      <c r="T129" s="27" t="s">
        <v>55</v>
      </c>
      <c r="U129" s="27" t="s">
        <v>83</v>
      </c>
      <c r="V129" s="28" t="str">
        <f t="shared" si="30"/>
        <v>40%</v>
      </c>
      <c r="W129" s="27" t="s">
        <v>57</v>
      </c>
      <c r="X129" s="27" t="s">
        <v>238</v>
      </c>
      <c r="Y129" s="27" t="s">
        <v>59</v>
      </c>
      <c r="Z129" s="29">
        <f t="shared" si="6"/>
        <v>0.1512</v>
      </c>
      <c r="AA129" s="30" t="str">
        <f t="shared" si="7"/>
        <v>Muy Baja</v>
      </c>
      <c r="AB129" s="28">
        <f t="shared" si="31"/>
        <v>0.1512</v>
      </c>
      <c r="AC129" s="30" t="str">
        <f t="shared" si="32"/>
        <v>Catastrófico</v>
      </c>
      <c r="AD129" s="28">
        <f t="shared" si="33"/>
        <v>1</v>
      </c>
      <c r="AE129" s="31" t="str">
        <f t="shared" si="34"/>
        <v>Extremo</v>
      </c>
      <c r="AF129" s="27" t="s">
        <v>60</v>
      </c>
      <c r="AG129" s="19" t="s">
        <v>603</v>
      </c>
      <c r="AH129" s="52" t="s">
        <v>604</v>
      </c>
      <c r="AI129" s="53"/>
      <c r="AJ129" s="53">
        <v>44295</v>
      </c>
      <c r="AK129" s="19" t="s">
        <v>605</v>
      </c>
      <c r="AL129" s="20"/>
      <c r="AM129" s="20"/>
      <c r="AN129" s="162" t="s">
        <v>65</v>
      </c>
      <c r="AO129" s="294" t="s">
        <v>893</v>
      </c>
      <c r="AP129" s="295"/>
      <c r="AQ129" s="296"/>
    </row>
    <row r="130" spans="1:43" s="12" customFormat="1" ht="77.25" customHeight="1" x14ac:dyDescent="0.25">
      <c r="A130" s="312"/>
      <c r="B130" s="306"/>
      <c r="C130" s="306"/>
      <c r="D130" s="306"/>
      <c r="E130" s="306"/>
      <c r="F130" s="306"/>
      <c r="G130" s="306"/>
      <c r="H130" s="52" t="s">
        <v>199</v>
      </c>
      <c r="I130" s="55">
        <v>120</v>
      </c>
      <c r="J130" s="21" t="str">
        <f t="shared" si="21"/>
        <v>Media</v>
      </c>
      <c r="K130" s="22">
        <v>0.151</v>
      </c>
      <c r="L130" s="52" t="s">
        <v>270</v>
      </c>
      <c r="M130" s="306"/>
      <c r="N130" s="24" t="str">
        <f>IF(OR(L130='[2]Tabla Impacto'!$C$4,L130='[2]Tabla Impacto'!$D$4),"Leve",IF(OR(L130='[2]Tabla Impacto'!$C$5,L130='[2]Tabla Impacto'!$D$5),"Menor",IF(OR(L130='[2]Tabla Impacto'!$C$6,L130='[2]Tabla Impacto'!$D$6),"Moderado",IF(OR(L130='[2]Tabla Impacto'!$C$7,L130='[2]Tabla Impacto'!$D$7),"Mayor",IF(OR(L130='[2]Tabla Impacto'!$C$8,L130='[2]Tabla Impacto'!$D$8),"Catastrófico","")))))</f>
        <v>Catastrófico</v>
      </c>
      <c r="O130" s="22">
        <f t="shared" si="35"/>
        <v>1</v>
      </c>
      <c r="P130" s="25" t="str">
        <f t="shared" si="3"/>
        <v>Extremo</v>
      </c>
      <c r="Q130" s="52">
        <v>4</v>
      </c>
      <c r="R130" s="19" t="s">
        <v>606</v>
      </c>
      <c r="S130" s="89" t="str">
        <f t="shared" si="4"/>
        <v>Impacto</v>
      </c>
      <c r="T130" s="27" t="s">
        <v>330</v>
      </c>
      <c r="U130" s="27" t="s">
        <v>83</v>
      </c>
      <c r="V130" s="28" t="str">
        <f t="shared" si="30"/>
        <v>25%</v>
      </c>
      <c r="W130" s="27" t="s">
        <v>57</v>
      </c>
      <c r="X130" s="27" t="s">
        <v>58</v>
      </c>
      <c r="Y130" s="27" t="s">
        <v>59</v>
      </c>
      <c r="Z130" s="29">
        <f t="shared" si="6"/>
        <v>0.151</v>
      </c>
      <c r="AA130" s="30" t="str">
        <f t="shared" si="7"/>
        <v>Muy Baja</v>
      </c>
      <c r="AB130" s="28">
        <f t="shared" si="31"/>
        <v>0.151</v>
      </c>
      <c r="AC130" s="30" t="str">
        <f t="shared" si="32"/>
        <v>Mayor</v>
      </c>
      <c r="AD130" s="28">
        <f t="shared" si="33"/>
        <v>0.75</v>
      </c>
      <c r="AE130" s="31" t="str">
        <f t="shared" si="34"/>
        <v>Alto</v>
      </c>
      <c r="AF130" s="27" t="s">
        <v>60</v>
      </c>
      <c r="AG130" s="19" t="s">
        <v>607</v>
      </c>
      <c r="AH130" s="52" t="s">
        <v>581</v>
      </c>
      <c r="AI130" s="53"/>
      <c r="AJ130" s="53">
        <v>44295</v>
      </c>
      <c r="AK130" s="19" t="s">
        <v>608</v>
      </c>
      <c r="AL130" s="20"/>
      <c r="AM130" s="20"/>
      <c r="AN130" s="162" t="s">
        <v>65</v>
      </c>
      <c r="AO130" s="291" t="s">
        <v>775</v>
      </c>
      <c r="AP130" s="292"/>
      <c r="AQ130" s="293"/>
    </row>
    <row r="131" spans="1:43" s="12" customFormat="1" ht="83.25" customHeight="1" x14ac:dyDescent="0.25">
      <c r="A131" s="311">
        <v>70</v>
      </c>
      <c r="B131" s="305" t="s">
        <v>582</v>
      </c>
      <c r="C131" s="305" t="s">
        <v>561</v>
      </c>
      <c r="D131" s="315" t="s">
        <v>66</v>
      </c>
      <c r="E131" s="309" t="s">
        <v>609</v>
      </c>
      <c r="F131" s="315" t="s">
        <v>610</v>
      </c>
      <c r="G131" s="307" t="s">
        <v>611</v>
      </c>
      <c r="H131" s="52" t="s">
        <v>322</v>
      </c>
      <c r="I131" s="20">
        <v>52</v>
      </c>
      <c r="J131" s="21" t="str">
        <f t="shared" si="21"/>
        <v>Media</v>
      </c>
      <c r="K131" s="22">
        <f t="shared" ref="K131:K135" si="36">IF(J131="","",IF(J131="Muy Baja",0.2,IF(J131="Baja",0.4,IF(J131="Media",0.6,IF(J131="Alta",0.8,IF(J131="Muy Alta",1, ))))))</f>
        <v>0.6</v>
      </c>
      <c r="L131" s="52" t="s">
        <v>94</v>
      </c>
      <c r="M131" s="310" t="str">
        <f>IF(NOT(ISERROR(MATCH(L131,'[2]Tabla Impacto'!$B$221:$B$223,0))),'[2]Tabla Impacto'!$F$223&amp;"Por favor no seleccionar los criterios de impacto(Afectación Económica o presupuestal y Pérdida Reputacional)",L131)</f>
        <v>El riesgo afecta la imagen de la entidad con algunos usuarios de relevancia frente al logro de los objetivos</v>
      </c>
      <c r="N131" s="24" t="str">
        <f>IF(OR(L131='[2]Tabla Impacto'!$C$4,L131='[2]Tabla Impacto'!$D$4),"Leve",IF(OR(L131='[2]Tabla Impacto'!$C$5,L131='[2]Tabla Impacto'!$D$5),"Menor",IF(OR(L131='[2]Tabla Impacto'!$C$6,L131='[2]Tabla Impacto'!$D$6),"Moderado",IF(OR(L131='[2]Tabla Impacto'!$C$7,L131='[2]Tabla Impacto'!$D$7),"Mayor",IF(OR(L131='[2]Tabla Impacto'!$C$8,L131='[2]Tabla Impacto'!$D$8),"Catastrófico","")))))</f>
        <v>Moderado</v>
      </c>
      <c r="O131" s="22">
        <f t="shared" si="35"/>
        <v>0.6</v>
      </c>
      <c r="P131" s="25" t="str">
        <f t="shared" si="3"/>
        <v>Moderado</v>
      </c>
      <c r="Q131" s="52">
        <v>1</v>
      </c>
      <c r="R131" s="19" t="s">
        <v>612</v>
      </c>
      <c r="S131" s="89" t="str">
        <f t="shared" si="4"/>
        <v>Probabilidad</v>
      </c>
      <c r="T131" s="27" t="s">
        <v>55</v>
      </c>
      <c r="U131" s="27" t="s">
        <v>83</v>
      </c>
      <c r="V131" s="28" t="str">
        <f t="shared" si="30"/>
        <v>40%</v>
      </c>
      <c r="W131" s="27" t="s">
        <v>57</v>
      </c>
      <c r="X131" s="27" t="s">
        <v>58</v>
      </c>
      <c r="Y131" s="27" t="s">
        <v>59</v>
      </c>
      <c r="Z131" s="29">
        <f t="shared" si="6"/>
        <v>0.36</v>
      </c>
      <c r="AA131" s="30" t="str">
        <f t="shared" si="7"/>
        <v>Baja</v>
      </c>
      <c r="AB131" s="28">
        <f t="shared" si="31"/>
        <v>0.36</v>
      </c>
      <c r="AC131" s="30" t="str">
        <f t="shared" si="32"/>
        <v>Moderado</v>
      </c>
      <c r="AD131" s="28">
        <f t="shared" si="33"/>
        <v>0.6</v>
      </c>
      <c r="AE131" s="31" t="str">
        <f t="shared" si="34"/>
        <v>Moderado</v>
      </c>
      <c r="AF131" s="27" t="s">
        <v>60</v>
      </c>
      <c r="AG131" s="19" t="s">
        <v>613</v>
      </c>
      <c r="AH131" s="52" t="s">
        <v>614</v>
      </c>
      <c r="AI131" s="19"/>
      <c r="AJ131" s="53">
        <v>44295</v>
      </c>
      <c r="AK131" s="19" t="s">
        <v>615</v>
      </c>
      <c r="AL131" s="20"/>
      <c r="AM131" s="20"/>
      <c r="AN131" s="162" t="s">
        <v>65</v>
      </c>
      <c r="AO131" s="294" t="s">
        <v>782</v>
      </c>
      <c r="AP131" s="295"/>
      <c r="AQ131" s="296"/>
    </row>
    <row r="132" spans="1:43" s="12" customFormat="1" ht="80.25" customHeight="1" x14ac:dyDescent="0.25">
      <c r="A132" s="312"/>
      <c r="B132" s="306"/>
      <c r="C132" s="306"/>
      <c r="D132" s="306"/>
      <c r="E132" s="306"/>
      <c r="F132" s="306"/>
      <c r="G132" s="306"/>
      <c r="H132" s="52" t="s">
        <v>52</v>
      </c>
      <c r="I132" s="20">
        <v>52</v>
      </c>
      <c r="J132" s="21" t="str">
        <f t="shared" si="21"/>
        <v>Media</v>
      </c>
      <c r="K132" s="22">
        <f t="shared" si="36"/>
        <v>0.6</v>
      </c>
      <c r="L132" s="52" t="s">
        <v>94</v>
      </c>
      <c r="M132" s="306"/>
      <c r="N132" s="24" t="str">
        <f>IF(OR(L132='[2]Tabla Impacto'!$C$4,L132='[2]Tabla Impacto'!$D$4),"Leve",IF(OR(L132='[2]Tabla Impacto'!$C$5,L132='[2]Tabla Impacto'!$D$5),"Menor",IF(OR(L132='[2]Tabla Impacto'!$C$6,L132='[2]Tabla Impacto'!$D$6),"Moderado",IF(OR(L132='[2]Tabla Impacto'!$C$7,L132='[2]Tabla Impacto'!$D$7),"Mayor",IF(OR(L132='[2]Tabla Impacto'!$C$8,L132='[2]Tabla Impacto'!$D$8),"Catastrófico","")))))</f>
        <v>Moderado</v>
      </c>
      <c r="O132" s="22">
        <f t="shared" si="35"/>
        <v>0.6</v>
      </c>
      <c r="P132" s="25" t="str">
        <f t="shared" si="3"/>
        <v>Moderado</v>
      </c>
      <c r="Q132" s="52">
        <v>2</v>
      </c>
      <c r="R132" s="19" t="s">
        <v>616</v>
      </c>
      <c r="S132" s="89" t="str">
        <f t="shared" si="4"/>
        <v>Probabilidad</v>
      </c>
      <c r="T132" s="27" t="s">
        <v>55</v>
      </c>
      <c r="U132" s="27" t="s">
        <v>83</v>
      </c>
      <c r="V132" s="28" t="str">
        <f t="shared" si="30"/>
        <v>40%</v>
      </c>
      <c r="W132" s="27" t="s">
        <v>57</v>
      </c>
      <c r="X132" s="27" t="s">
        <v>58</v>
      </c>
      <c r="Y132" s="27" t="s">
        <v>59</v>
      </c>
      <c r="Z132" s="29">
        <f t="shared" si="6"/>
        <v>0.36</v>
      </c>
      <c r="AA132" s="30" t="str">
        <f t="shared" si="7"/>
        <v>Baja</v>
      </c>
      <c r="AB132" s="28">
        <f t="shared" si="31"/>
        <v>0.36</v>
      </c>
      <c r="AC132" s="30" t="str">
        <f t="shared" si="32"/>
        <v>Moderado</v>
      </c>
      <c r="AD132" s="28">
        <f t="shared" si="33"/>
        <v>0.6</v>
      </c>
      <c r="AE132" s="31" t="str">
        <f t="shared" si="34"/>
        <v>Moderado</v>
      </c>
      <c r="AF132" s="27" t="s">
        <v>60</v>
      </c>
      <c r="AG132" s="19" t="s">
        <v>617</v>
      </c>
      <c r="AH132" s="52" t="s">
        <v>618</v>
      </c>
      <c r="AI132" s="19"/>
      <c r="AJ132" s="53">
        <v>44295</v>
      </c>
      <c r="AK132" s="19" t="s">
        <v>619</v>
      </c>
      <c r="AL132" s="20"/>
      <c r="AM132" s="20"/>
      <c r="AN132" s="162" t="s">
        <v>65</v>
      </c>
      <c r="AO132" s="294" t="s">
        <v>776</v>
      </c>
      <c r="AP132" s="295"/>
      <c r="AQ132" s="296"/>
    </row>
    <row r="133" spans="1:43" s="12" customFormat="1" ht="69.75" customHeight="1" x14ac:dyDescent="0.25">
      <c r="A133" s="312"/>
      <c r="B133" s="306"/>
      <c r="C133" s="306"/>
      <c r="D133" s="306"/>
      <c r="E133" s="306"/>
      <c r="F133" s="306"/>
      <c r="G133" s="306"/>
      <c r="H133" s="52" t="s">
        <v>52</v>
      </c>
      <c r="I133" s="20">
        <v>52</v>
      </c>
      <c r="J133" s="21" t="str">
        <f t="shared" si="21"/>
        <v>Media</v>
      </c>
      <c r="K133" s="22">
        <f t="shared" si="36"/>
        <v>0.6</v>
      </c>
      <c r="L133" s="52" t="s">
        <v>94</v>
      </c>
      <c r="M133" s="306"/>
      <c r="N133" s="24" t="str">
        <f>IF(OR(L133='[2]Tabla Impacto'!$C$4,L133='[2]Tabla Impacto'!$D$4),"Leve",IF(OR(L133='[2]Tabla Impacto'!$C$5,L133='[2]Tabla Impacto'!$D$5),"Menor",IF(OR(L133='[2]Tabla Impacto'!$C$6,L133='[2]Tabla Impacto'!$D$6),"Moderado",IF(OR(L133='[2]Tabla Impacto'!$C$7,L133='[2]Tabla Impacto'!$D$7),"Mayor",IF(OR(L133='[2]Tabla Impacto'!$C$8,L133='[2]Tabla Impacto'!$D$8),"Catastrófico","")))))</f>
        <v>Moderado</v>
      </c>
      <c r="O133" s="22">
        <f t="shared" si="35"/>
        <v>0.6</v>
      </c>
      <c r="P133" s="25" t="str">
        <f t="shared" si="3"/>
        <v>Moderado</v>
      </c>
      <c r="Q133" s="52">
        <v>3</v>
      </c>
      <c r="R133" s="19" t="s">
        <v>620</v>
      </c>
      <c r="S133" s="89" t="str">
        <f t="shared" si="4"/>
        <v>Probabilidad</v>
      </c>
      <c r="T133" s="27" t="s">
        <v>55</v>
      </c>
      <c r="U133" s="27" t="s">
        <v>83</v>
      </c>
      <c r="V133" s="28" t="str">
        <f t="shared" si="30"/>
        <v>40%</v>
      </c>
      <c r="W133" s="27" t="s">
        <v>57</v>
      </c>
      <c r="X133" s="27" t="s">
        <v>58</v>
      </c>
      <c r="Y133" s="27" t="s">
        <v>59</v>
      </c>
      <c r="Z133" s="29">
        <f t="shared" si="6"/>
        <v>0.36</v>
      </c>
      <c r="AA133" s="30" t="str">
        <f t="shared" si="7"/>
        <v>Baja</v>
      </c>
      <c r="AB133" s="28">
        <f t="shared" si="31"/>
        <v>0.36</v>
      </c>
      <c r="AC133" s="30" t="str">
        <f t="shared" si="32"/>
        <v>Moderado</v>
      </c>
      <c r="AD133" s="28">
        <f t="shared" si="33"/>
        <v>0.6</v>
      </c>
      <c r="AE133" s="31" t="str">
        <f t="shared" si="34"/>
        <v>Moderado</v>
      </c>
      <c r="AF133" s="27" t="s">
        <v>60</v>
      </c>
      <c r="AG133" s="19" t="s">
        <v>621</v>
      </c>
      <c r="AH133" s="52" t="s">
        <v>581</v>
      </c>
      <c r="AI133" s="19"/>
      <c r="AJ133" s="53">
        <v>44295</v>
      </c>
      <c r="AK133" s="19" t="s">
        <v>622</v>
      </c>
      <c r="AL133" s="20"/>
      <c r="AM133" s="20"/>
      <c r="AN133" s="162" t="s">
        <v>65</v>
      </c>
      <c r="AO133" s="294" t="s">
        <v>777</v>
      </c>
      <c r="AP133" s="295"/>
      <c r="AQ133" s="296"/>
    </row>
    <row r="134" spans="1:43" s="12" customFormat="1" ht="52.5" customHeight="1" x14ac:dyDescent="0.25">
      <c r="A134" s="312"/>
      <c r="B134" s="306"/>
      <c r="C134" s="306"/>
      <c r="D134" s="306"/>
      <c r="E134" s="306"/>
      <c r="F134" s="306"/>
      <c r="G134" s="306"/>
      <c r="H134" s="52" t="s">
        <v>52</v>
      </c>
      <c r="I134" s="20">
        <v>52</v>
      </c>
      <c r="J134" s="21" t="str">
        <f t="shared" si="21"/>
        <v>Media</v>
      </c>
      <c r="K134" s="22">
        <f t="shared" si="36"/>
        <v>0.6</v>
      </c>
      <c r="L134" s="52" t="s">
        <v>94</v>
      </c>
      <c r="M134" s="306"/>
      <c r="N134" s="24" t="str">
        <f>IF(OR(L134='[2]Tabla Impacto'!$C$4,L134='[2]Tabla Impacto'!$D$4),"Leve",IF(OR(L134='[2]Tabla Impacto'!$C$5,L134='[2]Tabla Impacto'!$D$5),"Menor",IF(OR(L134='[2]Tabla Impacto'!$C$6,L134='[2]Tabla Impacto'!$D$6),"Moderado",IF(OR(L134='[2]Tabla Impacto'!$C$7,L134='[2]Tabla Impacto'!$D$7),"Mayor",IF(OR(L134='[2]Tabla Impacto'!$C$8,L134='[2]Tabla Impacto'!$D$8),"Catastrófico","")))))</f>
        <v>Moderado</v>
      </c>
      <c r="O134" s="22">
        <f t="shared" si="35"/>
        <v>0.6</v>
      </c>
      <c r="P134" s="25" t="str">
        <f t="shared" si="3"/>
        <v>Moderado</v>
      </c>
      <c r="Q134" s="52">
        <v>4</v>
      </c>
      <c r="R134" s="19" t="s">
        <v>623</v>
      </c>
      <c r="S134" s="89" t="str">
        <f t="shared" si="4"/>
        <v>Probabilidad</v>
      </c>
      <c r="T134" s="27" t="s">
        <v>55</v>
      </c>
      <c r="U134" s="27" t="s">
        <v>83</v>
      </c>
      <c r="V134" s="28" t="str">
        <f t="shared" si="30"/>
        <v>40%</v>
      </c>
      <c r="W134" s="27" t="s">
        <v>204</v>
      </c>
      <c r="X134" s="27" t="s">
        <v>58</v>
      </c>
      <c r="Y134" s="27" t="s">
        <v>254</v>
      </c>
      <c r="Z134" s="29">
        <f t="shared" si="6"/>
        <v>0.36</v>
      </c>
      <c r="AA134" s="30" t="str">
        <f t="shared" si="7"/>
        <v>Baja</v>
      </c>
      <c r="AB134" s="28">
        <f t="shared" si="31"/>
        <v>0.36</v>
      </c>
      <c r="AC134" s="30" t="str">
        <f t="shared" si="32"/>
        <v>Moderado</v>
      </c>
      <c r="AD134" s="28">
        <f t="shared" si="33"/>
        <v>0.6</v>
      </c>
      <c r="AE134" s="31" t="str">
        <f t="shared" si="34"/>
        <v>Moderado</v>
      </c>
      <c r="AF134" s="27" t="s">
        <v>60</v>
      </c>
      <c r="AG134" s="19" t="s">
        <v>624</v>
      </c>
      <c r="AH134" s="52" t="s">
        <v>581</v>
      </c>
      <c r="AI134" s="19"/>
      <c r="AJ134" s="53">
        <v>44295</v>
      </c>
      <c r="AK134" s="19" t="s">
        <v>625</v>
      </c>
      <c r="AL134" s="20"/>
      <c r="AM134" s="20"/>
      <c r="AN134" s="162" t="s">
        <v>65</v>
      </c>
      <c r="AO134" s="294" t="s">
        <v>778</v>
      </c>
      <c r="AP134" s="295"/>
      <c r="AQ134" s="296"/>
    </row>
    <row r="135" spans="1:43" s="12" customFormat="1" ht="87" customHeight="1" x14ac:dyDescent="0.25">
      <c r="A135" s="311">
        <v>71</v>
      </c>
      <c r="B135" s="305" t="s">
        <v>582</v>
      </c>
      <c r="C135" s="305" t="s">
        <v>561</v>
      </c>
      <c r="D135" s="315" t="s">
        <v>66</v>
      </c>
      <c r="E135" s="309" t="s">
        <v>626</v>
      </c>
      <c r="F135" s="315" t="s">
        <v>627</v>
      </c>
      <c r="G135" s="307" t="s">
        <v>628</v>
      </c>
      <c r="H135" s="52" t="s">
        <v>199</v>
      </c>
      <c r="I135" s="52">
        <v>12</v>
      </c>
      <c r="J135" s="21" t="str">
        <f t="shared" si="21"/>
        <v>Baja</v>
      </c>
      <c r="K135" s="22">
        <f t="shared" si="36"/>
        <v>0.4</v>
      </c>
      <c r="L135" s="52" t="s">
        <v>270</v>
      </c>
      <c r="M135" s="310" t="str">
        <f>IF(NOT(ISERROR(MATCH(L135,'[2]Tabla Impacto'!$B$221:$B$223,0))),'[2]Tabla Impacto'!$F$223&amp;"Por favor no seleccionar los criterios de impacto(Afectación Económica o presupuestal y Pérdida Reputacional)",L135)</f>
        <v>El riesgo afecta la imagen de la entidad a nivel nacional, con efecto publicitarios sostenible a nivel país</v>
      </c>
      <c r="N135" s="24" t="str">
        <f>IF(OR(L135='[2]Tabla Impacto'!$C$4,L135='[2]Tabla Impacto'!$D$4),"Leve",IF(OR(L135='[2]Tabla Impacto'!$C$5,L135='[2]Tabla Impacto'!$D$5),"Menor",IF(OR(L135='[2]Tabla Impacto'!$C$6,L135='[2]Tabla Impacto'!$D$6),"Moderado",IF(OR(L135='[2]Tabla Impacto'!$C$7,L135='[2]Tabla Impacto'!$D$7),"Mayor",IF(OR(L135='[2]Tabla Impacto'!$C$8,L135='[2]Tabla Impacto'!$D$8),"Catastrófico","")))))</f>
        <v>Catastrófico</v>
      </c>
      <c r="O135" s="22">
        <f t="shared" si="35"/>
        <v>1</v>
      </c>
      <c r="P135" s="25" t="str">
        <f t="shared" si="3"/>
        <v>Extremo</v>
      </c>
      <c r="Q135" s="52">
        <v>1</v>
      </c>
      <c r="R135" s="19" t="s">
        <v>629</v>
      </c>
      <c r="S135" s="89" t="str">
        <f t="shared" si="4"/>
        <v>Probabilidad</v>
      </c>
      <c r="T135" s="27" t="s">
        <v>55</v>
      </c>
      <c r="U135" s="27" t="s">
        <v>56</v>
      </c>
      <c r="V135" s="28" t="str">
        <f t="shared" si="30"/>
        <v>50%</v>
      </c>
      <c r="W135" s="27" t="s">
        <v>57</v>
      </c>
      <c r="X135" s="27" t="s">
        <v>58</v>
      </c>
      <c r="Y135" s="27" t="s">
        <v>59</v>
      </c>
      <c r="Z135" s="29">
        <f t="shared" si="6"/>
        <v>0.2</v>
      </c>
      <c r="AA135" s="30" t="str">
        <f t="shared" si="7"/>
        <v>Muy Baja</v>
      </c>
      <c r="AB135" s="28">
        <f t="shared" si="31"/>
        <v>0.2</v>
      </c>
      <c r="AC135" s="30" t="str">
        <f t="shared" si="32"/>
        <v>Catastrófico</v>
      </c>
      <c r="AD135" s="28">
        <f t="shared" si="33"/>
        <v>1</v>
      </c>
      <c r="AE135" s="31" t="str">
        <f t="shared" si="34"/>
        <v>Extremo</v>
      </c>
      <c r="AF135" s="27" t="s">
        <v>60</v>
      </c>
      <c r="AG135" s="19" t="s">
        <v>630</v>
      </c>
      <c r="AH135" s="52" t="s">
        <v>631</v>
      </c>
      <c r="AI135" s="19"/>
      <c r="AJ135" s="53">
        <v>44295</v>
      </c>
      <c r="AK135" s="19" t="s">
        <v>632</v>
      </c>
      <c r="AL135" s="20"/>
      <c r="AM135" s="20"/>
      <c r="AN135" s="162" t="s">
        <v>65</v>
      </c>
      <c r="AO135" s="294" t="s">
        <v>779</v>
      </c>
      <c r="AP135" s="295"/>
      <c r="AQ135" s="296"/>
    </row>
    <row r="136" spans="1:43" s="12" customFormat="1" ht="173.25" customHeight="1" x14ac:dyDescent="0.25">
      <c r="A136" s="312"/>
      <c r="B136" s="306"/>
      <c r="C136" s="306"/>
      <c r="D136" s="306"/>
      <c r="E136" s="306"/>
      <c r="F136" s="306"/>
      <c r="G136" s="306"/>
      <c r="H136" s="52" t="s">
        <v>199</v>
      </c>
      <c r="I136" s="52">
        <v>12</v>
      </c>
      <c r="J136" s="21" t="str">
        <f t="shared" si="21"/>
        <v>Baja</v>
      </c>
      <c r="K136" s="22">
        <v>0.2</v>
      </c>
      <c r="L136" s="52" t="s">
        <v>270</v>
      </c>
      <c r="M136" s="306"/>
      <c r="N136" s="24" t="str">
        <f>IF(OR(L136='[2]Tabla Impacto'!$C$4,L136='[2]Tabla Impacto'!$D$4),"Leve",IF(OR(L136='[2]Tabla Impacto'!$C$5,L136='[2]Tabla Impacto'!$D$5),"Menor",IF(OR(L136='[2]Tabla Impacto'!$C$6,L136='[2]Tabla Impacto'!$D$6),"Moderado",IF(OR(L136='[2]Tabla Impacto'!$C$7,L136='[2]Tabla Impacto'!$D$7),"Mayor",IF(OR(L136='[2]Tabla Impacto'!$C$8,L136='[2]Tabla Impacto'!$D$8),"Catastrófico","")))))</f>
        <v>Catastrófico</v>
      </c>
      <c r="O136" s="22">
        <f t="shared" si="35"/>
        <v>1</v>
      </c>
      <c r="P136" s="25" t="str">
        <f t="shared" si="3"/>
        <v>Extremo</v>
      </c>
      <c r="Q136" s="52">
        <v>2</v>
      </c>
      <c r="R136" s="19" t="s">
        <v>633</v>
      </c>
      <c r="S136" s="89" t="str">
        <f t="shared" si="4"/>
        <v>Probabilidad</v>
      </c>
      <c r="T136" s="27" t="s">
        <v>55</v>
      </c>
      <c r="U136" s="27" t="s">
        <v>56</v>
      </c>
      <c r="V136" s="28" t="str">
        <f t="shared" si="30"/>
        <v>50%</v>
      </c>
      <c r="W136" s="27" t="s">
        <v>57</v>
      </c>
      <c r="X136" s="27" t="s">
        <v>58</v>
      </c>
      <c r="Y136" s="27" t="s">
        <v>59</v>
      </c>
      <c r="Z136" s="29">
        <f t="shared" si="6"/>
        <v>0.1</v>
      </c>
      <c r="AA136" s="30" t="str">
        <f t="shared" si="7"/>
        <v>Muy Baja</v>
      </c>
      <c r="AB136" s="28">
        <f t="shared" si="31"/>
        <v>0.1</v>
      </c>
      <c r="AC136" s="30" t="str">
        <f t="shared" si="32"/>
        <v>Catastrófico</v>
      </c>
      <c r="AD136" s="28">
        <f t="shared" si="33"/>
        <v>1</v>
      </c>
      <c r="AE136" s="31" t="str">
        <f t="shared" si="34"/>
        <v>Extremo</v>
      </c>
      <c r="AF136" s="27" t="s">
        <v>60</v>
      </c>
      <c r="AG136" s="19" t="s">
        <v>634</v>
      </c>
      <c r="AH136" s="52" t="s">
        <v>631</v>
      </c>
      <c r="AI136" s="19"/>
      <c r="AJ136" s="53">
        <v>44295</v>
      </c>
      <c r="AK136" s="19" t="s">
        <v>635</v>
      </c>
      <c r="AL136" s="20"/>
      <c r="AM136" s="20"/>
      <c r="AN136" s="162" t="s">
        <v>65</v>
      </c>
      <c r="AO136" s="294" t="s">
        <v>783</v>
      </c>
      <c r="AP136" s="295"/>
      <c r="AQ136" s="296"/>
    </row>
    <row r="137" spans="1:43" s="12" customFormat="1" ht="48.75" customHeight="1" x14ac:dyDescent="0.25">
      <c r="A137" s="312"/>
      <c r="B137" s="306"/>
      <c r="C137" s="306"/>
      <c r="D137" s="306"/>
      <c r="E137" s="306"/>
      <c r="F137" s="306"/>
      <c r="G137" s="306"/>
      <c r="H137" s="52" t="s">
        <v>199</v>
      </c>
      <c r="I137" s="52">
        <v>12</v>
      </c>
      <c r="J137" s="21" t="str">
        <f t="shared" si="21"/>
        <v>Baja</v>
      </c>
      <c r="K137" s="22">
        <v>0.1</v>
      </c>
      <c r="L137" s="52" t="s">
        <v>270</v>
      </c>
      <c r="M137" s="306"/>
      <c r="N137" s="24" t="str">
        <f>IF(OR(L137='[2]Tabla Impacto'!$C$4,L137='[2]Tabla Impacto'!$D$4),"Leve",IF(OR(L137='[2]Tabla Impacto'!$C$5,L137='[2]Tabla Impacto'!$D$5),"Menor",IF(OR(L137='[2]Tabla Impacto'!$C$6,L137='[2]Tabla Impacto'!$D$6),"Moderado",IF(OR(L137='[2]Tabla Impacto'!$C$7,L137='[2]Tabla Impacto'!$D$7),"Mayor",IF(OR(L137='[2]Tabla Impacto'!$C$8,L137='[2]Tabla Impacto'!$D$8),"Catastrófico","")))))</f>
        <v>Catastrófico</v>
      </c>
      <c r="O137" s="22">
        <f t="shared" si="35"/>
        <v>1</v>
      </c>
      <c r="P137" s="25" t="str">
        <f t="shared" si="3"/>
        <v>Extremo</v>
      </c>
      <c r="Q137" s="52">
        <v>3</v>
      </c>
      <c r="R137" s="19" t="s">
        <v>636</v>
      </c>
      <c r="S137" s="89" t="str">
        <f t="shared" si="4"/>
        <v>Probabilidad</v>
      </c>
      <c r="T137" s="27" t="s">
        <v>88</v>
      </c>
      <c r="U137" s="27" t="s">
        <v>56</v>
      </c>
      <c r="V137" s="28" t="str">
        <f t="shared" si="30"/>
        <v>40%</v>
      </c>
      <c r="W137" s="27" t="s">
        <v>57</v>
      </c>
      <c r="X137" s="27" t="s">
        <v>58</v>
      </c>
      <c r="Y137" s="27" t="s">
        <v>59</v>
      </c>
      <c r="Z137" s="29">
        <f t="shared" si="6"/>
        <v>0.06</v>
      </c>
      <c r="AA137" s="30" t="str">
        <f t="shared" si="7"/>
        <v>Muy Baja</v>
      </c>
      <c r="AB137" s="28">
        <f t="shared" si="31"/>
        <v>0.06</v>
      </c>
      <c r="AC137" s="30" t="str">
        <f t="shared" si="32"/>
        <v>Catastrófico</v>
      </c>
      <c r="AD137" s="28">
        <f t="shared" si="33"/>
        <v>1</v>
      </c>
      <c r="AE137" s="31" t="str">
        <f t="shared" si="34"/>
        <v>Extremo</v>
      </c>
      <c r="AF137" s="27" t="s">
        <v>60</v>
      </c>
      <c r="AG137" s="19" t="s">
        <v>637</v>
      </c>
      <c r="AH137" s="52" t="s">
        <v>631</v>
      </c>
      <c r="AI137" s="19"/>
      <c r="AJ137" s="53">
        <v>44295</v>
      </c>
      <c r="AK137" s="19" t="s">
        <v>638</v>
      </c>
      <c r="AL137" s="20"/>
      <c r="AM137" s="20"/>
      <c r="AN137" s="162" t="s">
        <v>65</v>
      </c>
      <c r="AO137" s="294" t="s">
        <v>780</v>
      </c>
      <c r="AP137" s="295"/>
      <c r="AQ137" s="296"/>
    </row>
    <row r="138" spans="1:43" s="12" customFormat="1" ht="68.25" customHeight="1" x14ac:dyDescent="0.25">
      <c r="A138" s="312"/>
      <c r="B138" s="306"/>
      <c r="C138" s="306"/>
      <c r="D138" s="306"/>
      <c r="E138" s="306"/>
      <c r="F138" s="306"/>
      <c r="G138" s="306"/>
      <c r="H138" s="52" t="s">
        <v>199</v>
      </c>
      <c r="I138" s="52">
        <v>12</v>
      </c>
      <c r="J138" s="21" t="str">
        <f t="shared" si="21"/>
        <v>Baja</v>
      </c>
      <c r="K138" s="22">
        <v>0.06</v>
      </c>
      <c r="L138" s="52" t="s">
        <v>270</v>
      </c>
      <c r="M138" s="306"/>
      <c r="N138" s="24" t="str">
        <f>IF(OR(L138='[2]Tabla Impacto'!$C$4,L138='[2]Tabla Impacto'!$D$4),"Leve",IF(OR(L138='[2]Tabla Impacto'!$C$5,L138='[2]Tabla Impacto'!$D$5),"Menor",IF(OR(L138='[2]Tabla Impacto'!$C$6,L138='[2]Tabla Impacto'!$D$6),"Moderado",IF(OR(L138='[2]Tabla Impacto'!$C$7,L138='[2]Tabla Impacto'!$D$7),"Mayor",IF(OR(L138='[2]Tabla Impacto'!$C$8,L138='[2]Tabla Impacto'!$D$8),"Catastrófico","")))))</f>
        <v>Catastrófico</v>
      </c>
      <c r="O138" s="22">
        <f t="shared" si="35"/>
        <v>1</v>
      </c>
      <c r="P138" s="25" t="str">
        <f t="shared" si="3"/>
        <v>Extremo</v>
      </c>
      <c r="Q138" s="52">
        <v>4</v>
      </c>
      <c r="R138" s="19" t="s">
        <v>639</v>
      </c>
      <c r="S138" s="89" t="str">
        <f t="shared" si="4"/>
        <v>Probabilidad</v>
      </c>
      <c r="T138" s="27" t="s">
        <v>88</v>
      </c>
      <c r="U138" s="27" t="s">
        <v>56</v>
      </c>
      <c r="V138" s="28" t="str">
        <f t="shared" si="30"/>
        <v>40%</v>
      </c>
      <c r="W138" s="27" t="s">
        <v>204</v>
      </c>
      <c r="X138" s="27" t="s">
        <v>58</v>
      </c>
      <c r="Y138" s="27" t="s">
        <v>59</v>
      </c>
      <c r="Z138" s="29">
        <f t="shared" si="6"/>
        <v>3.5999999999999997E-2</v>
      </c>
      <c r="AA138" s="30" t="str">
        <f t="shared" si="7"/>
        <v>Muy Baja</v>
      </c>
      <c r="AB138" s="28">
        <f t="shared" si="31"/>
        <v>3.5999999999999997E-2</v>
      </c>
      <c r="AC138" s="30" t="str">
        <f t="shared" si="32"/>
        <v>Catastrófico</v>
      </c>
      <c r="AD138" s="28">
        <f t="shared" si="33"/>
        <v>1</v>
      </c>
      <c r="AE138" s="31" t="str">
        <f t="shared" si="34"/>
        <v>Extremo</v>
      </c>
      <c r="AF138" s="27" t="s">
        <v>60</v>
      </c>
      <c r="AG138" s="19" t="s">
        <v>640</v>
      </c>
      <c r="AH138" s="52" t="s">
        <v>581</v>
      </c>
      <c r="AI138" s="19"/>
      <c r="AJ138" s="53">
        <v>44295</v>
      </c>
      <c r="AK138" s="19" t="s">
        <v>641</v>
      </c>
      <c r="AL138" s="20"/>
      <c r="AM138" s="20"/>
      <c r="AN138" s="162" t="s">
        <v>65</v>
      </c>
      <c r="AO138" s="294" t="s">
        <v>781</v>
      </c>
      <c r="AP138" s="295"/>
      <c r="AQ138" s="296"/>
    </row>
    <row r="139" spans="1:43" s="12" customFormat="1" ht="99" customHeight="1" x14ac:dyDescent="0.25">
      <c r="A139" s="312"/>
      <c r="B139" s="306"/>
      <c r="C139" s="306"/>
      <c r="D139" s="306"/>
      <c r="E139" s="306"/>
      <c r="F139" s="306"/>
      <c r="G139" s="306"/>
      <c r="H139" s="52" t="s">
        <v>199</v>
      </c>
      <c r="I139" s="52">
        <v>12</v>
      </c>
      <c r="J139" s="21" t="str">
        <f t="shared" si="21"/>
        <v>Baja</v>
      </c>
      <c r="K139" s="22">
        <v>3.5999999999999997E-2</v>
      </c>
      <c r="L139" s="52" t="s">
        <v>270</v>
      </c>
      <c r="M139" s="306"/>
      <c r="N139" s="24" t="str">
        <f>IF(OR(L139='[2]Tabla Impacto'!$C$4,L139='[2]Tabla Impacto'!$D$4),"Leve",IF(OR(L139='[2]Tabla Impacto'!$C$5,L139='[2]Tabla Impacto'!$D$5),"Menor",IF(OR(L139='[2]Tabla Impacto'!$C$6,L139='[2]Tabla Impacto'!$D$6),"Moderado",IF(OR(L139='[2]Tabla Impacto'!$C$7,L139='[2]Tabla Impacto'!$D$7),"Mayor",IF(OR(L139='[2]Tabla Impacto'!$C$8,L139='[2]Tabla Impacto'!$D$8),"Catastrófico","")))))</f>
        <v>Catastrófico</v>
      </c>
      <c r="O139" s="22">
        <f t="shared" si="35"/>
        <v>1</v>
      </c>
      <c r="P139" s="25" t="str">
        <f t="shared" si="3"/>
        <v>Extremo</v>
      </c>
      <c r="Q139" s="52">
        <v>5</v>
      </c>
      <c r="R139" s="19" t="s">
        <v>642</v>
      </c>
      <c r="S139" s="89" t="str">
        <f t="shared" si="4"/>
        <v>Impacto</v>
      </c>
      <c r="T139" s="27" t="s">
        <v>330</v>
      </c>
      <c r="U139" s="27" t="s">
        <v>83</v>
      </c>
      <c r="V139" s="28" t="str">
        <f t="shared" si="30"/>
        <v>25%</v>
      </c>
      <c r="W139" s="27" t="s">
        <v>57</v>
      </c>
      <c r="X139" s="27" t="s">
        <v>58</v>
      </c>
      <c r="Y139" s="27" t="s">
        <v>59</v>
      </c>
      <c r="Z139" s="29">
        <f t="shared" si="6"/>
        <v>3.5999999999999997E-2</v>
      </c>
      <c r="AA139" s="30" t="str">
        <f t="shared" si="7"/>
        <v>Muy Baja</v>
      </c>
      <c r="AB139" s="28">
        <f t="shared" si="31"/>
        <v>3.5999999999999997E-2</v>
      </c>
      <c r="AC139" s="30" t="str">
        <f t="shared" si="32"/>
        <v>Mayor</v>
      </c>
      <c r="AD139" s="28">
        <f t="shared" si="33"/>
        <v>0.75</v>
      </c>
      <c r="AE139" s="31" t="str">
        <f t="shared" si="34"/>
        <v>Alto</v>
      </c>
      <c r="AF139" s="27" t="s">
        <v>60</v>
      </c>
      <c r="AG139" s="19" t="s">
        <v>643</v>
      </c>
      <c r="AH139" s="52" t="s">
        <v>631</v>
      </c>
      <c r="AI139" s="19"/>
      <c r="AJ139" s="53">
        <v>44295</v>
      </c>
      <c r="AK139" s="19" t="s">
        <v>644</v>
      </c>
      <c r="AL139" s="20"/>
      <c r="AM139" s="20"/>
      <c r="AN139" s="162" t="s">
        <v>65</v>
      </c>
      <c r="AO139" s="294" t="s">
        <v>784</v>
      </c>
      <c r="AP139" s="295"/>
      <c r="AQ139" s="296"/>
    </row>
    <row r="140" spans="1:43" s="12" customFormat="1" ht="150" customHeight="1" x14ac:dyDescent="0.25">
      <c r="A140" s="311">
        <v>72</v>
      </c>
      <c r="B140" s="305" t="s">
        <v>582</v>
      </c>
      <c r="C140" s="305" t="s">
        <v>561</v>
      </c>
      <c r="D140" s="315" t="s">
        <v>66</v>
      </c>
      <c r="E140" s="309" t="s">
        <v>645</v>
      </c>
      <c r="F140" s="315" t="s">
        <v>646</v>
      </c>
      <c r="G140" s="315" t="s">
        <v>647</v>
      </c>
      <c r="H140" s="52" t="s">
        <v>199</v>
      </c>
      <c r="I140" s="20">
        <v>2</v>
      </c>
      <c r="J140" s="21" t="str">
        <f t="shared" si="21"/>
        <v>Muy Baja</v>
      </c>
      <c r="K140" s="22">
        <f t="shared" ref="K140:K145" si="37">IF(J140="","",IF(J140="Muy Baja",0.2,IF(J140="Baja",0.4,IF(J140="Media",0.6,IF(J140="Alta",0.8,IF(J140="Muy Alta",1, ))))))</f>
        <v>0.2</v>
      </c>
      <c r="L140" s="52" t="s">
        <v>270</v>
      </c>
      <c r="M140" s="310" t="str">
        <f>IF(NOT(ISERROR(MATCH(L140,'[2]Tabla Impacto'!$B$221:$B$223,0))),'[2]Tabla Impacto'!$F$223&amp;"Por favor no seleccionar los criterios de impacto(Afectación Económica o presupuestal y Pérdida Reputacional)",L140)</f>
        <v>El riesgo afecta la imagen de la entidad a nivel nacional, con efecto publicitarios sostenible a nivel país</v>
      </c>
      <c r="N140" s="24" t="str">
        <f>IF(OR(L140='[2]Tabla Impacto'!$C$4,L140='[2]Tabla Impacto'!$D$4),"Leve",IF(OR(L140='[2]Tabla Impacto'!$C$5,L140='[2]Tabla Impacto'!$D$5),"Menor",IF(OR(L140='[2]Tabla Impacto'!$C$6,L140='[2]Tabla Impacto'!$D$6),"Moderado",IF(OR(L140='[2]Tabla Impacto'!$C$7,L140='[2]Tabla Impacto'!$D$7),"Mayor",IF(OR(L140='[2]Tabla Impacto'!$C$8,L140='[2]Tabla Impacto'!$D$8),"Catastrófico","")))))</f>
        <v>Catastrófico</v>
      </c>
      <c r="O140" s="22">
        <f t="shared" si="35"/>
        <v>1</v>
      </c>
      <c r="P140" s="25" t="str">
        <f t="shared" si="3"/>
        <v>Extremo</v>
      </c>
      <c r="Q140" s="52">
        <v>1</v>
      </c>
      <c r="R140" s="19" t="s">
        <v>648</v>
      </c>
      <c r="S140" s="89" t="str">
        <f t="shared" si="4"/>
        <v>Probabilidad</v>
      </c>
      <c r="T140" s="27" t="s">
        <v>55</v>
      </c>
      <c r="U140" s="27" t="s">
        <v>83</v>
      </c>
      <c r="V140" s="28" t="str">
        <f t="shared" si="30"/>
        <v>40%</v>
      </c>
      <c r="W140" s="27" t="s">
        <v>57</v>
      </c>
      <c r="X140" s="27" t="s">
        <v>58</v>
      </c>
      <c r="Y140" s="27" t="s">
        <v>59</v>
      </c>
      <c r="Z140" s="29">
        <f t="shared" si="6"/>
        <v>0.12</v>
      </c>
      <c r="AA140" s="30" t="str">
        <f t="shared" si="7"/>
        <v>Muy Baja</v>
      </c>
      <c r="AB140" s="28">
        <f t="shared" si="31"/>
        <v>0.12</v>
      </c>
      <c r="AC140" s="30" t="str">
        <f t="shared" si="32"/>
        <v>Catastrófico</v>
      </c>
      <c r="AD140" s="28">
        <f t="shared" si="33"/>
        <v>1</v>
      </c>
      <c r="AE140" s="31" t="str">
        <f t="shared" si="34"/>
        <v>Extremo</v>
      </c>
      <c r="AF140" s="27" t="s">
        <v>60</v>
      </c>
      <c r="AG140" s="19" t="s">
        <v>648</v>
      </c>
      <c r="AH140" s="52" t="s">
        <v>581</v>
      </c>
      <c r="AI140" s="19"/>
      <c r="AJ140" s="53">
        <v>44295</v>
      </c>
      <c r="AK140" s="19" t="s">
        <v>649</v>
      </c>
      <c r="AL140" s="20"/>
      <c r="AM140" s="20"/>
      <c r="AN140" s="162" t="s">
        <v>65</v>
      </c>
      <c r="AO140" s="291" t="s">
        <v>785</v>
      </c>
      <c r="AP140" s="292"/>
      <c r="AQ140" s="293"/>
    </row>
    <row r="141" spans="1:43" s="12" customFormat="1" ht="184.5" customHeight="1" x14ac:dyDescent="0.25">
      <c r="A141" s="312"/>
      <c r="B141" s="306"/>
      <c r="C141" s="306"/>
      <c r="D141" s="306"/>
      <c r="E141" s="306"/>
      <c r="F141" s="306"/>
      <c r="G141" s="306"/>
      <c r="H141" s="52" t="s">
        <v>199</v>
      </c>
      <c r="I141" s="20">
        <v>2</v>
      </c>
      <c r="J141" s="21" t="str">
        <f t="shared" si="21"/>
        <v>Muy Baja</v>
      </c>
      <c r="K141" s="22">
        <f t="shared" si="37"/>
        <v>0.2</v>
      </c>
      <c r="L141" s="52" t="s">
        <v>270</v>
      </c>
      <c r="M141" s="306"/>
      <c r="N141" s="24" t="str">
        <f>IF(OR(L141='[2]Tabla Impacto'!$C$4,L141='[2]Tabla Impacto'!$D$4),"Leve",IF(OR(L141='[2]Tabla Impacto'!$C$5,L141='[2]Tabla Impacto'!$D$5),"Menor",IF(OR(L141='[2]Tabla Impacto'!$C$6,L141='[2]Tabla Impacto'!$D$6),"Moderado",IF(OR(L141='[2]Tabla Impacto'!$C$7,L141='[2]Tabla Impacto'!$D$7),"Mayor",IF(OR(L141='[2]Tabla Impacto'!$C$8,L141='[2]Tabla Impacto'!$D$8),"Catastrófico","")))))</f>
        <v>Catastrófico</v>
      </c>
      <c r="O141" s="22">
        <f t="shared" si="35"/>
        <v>1</v>
      </c>
      <c r="P141" s="25" t="str">
        <f t="shared" si="3"/>
        <v>Extremo</v>
      </c>
      <c r="Q141" s="52">
        <v>2</v>
      </c>
      <c r="R141" s="19" t="s">
        <v>650</v>
      </c>
      <c r="S141" s="89" t="str">
        <f t="shared" si="4"/>
        <v>Probabilidad</v>
      </c>
      <c r="T141" s="27" t="s">
        <v>55</v>
      </c>
      <c r="U141" s="27" t="s">
        <v>83</v>
      </c>
      <c r="V141" s="28" t="str">
        <f t="shared" si="30"/>
        <v>40%</v>
      </c>
      <c r="W141" s="27" t="s">
        <v>57</v>
      </c>
      <c r="X141" s="27" t="s">
        <v>58</v>
      </c>
      <c r="Y141" s="27" t="s">
        <v>59</v>
      </c>
      <c r="Z141" s="29">
        <f t="shared" si="6"/>
        <v>0.12</v>
      </c>
      <c r="AA141" s="30" t="str">
        <f t="shared" si="7"/>
        <v>Muy Baja</v>
      </c>
      <c r="AB141" s="28">
        <f t="shared" si="31"/>
        <v>0.12</v>
      </c>
      <c r="AC141" s="30" t="str">
        <f t="shared" si="32"/>
        <v>Catastrófico</v>
      </c>
      <c r="AD141" s="28">
        <f t="shared" si="33"/>
        <v>1</v>
      </c>
      <c r="AE141" s="31" t="str">
        <f t="shared" si="34"/>
        <v>Extremo</v>
      </c>
      <c r="AF141" s="27" t="s">
        <v>60</v>
      </c>
      <c r="AG141" s="19" t="s">
        <v>650</v>
      </c>
      <c r="AH141" s="52" t="s">
        <v>651</v>
      </c>
      <c r="AI141" s="19"/>
      <c r="AJ141" s="53">
        <v>44295</v>
      </c>
      <c r="AK141" s="19" t="s">
        <v>652</v>
      </c>
      <c r="AL141" s="20"/>
      <c r="AM141" s="20"/>
      <c r="AN141" s="162" t="s">
        <v>65</v>
      </c>
      <c r="AO141" s="294" t="s">
        <v>874</v>
      </c>
      <c r="AP141" s="295"/>
      <c r="AQ141" s="296"/>
    </row>
    <row r="142" spans="1:43" s="12" customFormat="1" ht="198.75" customHeight="1" x14ac:dyDescent="0.25">
      <c r="A142" s="312"/>
      <c r="B142" s="306"/>
      <c r="C142" s="306"/>
      <c r="D142" s="306"/>
      <c r="E142" s="306"/>
      <c r="F142" s="306"/>
      <c r="G142" s="306"/>
      <c r="H142" s="52" t="s">
        <v>199</v>
      </c>
      <c r="I142" s="20">
        <v>2</v>
      </c>
      <c r="J142" s="21" t="str">
        <f t="shared" si="21"/>
        <v>Muy Baja</v>
      </c>
      <c r="K142" s="22">
        <f t="shared" si="37"/>
        <v>0.2</v>
      </c>
      <c r="L142" s="52" t="s">
        <v>270</v>
      </c>
      <c r="M142" s="306"/>
      <c r="N142" s="24" t="str">
        <f>IF(OR(L142='[2]Tabla Impacto'!$C$4,L142='[2]Tabla Impacto'!$D$4),"Leve",IF(OR(L142='[2]Tabla Impacto'!$C$5,L142='[2]Tabla Impacto'!$D$5),"Menor",IF(OR(L142='[2]Tabla Impacto'!$C$6,L142='[2]Tabla Impacto'!$D$6),"Moderado",IF(OR(L142='[2]Tabla Impacto'!$C$7,L142='[2]Tabla Impacto'!$D$7),"Mayor",IF(OR(L142='[2]Tabla Impacto'!$C$8,L142='[2]Tabla Impacto'!$D$8),"Catastrófico","")))))</f>
        <v>Catastrófico</v>
      </c>
      <c r="O142" s="22">
        <f t="shared" si="35"/>
        <v>1</v>
      </c>
      <c r="P142" s="25" t="str">
        <f t="shared" si="3"/>
        <v>Extremo</v>
      </c>
      <c r="Q142" s="52">
        <v>3</v>
      </c>
      <c r="R142" s="19" t="s">
        <v>653</v>
      </c>
      <c r="S142" s="89" t="str">
        <f t="shared" si="4"/>
        <v>Probabilidad</v>
      </c>
      <c r="T142" s="27" t="s">
        <v>55</v>
      </c>
      <c r="U142" s="27" t="s">
        <v>83</v>
      </c>
      <c r="V142" s="28" t="str">
        <f t="shared" si="30"/>
        <v>40%</v>
      </c>
      <c r="W142" s="27" t="s">
        <v>204</v>
      </c>
      <c r="X142" s="27" t="s">
        <v>58</v>
      </c>
      <c r="Y142" s="27" t="s">
        <v>59</v>
      </c>
      <c r="Z142" s="29">
        <f t="shared" si="6"/>
        <v>0.12</v>
      </c>
      <c r="AA142" s="30" t="str">
        <f t="shared" si="7"/>
        <v>Muy Baja</v>
      </c>
      <c r="AB142" s="28">
        <f t="shared" si="31"/>
        <v>0.12</v>
      </c>
      <c r="AC142" s="30" t="str">
        <f t="shared" si="32"/>
        <v>Catastrófico</v>
      </c>
      <c r="AD142" s="28">
        <f t="shared" si="33"/>
        <v>1</v>
      </c>
      <c r="AE142" s="31" t="str">
        <f t="shared" si="34"/>
        <v>Extremo</v>
      </c>
      <c r="AF142" s="27" t="s">
        <v>60</v>
      </c>
      <c r="AG142" s="19" t="s">
        <v>653</v>
      </c>
      <c r="AH142" s="52" t="s">
        <v>581</v>
      </c>
      <c r="AI142" s="19"/>
      <c r="AJ142" s="53">
        <v>44295</v>
      </c>
      <c r="AK142" s="19" t="s">
        <v>654</v>
      </c>
      <c r="AL142" s="20"/>
      <c r="AM142" s="20"/>
      <c r="AN142" s="162" t="s">
        <v>65</v>
      </c>
      <c r="AO142" s="294" t="s">
        <v>786</v>
      </c>
      <c r="AP142" s="295"/>
      <c r="AQ142" s="296"/>
    </row>
    <row r="143" spans="1:43" s="12" customFormat="1" ht="153.75" customHeight="1" x14ac:dyDescent="0.25">
      <c r="A143" s="311">
        <v>73</v>
      </c>
      <c r="B143" s="305" t="s">
        <v>350</v>
      </c>
      <c r="C143" s="305" t="s">
        <v>655</v>
      </c>
      <c r="D143" s="315" t="s">
        <v>100</v>
      </c>
      <c r="E143" s="329" t="s">
        <v>656</v>
      </c>
      <c r="F143" s="315" t="s">
        <v>657</v>
      </c>
      <c r="G143" s="315" t="s">
        <v>658</v>
      </c>
      <c r="H143" s="17" t="s">
        <v>52</v>
      </c>
      <c r="I143" s="20">
        <v>6</v>
      </c>
      <c r="J143" s="21" t="str">
        <f t="shared" si="21"/>
        <v>Baja</v>
      </c>
      <c r="K143" s="22">
        <f t="shared" si="37"/>
        <v>0.4</v>
      </c>
      <c r="L143" s="99" t="s">
        <v>94</v>
      </c>
      <c r="M143" s="310" t="str">
        <f>IF(NOT(ISERROR(MATCH(L143,'[2]Tabla Impacto'!$B$221:$B$223,0))),'[2]Tabla Impacto'!$F$223&amp;"Por favor no seleccionar los criterios de impacto(Afectación Económica o presupuestal y Pérdida Reputacional)",L143)</f>
        <v>El riesgo afecta la imagen de la entidad con algunos usuarios de relevancia frente al logro de los objetivos</v>
      </c>
      <c r="N143" s="24" t="str">
        <f>IF(OR(L143='[2]Tabla Impacto'!$C$4,L143='[2]Tabla Impacto'!$D$4),"Leve",IF(OR(L143='[2]Tabla Impacto'!$C$5,L143='[2]Tabla Impacto'!$D$5),"Menor",IF(OR(L143='[2]Tabla Impacto'!$C$6,L143='[2]Tabla Impacto'!$D$6),"Moderado",IF(OR(L143='[2]Tabla Impacto'!$C$7,L143='[2]Tabla Impacto'!$D$7),"Mayor",IF(OR(L143='[2]Tabla Impacto'!$C$8,L143='[2]Tabla Impacto'!$D$8),"Catastrófico","")))))</f>
        <v>Moderado</v>
      </c>
      <c r="O143" s="22">
        <f t="shared" si="35"/>
        <v>0.6</v>
      </c>
      <c r="P143" s="25" t="str">
        <f t="shared" si="3"/>
        <v>Moderado</v>
      </c>
      <c r="Q143" s="20">
        <v>1</v>
      </c>
      <c r="R143" s="14" t="s">
        <v>659</v>
      </c>
      <c r="S143" s="89" t="str">
        <f t="shared" si="4"/>
        <v>Probabilidad</v>
      </c>
      <c r="T143" s="27" t="s">
        <v>55</v>
      </c>
      <c r="U143" s="27" t="s">
        <v>83</v>
      </c>
      <c r="V143" s="28" t="str">
        <f t="shared" si="30"/>
        <v>40%</v>
      </c>
      <c r="W143" s="27" t="s">
        <v>57</v>
      </c>
      <c r="X143" s="27" t="s">
        <v>58</v>
      </c>
      <c r="Y143" s="27" t="s">
        <v>59</v>
      </c>
      <c r="Z143" s="29">
        <f t="shared" si="6"/>
        <v>0.24</v>
      </c>
      <c r="AA143" s="30" t="str">
        <f t="shared" si="7"/>
        <v>Baja</v>
      </c>
      <c r="AB143" s="28">
        <f t="shared" si="31"/>
        <v>0.24</v>
      </c>
      <c r="AC143" s="30" t="str">
        <f t="shared" si="32"/>
        <v>Moderado</v>
      </c>
      <c r="AD143" s="28">
        <f t="shared" si="33"/>
        <v>0.6</v>
      </c>
      <c r="AE143" s="31" t="str">
        <f t="shared" si="34"/>
        <v>Moderado</v>
      </c>
      <c r="AF143" s="27" t="s">
        <v>60</v>
      </c>
      <c r="AG143" s="14" t="s">
        <v>827</v>
      </c>
      <c r="AH143" s="17" t="s">
        <v>660</v>
      </c>
      <c r="AI143" s="92" t="s">
        <v>661</v>
      </c>
      <c r="AJ143" s="53">
        <v>44306</v>
      </c>
      <c r="AK143" s="19" t="s">
        <v>749</v>
      </c>
      <c r="AL143" s="20"/>
      <c r="AM143" s="20"/>
      <c r="AN143" s="162" t="s">
        <v>65</v>
      </c>
      <c r="AO143" s="294" t="s">
        <v>758</v>
      </c>
      <c r="AP143" s="295"/>
      <c r="AQ143" s="296"/>
    </row>
    <row r="144" spans="1:43" s="12" customFormat="1" ht="88.5" customHeight="1" x14ac:dyDescent="0.25">
      <c r="A144" s="312"/>
      <c r="B144" s="306"/>
      <c r="C144" s="306"/>
      <c r="D144" s="306"/>
      <c r="E144" s="306"/>
      <c r="F144" s="306"/>
      <c r="G144" s="306"/>
      <c r="H144" s="17" t="s">
        <v>52</v>
      </c>
      <c r="I144" s="20">
        <v>6</v>
      </c>
      <c r="J144" s="21" t="str">
        <f t="shared" si="21"/>
        <v>Baja</v>
      </c>
      <c r="K144" s="22">
        <f t="shared" si="37"/>
        <v>0.4</v>
      </c>
      <c r="L144" s="99" t="s">
        <v>94</v>
      </c>
      <c r="M144" s="306"/>
      <c r="N144" s="24" t="str">
        <f>IF(OR(L144='[2]Tabla Impacto'!$C$4,L144='[2]Tabla Impacto'!$D$4),"Leve",IF(OR(L144='[2]Tabla Impacto'!$C$5,L144='[2]Tabla Impacto'!$D$5),"Menor",IF(OR(L144='[2]Tabla Impacto'!$C$6,L144='[2]Tabla Impacto'!$D$6),"Moderado",IF(OR(L144='[2]Tabla Impacto'!$C$7,L144='[2]Tabla Impacto'!$D$7),"Mayor",IF(OR(L144='[2]Tabla Impacto'!$C$8,L144='[2]Tabla Impacto'!$D$8),"Catastrófico","")))))</f>
        <v>Moderado</v>
      </c>
      <c r="O144" s="22">
        <f t="shared" si="35"/>
        <v>0.6</v>
      </c>
      <c r="P144" s="25" t="str">
        <f t="shared" si="3"/>
        <v>Moderado</v>
      </c>
      <c r="Q144" s="20">
        <v>2</v>
      </c>
      <c r="R144" s="14" t="s">
        <v>662</v>
      </c>
      <c r="S144" s="89" t="str">
        <f t="shared" si="4"/>
        <v>Probabilidad</v>
      </c>
      <c r="T144" s="27" t="s">
        <v>55</v>
      </c>
      <c r="U144" s="27" t="s">
        <v>83</v>
      </c>
      <c r="V144" s="28" t="str">
        <f t="shared" si="30"/>
        <v>40%</v>
      </c>
      <c r="W144" s="27" t="s">
        <v>57</v>
      </c>
      <c r="X144" s="27" t="s">
        <v>58</v>
      </c>
      <c r="Y144" s="27" t="s">
        <v>59</v>
      </c>
      <c r="Z144" s="29">
        <f t="shared" si="6"/>
        <v>0.24</v>
      </c>
      <c r="AA144" s="30" t="str">
        <f t="shared" si="7"/>
        <v>Baja</v>
      </c>
      <c r="AB144" s="28">
        <f t="shared" si="31"/>
        <v>0.24</v>
      </c>
      <c r="AC144" s="30" t="str">
        <f t="shared" si="32"/>
        <v>Moderado</v>
      </c>
      <c r="AD144" s="28">
        <f t="shared" si="33"/>
        <v>0.6</v>
      </c>
      <c r="AE144" s="31" t="str">
        <f t="shared" si="34"/>
        <v>Moderado</v>
      </c>
      <c r="AF144" s="27" t="s">
        <v>60</v>
      </c>
      <c r="AG144" s="14" t="s">
        <v>663</v>
      </c>
      <c r="AH144" s="17" t="s">
        <v>660</v>
      </c>
      <c r="AI144" s="92" t="s">
        <v>661</v>
      </c>
      <c r="AJ144" s="90">
        <v>44306</v>
      </c>
      <c r="AK144" s="19" t="s">
        <v>750</v>
      </c>
      <c r="AL144" s="20"/>
      <c r="AM144" s="20"/>
      <c r="AN144" s="162" t="s">
        <v>65</v>
      </c>
      <c r="AO144" s="294" t="s">
        <v>759</v>
      </c>
      <c r="AP144" s="295"/>
      <c r="AQ144" s="296"/>
    </row>
    <row r="145" spans="1:63" s="12" customFormat="1" ht="93" customHeight="1" x14ac:dyDescent="0.25">
      <c r="A145" s="311">
        <v>74</v>
      </c>
      <c r="B145" s="305" t="s">
        <v>109</v>
      </c>
      <c r="C145" s="305" t="s">
        <v>655</v>
      </c>
      <c r="D145" s="315" t="s">
        <v>100</v>
      </c>
      <c r="E145" s="329" t="s">
        <v>664</v>
      </c>
      <c r="F145" s="315" t="s">
        <v>665</v>
      </c>
      <c r="G145" s="315" t="s">
        <v>666</v>
      </c>
      <c r="H145" s="17" t="s">
        <v>52</v>
      </c>
      <c r="I145" s="20">
        <v>2</v>
      </c>
      <c r="J145" s="21" t="str">
        <f t="shared" si="21"/>
        <v>Muy Baja</v>
      </c>
      <c r="K145" s="22">
        <f t="shared" si="37"/>
        <v>0.2</v>
      </c>
      <c r="L145" s="99"/>
      <c r="M145" s="310">
        <f>IF(NOT(ISERROR(MATCH(L145,'[2]Tabla Impacto'!$B$221:$B$223,0))),'[2]Tabla Impacto'!$F$223&amp;"Por favor no seleccionar los criterios de impacto(Afectación Económica o presupuestal y Pérdida Reputacional)",L145)</f>
        <v>0</v>
      </c>
      <c r="N145" s="24" t="s">
        <v>180</v>
      </c>
      <c r="O145" s="22">
        <f t="shared" si="35"/>
        <v>0.8</v>
      </c>
      <c r="P145" s="25" t="str">
        <f t="shared" si="3"/>
        <v>Alto</v>
      </c>
      <c r="Q145" s="20">
        <v>1</v>
      </c>
      <c r="R145" s="14" t="s">
        <v>667</v>
      </c>
      <c r="S145" s="89" t="str">
        <f t="shared" si="4"/>
        <v>Probabilidad</v>
      </c>
      <c r="T145" s="27" t="s">
        <v>55</v>
      </c>
      <c r="U145" s="27" t="s">
        <v>83</v>
      </c>
      <c r="V145" s="28" t="str">
        <f t="shared" si="30"/>
        <v>40%</v>
      </c>
      <c r="W145" s="27" t="s">
        <v>57</v>
      </c>
      <c r="X145" s="27" t="s">
        <v>58</v>
      </c>
      <c r="Y145" s="27" t="s">
        <v>59</v>
      </c>
      <c r="Z145" s="29">
        <f t="shared" si="6"/>
        <v>0.12</v>
      </c>
      <c r="AA145" s="30" t="str">
        <f t="shared" si="7"/>
        <v>Muy Baja</v>
      </c>
      <c r="AB145" s="28">
        <f t="shared" si="31"/>
        <v>0.12</v>
      </c>
      <c r="AC145" s="30" t="str">
        <f t="shared" si="32"/>
        <v>Mayor</v>
      </c>
      <c r="AD145" s="28">
        <f t="shared" si="33"/>
        <v>0.8</v>
      </c>
      <c r="AE145" s="31" t="str">
        <f t="shared" si="34"/>
        <v>Alto</v>
      </c>
      <c r="AF145" s="27" t="s">
        <v>60</v>
      </c>
      <c r="AG145" s="14" t="s">
        <v>668</v>
      </c>
      <c r="AH145" s="52" t="s">
        <v>660</v>
      </c>
      <c r="AI145" s="141" t="s">
        <v>669</v>
      </c>
      <c r="AJ145" s="90">
        <v>44306</v>
      </c>
      <c r="AK145" s="19" t="s">
        <v>751</v>
      </c>
      <c r="AL145" s="20"/>
      <c r="AM145" s="20"/>
      <c r="AN145" s="162" t="s">
        <v>65</v>
      </c>
      <c r="AO145" s="294" t="s">
        <v>760</v>
      </c>
      <c r="AP145" s="295"/>
      <c r="AQ145" s="296"/>
    </row>
    <row r="146" spans="1:63" s="12" customFormat="1" ht="104.25" customHeight="1" x14ac:dyDescent="0.25">
      <c r="A146" s="312"/>
      <c r="B146" s="306"/>
      <c r="C146" s="306"/>
      <c r="D146" s="306"/>
      <c r="E146" s="306"/>
      <c r="F146" s="306"/>
      <c r="G146" s="306"/>
      <c r="H146" s="17" t="s">
        <v>52</v>
      </c>
      <c r="I146" s="20">
        <v>2</v>
      </c>
      <c r="J146" s="21" t="str">
        <f t="shared" si="21"/>
        <v>Muy Baja</v>
      </c>
      <c r="K146" s="22">
        <v>0.12</v>
      </c>
      <c r="L146" s="99"/>
      <c r="M146" s="306"/>
      <c r="N146" s="24" t="s">
        <v>180</v>
      </c>
      <c r="O146" s="22">
        <f t="shared" si="35"/>
        <v>0.8</v>
      </c>
      <c r="P146" s="25" t="str">
        <f t="shared" si="3"/>
        <v>Alto</v>
      </c>
      <c r="Q146" s="20">
        <v>2</v>
      </c>
      <c r="R146" s="14" t="s">
        <v>662</v>
      </c>
      <c r="S146" s="89" t="str">
        <f t="shared" si="4"/>
        <v>Probabilidad</v>
      </c>
      <c r="T146" s="27" t="s">
        <v>55</v>
      </c>
      <c r="U146" s="27" t="s">
        <v>83</v>
      </c>
      <c r="V146" s="28" t="str">
        <f t="shared" si="30"/>
        <v>40%</v>
      </c>
      <c r="W146" s="27" t="s">
        <v>57</v>
      </c>
      <c r="X146" s="27" t="s">
        <v>58</v>
      </c>
      <c r="Y146" s="27" t="s">
        <v>59</v>
      </c>
      <c r="Z146" s="29">
        <f t="shared" si="6"/>
        <v>7.1999999999999995E-2</v>
      </c>
      <c r="AA146" s="30" t="str">
        <f t="shared" si="7"/>
        <v>Muy Baja</v>
      </c>
      <c r="AB146" s="28">
        <f t="shared" si="31"/>
        <v>7.1999999999999995E-2</v>
      </c>
      <c r="AC146" s="30" t="str">
        <f t="shared" si="32"/>
        <v>Mayor</v>
      </c>
      <c r="AD146" s="28">
        <f t="shared" si="33"/>
        <v>0.8</v>
      </c>
      <c r="AE146" s="31" t="str">
        <f t="shared" si="34"/>
        <v>Alto</v>
      </c>
      <c r="AF146" s="27" t="s">
        <v>60</v>
      </c>
      <c r="AG146" s="14" t="s">
        <v>663</v>
      </c>
      <c r="AH146" s="52" t="s">
        <v>660</v>
      </c>
      <c r="AI146" s="141" t="s">
        <v>669</v>
      </c>
      <c r="AJ146" s="90">
        <v>44306</v>
      </c>
      <c r="AK146" s="19" t="s">
        <v>752</v>
      </c>
      <c r="AL146" s="20"/>
      <c r="AM146" s="20"/>
      <c r="AN146" s="162" t="s">
        <v>65</v>
      </c>
      <c r="AO146" s="294" t="s">
        <v>761</v>
      </c>
      <c r="AP146" s="295"/>
      <c r="AQ146" s="296"/>
    </row>
    <row r="147" spans="1:63" s="12" customFormat="1" ht="115.5" customHeight="1" x14ac:dyDescent="0.25">
      <c r="A147" s="328">
        <v>75</v>
      </c>
      <c r="B147" s="305" t="s">
        <v>128</v>
      </c>
      <c r="C147" s="305" t="s">
        <v>655</v>
      </c>
      <c r="D147" s="307" t="s">
        <v>100</v>
      </c>
      <c r="E147" s="329" t="s">
        <v>670</v>
      </c>
      <c r="F147" s="315" t="s">
        <v>671</v>
      </c>
      <c r="G147" s="315" t="s">
        <v>672</v>
      </c>
      <c r="H147" s="307" t="s">
        <v>52</v>
      </c>
      <c r="I147" s="20">
        <v>6</v>
      </c>
      <c r="J147" s="21" t="str">
        <f t="shared" si="21"/>
        <v>Baja</v>
      </c>
      <c r="K147" s="22">
        <f>IF(J147="","",IF(J147="Muy Baja",0.2,IF(J147="Baja",0.4,IF(J147="Media",0.6,IF(J147="Alta",0.8,IF(J147="Muy Alta",1, ))))))</f>
        <v>0.4</v>
      </c>
      <c r="L147" s="17" t="s">
        <v>70</v>
      </c>
      <c r="M147" s="310" t="str">
        <f>IF(NOT(ISERROR(MATCH(L147,'[2]Tabla Impacto'!$B$221:$B$223,0))),'[2]Tabla Impacto'!$F$223&amp;"Por favor no seleccionar los criterios de impacto(Afectación Económica o presupuestal y Pérdida Reputacional)",L147)</f>
        <v>El riesgo afecta la imagen de alguna área de la organización</v>
      </c>
      <c r="N147" s="24" t="str">
        <f>IF(OR(L147='[2]Tabla Impacto'!$C$4,L147='[2]Tabla Impacto'!$D$4),"Leve",IF(OR(L147='[2]Tabla Impacto'!$C$5,L147='[2]Tabla Impacto'!$D$5),"Menor",IF(OR(L147='[2]Tabla Impacto'!$C$6,L147='[2]Tabla Impacto'!$D$6),"Moderado",IF(OR(L147='[2]Tabla Impacto'!$C$7,L147='[2]Tabla Impacto'!$D$7),"Mayor",IF(OR(L147='[2]Tabla Impacto'!$C$8,L147='[2]Tabla Impacto'!$D$8),"Catastrófico","")))))</f>
        <v>Leve</v>
      </c>
      <c r="O147" s="22">
        <f t="shared" si="35"/>
        <v>0.2</v>
      </c>
      <c r="P147" s="25" t="str">
        <f t="shared" si="3"/>
        <v>Bajo</v>
      </c>
      <c r="Q147" s="20">
        <v>1</v>
      </c>
      <c r="R147" s="14" t="s">
        <v>828</v>
      </c>
      <c r="S147" s="89" t="str">
        <f t="shared" si="4"/>
        <v>Probabilidad</v>
      </c>
      <c r="T147" s="27" t="s">
        <v>55</v>
      </c>
      <c r="U147" s="27" t="s">
        <v>83</v>
      </c>
      <c r="V147" s="28" t="str">
        <f t="shared" si="30"/>
        <v>40%</v>
      </c>
      <c r="W147" s="27" t="s">
        <v>57</v>
      </c>
      <c r="X147" s="27" t="s">
        <v>58</v>
      </c>
      <c r="Y147" s="27" t="s">
        <v>59</v>
      </c>
      <c r="Z147" s="29">
        <f t="shared" si="6"/>
        <v>0.24</v>
      </c>
      <c r="AA147" s="30" t="str">
        <f t="shared" si="7"/>
        <v>Baja</v>
      </c>
      <c r="AB147" s="28">
        <f t="shared" si="31"/>
        <v>0.24</v>
      </c>
      <c r="AC147" s="30" t="str">
        <f t="shared" si="32"/>
        <v>Leve</v>
      </c>
      <c r="AD147" s="28">
        <f t="shared" si="33"/>
        <v>0.2</v>
      </c>
      <c r="AE147" s="31" t="str">
        <f t="shared" si="34"/>
        <v>Bajo</v>
      </c>
      <c r="AF147" s="27" t="s">
        <v>60</v>
      </c>
      <c r="AG147" s="14" t="s">
        <v>668</v>
      </c>
      <c r="AH147" s="52" t="s">
        <v>660</v>
      </c>
      <c r="AI147" s="142" t="s">
        <v>669</v>
      </c>
      <c r="AJ147" s="90">
        <v>44306</v>
      </c>
      <c r="AK147" s="19" t="s">
        <v>753</v>
      </c>
      <c r="AL147" s="20"/>
      <c r="AM147" s="20"/>
      <c r="AN147" s="162" t="s">
        <v>65</v>
      </c>
      <c r="AO147" s="294" t="s">
        <v>762</v>
      </c>
      <c r="AP147" s="295"/>
      <c r="AQ147" s="296"/>
    </row>
    <row r="148" spans="1:63" s="12" customFormat="1" ht="113.25" customHeight="1" x14ac:dyDescent="0.25">
      <c r="A148" s="312"/>
      <c r="B148" s="306"/>
      <c r="C148" s="306"/>
      <c r="D148" s="306"/>
      <c r="E148" s="306"/>
      <c r="F148" s="306"/>
      <c r="G148" s="306"/>
      <c r="H148" s="306"/>
      <c r="I148" s="20">
        <v>6</v>
      </c>
      <c r="J148" s="21" t="str">
        <f t="shared" si="21"/>
        <v>Baja</v>
      </c>
      <c r="K148" s="22">
        <v>0.24</v>
      </c>
      <c r="L148" s="17" t="s">
        <v>70</v>
      </c>
      <c r="M148" s="306"/>
      <c r="N148" s="24" t="str">
        <f>IF(OR(L148='[2]Tabla Impacto'!$C$4,L148='[2]Tabla Impacto'!$D$4),"Leve",IF(OR(L148='[2]Tabla Impacto'!$C$5,L148='[2]Tabla Impacto'!$D$5),"Menor",IF(OR(L148='[2]Tabla Impacto'!$C$6,L148='[2]Tabla Impacto'!$D$6),"Moderado",IF(OR(L148='[2]Tabla Impacto'!$C$7,L148='[2]Tabla Impacto'!$D$7),"Mayor",IF(OR(L148='[2]Tabla Impacto'!$C$8,L148='[2]Tabla Impacto'!$D$8),"Catastrófico","")))))</f>
        <v>Leve</v>
      </c>
      <c r="O148" s="22">
        <f t="shared" si="35"/>
        <v>0.2</v>
      </c>
      <c r="P148" s="25" t="str">
        <f t="shared" si="3"/>
        <v>Bajo</v>
      </c>
      <c r="Q148" s="20">
        <v>2</v>
      </c>
      <c r="R148" s="14" t="s">
        <v>673</v>
      </c>
      <c r="S148" s="89" t="str">
        <f t="shared" si="4"/>
        <v>Probabilidad</v>
      </c>
      <c r="T148" s="27" t="s">
        <v>55</v>
      </c>
      <c r="U148" s="27" t="s">
        <v>83</v>
      </c>
      <c r="V148" s="28" t="str">
        <f t="shared" si="30"/>
        <v>40%</v>
      </c>
      <c r="W148" s="27" t="s">
        <v>57</v>
      </c>
      <c r="X148" s="27" t="s">
        <v>58</v>
      </c>
      <c r="Y148" s="27" t="s">
        <v>59</v>
      </c>
      <c r="Z148" s="29">
        <f t="shared" si="6"/>
        <v>0.14399999999999999</v>
      </c>
      <c r="AA148" s="30" t="str">
        <f t="shared" si="7"/>
        <v>Muy Baja</v>
      </c>
      <c r="AB148" s="28">
        <f t="shared" si="31"/>
        <v>0.14399999999999999</v>
      </c>
      <c r="AC148" s="30" t="str">
        <f t="shared" si="32"/>
        <v>Leve</v>
      </c>
      <c r="AD148" s="28">
        <f t="shared" si="33"/>
        <v>0.2</v>
      </c>
      <c r="AE148" s="31" t="str">
        <f t="shared" si="34"/>
        <v>Bajo</v>
      </c>
      <c r="AF148" s="27" t="s">
        <v>60</v>
      </c>
      <c r="AG148" s="14" t="s">
        <v>674</v>
      </c>
      <c r="AH148" s="52" t="s">
        <v>660</v>
      </c>
      <c r="AI148" s="142" t="s">
        <v>675</v>
      </c>
      <c r="AJ148" s="90">
        <v>44306</v>
      </c>
      <c r="AK148" s="19" t="s">
        <v>754</v>
      </c>
      <c r="AL148" s="20"/>
      <c r="AM148" s="20"/>
      <c r="AN148" s="162" t="s">
        <v>65</v>
      </c>
      <c r="AO148" s="294" t="s">
        <v>861</v>
      </c>
      <c r="AP148" s="295"/>
      <c r="AQ148" s="296"/>
    </row>
    <row r="149" spans="1:63" s="12" customFormat="1" ht="336" customHeight="1" x14ac:dyDescent="0.25">
      <c r="A149" s="311">
        <v>76</v>
      </c>
      <c r="B149" s="313" t="s">
        <v>189</v>
      </c>
      <c r="C149" s="314" t="s">
        <v>461</v>
      </c>
      <c r="D149" s="307" t="s">
        <v>100</v>
      </c>
      <c r="E149" s="323" t="s">
        <v>676</v>
      </c>
      <c r="F149" s="323" t="s">
        <v>677</v>
      </c>
      <c r="G149" s="307" t="s">
        <v>678</v>
      </c>
      <c r="H149" s="17" t="s">
        <v>80</v>
      </c>
      <c r="I149" s="20">
        <v>365</v>
      </c>
      <c r="J149" s="21" t="str">
        <f t="shared" si="21"/>
        <v>Media</v>
      </c>
      <c r="K149" s="22">
        <f>IF(J149="","",IF(J149="Muy Baja",0.2,IF(J149="Baja",0.4,IF(J149="Media",0.6,IF(J149="Alta",0.8,IF(J149="Muy Alta",1, ))))))</f>
        <v>0.6</v>
      </c>
      <c r="L149" s="17" t="s">
        <v>94</v>
      </c>
      <c r="M149" s="310" t="str">
        <f>IF(NOT(ISERROR(MATCH(L149,'[2]Tabla Impacto'!$B$221:$B$223,0))),'[2]Tabla Impacto'!$F$223&amp;"Por favor no seleccionar los criterios de impacto(Afectación Económica o presupuestal y Pérdida Reputacional)",L149)</f>
        <v>El riesgo afecta la imagen de la entidad con algunos usuarios de relevancia frente al logro de los objetivos</v>
      </c>
      <c r="N149" s="24" t="str">
        <f>IF(OR(L149='[2]Tabla Impacto'!$C$4,L149='[2]Tabla Impacto'!$D$4),"Leve",IF(OR(L149='[2]Tabla Impacto'!$C$5,L149='[2]Tabla Impacto'!$D$5),"Menor",IF(OR(L149='[2]Tabla Impacto'!$C$6,L149='[2]Tabla Impacto'!$D$6),"Moderado",IF(OR(L149='[2]Tabla Impacto'!$C$7,L149='[2]Tabla Impacto'!$D$7),"Mayor",IF(OR(L149='[2]Tabla Impacto'!$C$8,L149='[2]Tabla Impacto'!$D$8),"Catastrófico","")))))</f>
        <v>Moderado</v>
      </c>
      <c r="O149" s="22">
        <f t="shared" si="35"/>
        <v>0.6</v>
      </c>
      <c r="P149" s="25" t="str">
        <f t="shared" si="3"/>
        <v>Moderado</v>
      </c>
      <c r="Q149" s="17">
        <v>1</v>
      </c>
      <c r="R149" s="91" t="s">
        <v>679</v>
      </c>
      <c r="S149" s="89" t="str">
        <f t="shared" si="4"/>
        <v>Probabilidad</v>
      </c>
      <c r="T149" s="27" t="s">
        <v>55</v>
      </c>
      <c r="U149" s="27" t="s">
        <v>83</v>
      </c>
      <c r="V149" s="28" t="str">
        <f t="shared" si="30"/>
        <v>40%</v>
      </c>
      <c r="W149" s="27" t="s">
        <v>204</v>
      </c>
      <c r="X149" s="27" t="s">
        <v>58</v>
      </c>
      <c r="Y149" s="27" t="s">
        <v>59</v>
      </c>
      <c r="Z149" s="29">
        <f t="shared" si="6"/>
        <v>0.36</v>
      </c>
      <c r="AA149" s="30" t="str">
        <f t="shared" si="7"/>
        <v>Baja</v>
      </c>
      <c r="AB149" s="28">
        <f t="shared" si="31"/>
        <v>0.36</v>
      </c>
      <c r="AC149" s="30" t="str">
        <f t="shared" si="32"/>
        <v>Moderado</v>
      </c>
      <c r="AD149" s="28">
        <f t="shared" si="33"/>
        <v>0.6</v>
      </c>
      <c r="AE149" s="31" t="str">
        <f t="shared" si="34"/>
        <v>Moderado</v>
      </c>
      <c r="AF149" s="27" t="s">
        <v>60</v>
      </c>
      <c r="AG149" s="18" t="s">
        <v>680</v>
      </c>
      <c r="AH149" s="17" t="s">
        <v>681</v>
      </c>
      <c r="AI149" s="91" t="s">
        <v>682</v>
      </c>
      <c r="AJ149" s="90">
        <v>44301</v>
      </c>
      <c r="AK149" s="91" t="s">
        <v>683</v>
      </c>
      <c r="AL149" s="20"/>
      <c r="AM149" s="20"/>
      <c r="AN149" s="162" t="s">
        <v>65</v>
      </c>
      <c r="AO149" s="291" t="s">
        <v>862</v>
      </c>
      <c r="AP149" s="292"/>
      <c r="AQ149" s="293"/>
    </row>
    <row r="150" spans="1:63" s="12" customFormat="1" ht="52.5" customHeight="1" x14ac:dyDescent="0.25">
      <c r="A150" s="312"/>
      <c r="B150" s="306"/>
      <c r="C150" s="306"/>
      <c r="D150" s="306"/>
      <c r="E150" s="306"/>
      <c r="F150" s="306"/>
      <c r="G150" s="306"/>
      <c r="H150" s="17" t="s">
        <v>80</v>
      </c>
      <c r="I150" s="20">
        <v>365</v>
      </c>
      <c r="J150" s="21" t="str">
        <f t="shared" si="21"/>
        <v>Media</v>
      </c>
      <c r="K150" s="22">
        <v>0.36</v>
      </c>
      <c r="L150" s="17" t="s">
        <v>94</v>
      </c>
      <c r="M150" s="306"/>
      <c r="N150" s="24" t="str">
        <f>IF(OR(L150='[2]Tabla Impacto'!$C$4,L150='[2]Tabla Impacto'!$D$4),"Leve",IF(OR(L150='[2]Tabla Impacto'!$C$5,L150='[2]Tabla Impacto'!$D$5),"Menor",IF(OR(L150='[2]Tabla Impacto'!$C$6,L150='[2]Tabla Impacto'!$D$6),"Moderado",IF(OR(L150='[2]Tabla Impacto'!$C$7,L150='[2]Tabla Impacto'!$D$7),"Mayor",IF(OR(L150='[2]Tabla Impacto'!$C$8,L150='[2]Tabla Impacto'!$D$8),"Catastrófico","")))))</f>
        <v>Moderado</v>
      </c>
      <c r="O150" s="22">
        <f t="shared" si="35"/>
        <v>0.6</v>
      </c>
      <c r="P150" s="25" t="str">
        <f t="shared" si="3"/>
        <v>Moderado</v>
      </c>
      <c r="Q150" s="17">
        <v>2</v>
      </c>
      <c r="R150" s="91" t="s">
        <v>684</v>
      </c>
      <c r="S150" s="89" t="str">
        <f t="shared" si="4"/>
        <v>Probabilidad</v>
      </c>
      <c r="T150" s="27" t="s">
        <v>55</v>
      </c>
      <c r="U150" s="27" t="s">
        <v>83</v>
      </c>
      <c r="V150" s="28" t="str">
        <f t="shared" si="30"/>
        <v>40%</v>
      </c>
      <c r="W150" s="27" t="s">
        <v>57</v>
      </c>
      <c r="X150" s="27" t="s">
        <v>58</v>
      </c>
      <c r="Y150" s="27" t="s">
        <v>59</v>
      </c>
      <c r="Z150" s="29">
        <f t="shared" si="6"/>
        <v>0.216</v>
      </c>
      <c r="AA150" s="30" t="str">
        <f t="shared" si="7"/>
        <v>Baja</v>
      </c>
      <c r="AB150" s="28">
        <f t="shared" si="31"/>
        <v>0.216</v>
      </c>
      <c r="AC150" s="30" t="str">
        <f t="shared" si="32"/>
        <v>Moderado</v>
      </c>
      <c r="AD150" s="28">
        <f t="shared" si="33"/>
        <v>0.6</v>
      </c>
      <c r="AE150" s="31" t="str">
        <f t="shared" si="34"/>
        <v>Moderado</v>
      </c>
      <c r="AF150" s="27" t="s">
        <v>60</v>
      </c>
      <c r="AG150" s="18"/>
      <c r="AH150" s="17" t="s">
        <v>472</v>
      </c>
      <c r="AI150" s="132">
        <v>44197</v>
      </c>
      <c r="AJ150" s="90">
        <v>44301</v>
      </c>
      <c r="AK150" s="91" t="s">
        <v>685</v>
      </c>
      <c r="AL150" s="20"/>
      <c r="AM150" s="20"/>
      <c r="AN150" s="162" t="s">
        <v>65</v>
      </c>
      <c r="AO150" s="291" t="s">
        <v>863</v>
      </c>
      <c r="AP150" s="292"/>
      <c r="AQ150" s="293"/>
    </row>
    <row r="151" spans="1:63" s="12" customFormat="1" ht="36" customHeight="1" x14ac:dyDescent="0.25">
      <c r="A151" s="312"/>
      <c r="B151" s="306"/>
      <c r="C151" s="306"/>
      <c r="D151" s="306"/>
      <c r="E151" s="306"/>
      <c r="F151" s="306"/>
      <c r="G151" s="306"/>
      <c r="H151" s="17" t="s">
        <v>80</v>
      </c>
      <c r="I151" s="20">
        <v>365</v>
      </c>
      <c r="J151" s="21" t="str">
        <f t="shared" si="21"/>
        <v>Media</v>
      </c>
      <c r="K151" s="22">
        <v>0.216</v>
      </c>
      <c r="L151" s="17" t="s">
        <v>94</v>
      </c>
      <c r="M151" s="23"/>
      <c r="N151" s="24" t="str">
        <f>IF(OR(L151='[2]Tabla Impacto'!$C$4,L151='[2]Tabla Impacto'!$D$4),"Leve",IF(OR(L151='[2]Tabla Impacto'!$C$5,L151='[2]Tabla Impacto'!$D$5),"Menor",IF(OR(L151='[2]Tabla Impacto'!$C$6,L151='[2]Tabla Impacto'!$D$6),"Moderado",IF(OR(L151='[2]Tabla Impacto'!$C$7,L151='[2]Tabla Impacto'!$D$7),"Mayor",IF(OR(L151='[2]Tabla Impacto'!$C$8,L151='[2]Tabla Impacto'!$D$8),"Catastrófico","")))))</f>
        <v>Moderado</v>
      </c>
      <c r="O151" s="22">
        <f t="shared" si="35"/>
        <v>0.6</v>
      </c>
      <c r="P151" s="25" t="str">
        <f t="shared" si="3"/>
        <v>Moderado</v>
      </c>
      <c r="Q151" s="17">
        <v>3</v>
      </c>
      <c r="R151" s="14" t="s">
        <v>686</v>
      </c>
      <c r="S151" s="89" t="str">
        <f t="shared" si="4"/>
        <v>Probabilidad</v>
      </c>
      <c r="T151" s="27" t="s">
        <v>55</v>
      </c>
      <c r="U151" s="27" t="s">
        <v>83</v>
      </c>
      <c r="V151" s="28" t="str">
        <f t="shared" si="30"/>
        <v>40%</v>
      </c>
      <c r="W151" s="27" t="s">
        <v>57</v>
      </c>
      <c r="X151" s="27" t="s">
        <v>238</v>
      </c>
      <c r="Y151" s="27" t="s">
        <v>59</v>
      </c>
      <c r="Z151" s="29">
        <f t="shared" si="6"/>
        <v>0.12959999999999999</v>
      </c>
      <c r="AA151" s="30" t="str">
        <f t="shared" si="7"/>
        <v>Muy Baja</v>
      </c>
      <c r="AB151" s="28">
        <f t="shared" si="31"/>
        <v>0.12959999999999999</v>
      </c>
      <c r="AC151" s="30" t="str">
        <f t="shared" si="32"/>
        <v>Moderado</v>
      </c>
      <c r="AD151" s="28">
        <f t="shared" si="33"/>
        <v>0.6</v>
      </c>
      <c r="AE151" s="31" t="str">
        <f t="shared" si="34"/>
        <v>Moderado</v>
      </c>
      <c r="AF151" s="27" t="s">
        <v>60</v>
      </c>
      <c r="AG151" s="18"/>
      <c r="AH151" s="18" t="s">
        <v>493</v>
      </c>
      <c r="AI151" s="132">
        <v>44197</v>
      </c>
      <c r="AJ151" s="90">
        <v>44301</v>
      </c>
      <c r="AK151" s="91" t="s">
        <v>685</v>
      </c>
      <c r="AL151" s="20"/>
      <c r="AM151" s="20"/>
      <c r="AN151" s="162" t="s">
        <v>65</v>
      </c>
      <c r="AO151" s="291" t="s">
        <v>864</v>
      </c>
      <c r="AP151" s="292"/>
      <c r="AQ151" s="293"/>
    </row>
    <row r="152" spans="1:63" s="12" customFormat="1" ht="110.25" customHeight="1" x14ac:dyDescent="0.25">
      <c r="A152" s="311">
        <v>77</v>
      </c>
      <c r="B152" s="313" t="s">
        <v>189</v>
      </c>
      <c r="C152" s="314" t="s">
        <v>687</v>
      </c>
      <c r="D152" s="307" t="s">
        <v>100</v>
      </c>
      <c r="E152" s="308" t="s">
        <v>688</v>
      </c>
      <c r="F152" s="307" t="s">
        <v>689</v>
      </c>
      <c r="G152" s="307" t="s">
        <v>690</v>
      </c>
      <c r="H152" s="17" t="s">
        <v>80</v>
      </c>
      <c r="I152" s="20">
        <v>365</v>
      </c>
      <c r="J152" s="21" t="str">
        <f t="shared" si="21"/>
        <v>Media</v>
      </c>
      <c r="K152" s="22">
        <f>IF(J152="","",IF(J152="Muy Baja",0.2,IF(J152="Baja",0.4,IF(J152="Media",0.6,IF(J152="Alta",0.8,IF(J152="Muy Alta",1, ))))))</f>
        <v>0.6</v>
      </c>
      <c r="L152" s="17" t="s">
        <v>94</v>
      </c>
      <c r="M152" s="310" t="str">
        <f>IF(NOT(ISERROR(MATCH(L152,'[2]Tabla Impacto'!$B$221:$B$223,0))),'[2]Tabla Impacto'!$F$223&amp;"Por favor no seleccionar los criterios de impacto(Afectación Económica o presupuestal y Pérdida Reputacional)",L152)</f>
        <v>El riesgo afecta la imagen de la entidad con algunos usuarios de relevancia frente al logro de los objetivos</v>
      </c>
      <c r="N152" s="24" t="str">
        <f>IF(OR(L152='[2]Tabla Impacto'!$C$4,L152='[2]Tabla Impacto'!$D$4),"Leve",IF(OR(L152='[2]Tabla Impacto'!$C$5,L152='[2]Tabla Impacto'!$D$5),"Menor",IF(OR(L152='[2]Tabla Impacto'!$C$6,L152='[2]Tabla Impacto'!$D$6),"Moderado",IF(OR(L152='[2]Tabla Impacto'!$C$7,L152='[2]Tabla Impacto'!$D$7),"Mayor",IF(OR(L152='[2]Tabla Impacto'!$C$8,L152='[2]Tabla Impacto'!$D$8),"Catastrófico","")))))</f>
        <v>Moderado</v>
      </c>
      <c r="O152" s="22">
        <f t="shared" si="35"/>
        <v>0.6</v>
      </c>
      <c r="P152" s="25" t="str">
        <f t="shared" si="3"/>
        <v>Moderado</v>
      </c>
      <c r="Q152" s="20">
        <v>1</v>
      </c>
      <c r="R152" s="14" t="s">
        <v>772</v>
      </c>
      <c r="S152" s="89" t="str">
        <f t="shared" si="4"/>
        <v>Probabilidad</v>
      </c>
      <c r="T152" s="27" t="s">
        <v>55</v>
      </c>
      <c r="U152" s="27" t="s">
        <v>83</v>
      </c>
      <c r="V152" s="28" t="str">
        <f t="shared" si="30"/>
        <v>40%</v>
      </c>
      <c r="W152" s="27" t="s">
        <v>57</v>
      </c>
      <c r="X152" s="27" t="s">
        <v>58</v>
      </c>
      <c r="Y152" s="27" t="s">
        <v>59</v>
      </c>
      <c r="Z152" s="29">
        <f t="shared" si="6"/>
        <v>0.36</v>
      </c>
      <c r="AA152" s="30" t="str">
        <f t="shared" si="7"/>
        <v>Baja</v>
      </c>
      <c r="AB152" s="28">
        <f t="shared" si="31"/>
        <v>0.36</v>
      </c>
      <c r="AC152" s="30" t="str">
        <f t="shared" si="32"/>
        <v>Moderado</v>
      </c>
      <c r="AD152" s="28">
        <f t="shared" si="33"/>
        <v>0.6</v>
      </c>
      <c r="AE152" s="31" t="str">
        <f t="shared" si="34"/>
        <v>Moderado</v>
      </c>
      <c r="AF152" s="27" t="s">
        <v>60</v>
      </c>
      <c r="AG152" s="323" t="s">
        <v>691</v>
      </c>
      <c r="AH152" s="323" t="s">
        <v>692</v>
      </c>
      <c r="AI152" s="324" t="s">
        <v>693</v>
      </c>
      <c r="AJ152" s="326" t="s">
        <v>694</v>
      </c>
      <c r="AK152" s="91" t="s">
        <v>772</v>
      </c>
      <c r="AL152" s="20"/>
      <c r="AM152" s="20"/>
      <c r="AN152" s="162" t="s">
        <v>65</v>
      </c>
      <c r="AO152" s="291" t="s">
        <v>865</v>
      </c>
      <c r="AP152" s="292"/>
      <c r="AQ152" s="293"/>
    </row>
    <row r="153" spans="1:63" s="12" customFormat="1" ht="110.25" customHeight="1" x14ac:dyDescent="0.25">
      <c r="A153" s="312"/>
      <c r="B153" s="306"/>
      <c r="C153" s="306"/>
      <c r="D153" s="306"/>
      <c r="E153" s="306"/>
      <c r="F153" s="306"/>
      <c r="G153" s="306"/>
      <c r="H153" s="17" t="s">
        <v>80</v>
      </c>
      <c r="I153" s="20">
        <v>365</v>
      </c>
      <c r="J153" s="21" t="str">
        <f t="shared" si="21"/>
        <v>Media</v>
      </c>
      <c r="K153" s="22">
        <v>0.36</v>
      </c>
      <c r="L153" s="17" t="s">
        <v>94</v>
      </c>
      <c r="M153" s="306"/>
      <c r="N153" s="24" t="str">
        <f>IF(OR(L153='[2]Tabla Impacto'!$C$4,L153='[2]Tabla Impacto'!$D$4),"Leve",IF(OR(L153='[2]Tabla Impacto'!$C$5,L153='[2]Tabla Impacto'!$D$5),"Menor",IF(OR(L153='[2]Tabla Impacto'!$C$6,L153='[2]Tabla Impacto'!$D$6),"Moderado",IF(OR(L153='[2]Tabla Impacto'!$C$7,L153='[2]Tabla Impacto'!$D$7),"Mayor",IF(OR(L153='[2]Tabla Impacto'!$C$8,L153='[2]Tabla Impacto'!$D$8),"Catastrófico","")))))</f>
        <v>Moderado</v>
      </c>
      <c r="O153" s="22">
        <f t="shared" si="35"/>
        <v>0.6</v>
      </c>
      <c r="P153" s="25" t="str">
        <f t="shared" si="3"/>
        <v>Moderado</v>
      </c>
      <c r="Q153" s="20">
        <v>2</v>
      </c>
      <c r="R153" s="14" t="s">
        <v>829</v>
      </c>
      <c r="S153" s="89" t="str">
        <f t="shared" si="4"/>
        <v>Probabilidad</v>
      </c>
      <c r="T153" s="27" t="s">
        <v>55</v>
      </c>
      <c r="U153" s="27" t="s">
        <v>83</v>
      </c>
      <c r="V153" s="28" t="str">
        <f t="shared" si="30"/>
        <v>40%</v>
      </c>
      <c r="W153" s="27" t="s">
        <v>57</v>
      </c>
      <c r="X153" s="27" t="s">
        <v>58</v>
      </c>
      <c r="Y153" s="27" t="s">
        <v>59</v>
      </c>
      <c r="Z153" s="29">
        <f t="shared" si="6"/>
        <v>0.216</v>
      </c>
      <c r="AA153" s="30" t="str">
        <f t="shared" si="7"/>
        <v>Baja</v>
      </c>
      <c r="AB153" s="28">
        <f t="shared" si="31"/>
        <v>0.216</v>
      </c>
      <c r="AC153" s="30" t="str">
        <f t="shared" si="32"/>
        <v>Moderado</v>
      </c>
      <c r="AD153" s="28">
        <f t="shared" si="33"/>
        <v>0.6</v>
      </c>
      <c r="AE153" s="31" t="str">
        <f t="shared" si="34"/>
        <v>Moderado</v>
      </c>
      <c r="AF153" s="27" t="s">
        <v>60</v>
      </c>
      <c r="AG153" s="306"/>
      <c r="AH153" s="306"/>
      <c r="AI153" s="325"/>
      <c r="AJ153" s="306"/>
      <c r="AK153" s="14" t="s">
        <v>830</v>
      </c>
      <c r="AL153" s="20"/>
      <c r="AM153" s="20"/>
      <c r="AN153" s="162" t="s">
        <v>65</v>
      </c>
      <c r="AO153" s="291" t="s">
        <v>773</v>
      </c>
      <c r="AP153" s="292"/>
      <c r="AQ153" s="293"/>
    </row>
    <row r="154" spans="1:63" s="12" customFormat="1" ht="171" customHeight="1" x14ac:dyDescent="0.25">
      <c r="A154" s="311">
        <v>78</v>
      </c>
      <c r="B154" s="327" t="s">
        <v>350</v>
      </c>
      <c r="C154" s="305" t="s">
        <v>508</v>
      </c>
      <c r="D154" s="307" t="s">
        <v>100</v>
      </c>
      <c r="E154" s="308" t="s">
        <v>695</v>
      </c>
      <c r="F154" s="309" t="s">
        <v>696</v>
      </c>
      <c r="G154" s="307" t="s">
        <v>697</v>
      </c>
      <c r="H154" s="17" t="s">
        <v>52</v>
      </c>
      <c r="I154" s="20">
        <v>12</v>
      </c>
      <c r="J154" s="21" t="str">
        <f t="shared" si="21"/>
        <v>Baja</v>
      </c>
      <c r="K154" s="22">
        <f t="shared" ref="K154:K157" si="38">IF(J154="","",IF(J154="Muy Baja",0.2,IF(J154="Baja",0.4,IF(J154="Media",0.6,IF(J154="Alta",0.8,IF(J154="Muy Alta",1, ))))))</f>
        <v>0.4</v>
      </c>
      <c r="L154" s="17" t="s">
        <v>132</v>
      </c>
      <c r="M154" s="310" t="str">
        <f>IF(NOT(ISERROR(MATCH(L154,'[2]Tabla Impacto'!$B$221:$B$223,0))),'[2]Tabla Impacto'!$F$223&amp;"Por favor no seleccionar los criterios de impacto(Afectación Económica o presupuestal y Pérdida Reputacional)",L154)</f>
        <v>El riesgo afecta la imagen de la entidad internamente, de conocimiento general nivel interno, de junta directiva y accionistas y/o de provedores</v>
      </c>
      <c r="N154" s="24" t="str">
        <f>IF(OR(L154='[2]Tabla Impacto'!$C$4,L154='[2]Tabla Impacto'!$D$4),"Leve",IF(OR(L154='[2]Tabla Impacto'!$C$5,L154='[2]Tabla Impacto'!$D$5),"Menor",IF(OR(L154='[2]Tabla Impacto'!$C$6,L154='[2]Tabla Impacto'!$D$6),"Moderado",IF(OR(L154='[2]Tabla Impacto'!$C$7,L154='[2]Tabla Impacto'!$D$7),"Mayor",IF(OR(L154='[2]Tabla Impacto'!$C$8,L154='[2]Tabla Impacto'!$D$8),"Catastrófico","")))))</f>
        <v>Menor</v>
      </c>
      <c r="O154" s="22">
        <f t="shared" si="35"/>
        <v>0.4</v>
      </c>
      <c r="P154" s="25" t="str">
        <f t="shared" si="3"/>
        <v>Moderado</v>
      </c>
      <c r="Q154" s="20">
        <v>1</v>
      </c>
      <c r="R154" s="18" t="s">
        <v>698</v>
      </c>
      <c r="S154" s="89" t="str">
        <f t="shared" si="4"/>
        <v>Probabilidad</v>
      </c>
      <c r="T154" s="27" t="s">
        <v>55</v>
      </c>
      <c r="U154" s="27" t="s">
        <v>83</v>
      </c>
      <c r="V154" s="28" t="str">
        <f t="shared" si="30"/>
        <v>40%</v>
      </c>
      <c r="W154" s="27" t="s">
        <v>57</v>
      </c>
      <c r="X154" s="27" t="s">
        <v>58</v>
      </c>
      <c r="Y154" s="27" t="s">
        <v>59</v>
      </c>
      <c r="Z154" s="29">
        <f t="shared" si="6"/>
        <v>0.24</v>
      </c>
      <c r="AA154" s="30" t="str">
        <f t="shared" si="7"/>
        <v>Baja</v>
      </c>
      <c r="AB154" s="28">
        <f t="shared" si="31"/>
        <v>0.24</v>
      </c>
      <c r="AC154" s="30" t="str">
        <f t="shared" si="32"/>
        <v>Menor</v>
      </c>
      <c r="AD154" s="28">
        <f t="shared" si="33"/>
        <v>0.4</v>
      </c>
      <c r="AE154" s="31" t="str">
        <f t="shared" si="34"/>
        <v>Moderado</v>
      </c>
      <c r="AF154" s="27" t="s">
        <v>60</v>
      </c>
      <c r="AG154" s="18" t="s">
        <v>699</v>
      </c>
      <c r="AH154" s="26" t="s">
        <v>700</v>
      </c>
      <c r="AI154" s="32">
        <v>44197</v>
      </c>
      <c r="AJ154" s="100">
        <v>44302</v>
      </c>
      <c r="AK154" s="18" t="s">
        <v>701</v>
      </c>
      <c r="AL154" s="20"/>
      <c r="AM154" s="20"/>
      <c r="AN154" s="162" t="s">
        <v>65</v>
      </c>
      <c r="AO154" s="294" t="s">
        <v>866</v>
      </c>
      <c r="AP154" s="295"/>
      <c r="AQ154" s="296"/>
    </row>
    <row r="155" spans="1:63" s="12" customFormat="1" ht="99.75" customHeight="1" x14ac:dyDescent="0.25">
      <c r="A155" s="312"/>
      <c r="B155" s="306"/>
      <c r="C155" s="306"/>
      <c r="D155" s="306"/>
      <c r="E155" s="306"/>
      <c r="F155" s="306"/>
      <c r="G155" s="306"/>
      <c r="H155" s="17" t="s">
        <v>52</v>
      </c>
      <c r="I155" s="20">
        <v>12</v>
      </c>
      <c r="J155" s="21" t="str">
        <f t="shared" si="21"/>
        <v>Baja</v>
      </c>
      <c r="K155" s="22">
        <f t="shared" si="38"/>
        <v>0.4</v>
      </c>
      <c r="L155" s="17" t="s">
        <v>132</v>
      </c>
      <c r="M155" s="306"/>
      <c r="N155" s="24" t="str">
        <f>IF(OR(L155='[2]Tabla Impacto'!$C$4,L155='[2]Tabla Impacto'!$D$4),"Leve",IF(OR(L155='[2]Tabla Impacto'!$C$5,L155='[2]Tabla Impacto'!$D$5),"Menor",IF(OR(L155='[2]Tabla Impacto'!$C$6,L155='[2]Tabla Impacto'!$D$6),"Moderado",IF(OR(L155='[2]Tabla Impacto'!$C$7,L155='[2]Tabla Impacto'!$D$7),"Mayor",IF(OR(L155='[2]Tabla Impacto'!$C$8,L155='[2]Tabla Impacto'!$D$8),"Catastrófico","")))))</f>
        <v>Menor</v>
      </c>
      <c r="O155" s="22">
        <f t="shared" si="35"/>
        <v>0.4</v>
      </c>
      <c r="P155" s="25" t="str">
        <f t="shared" si="3"/>
        <v>Moderado</v>
      </c>
      <c r="Q155" s="20">
        <v>2</v>
      </c>
      <c r="R155" s="18" t="s">
        <v>702</v>
      </c>
      <c r="S155" s="89" t="str">
        <f t="shared" si="4"/>
        <v>Probabilidad</v>
      </c>
      <c r="T155" s="27" t="s">
        <v>55</v>
      </c>
      <c r="U155" s="27" t="s">
        <v>83</v>
      </c>
      <c r="V155" s="28" t="str">
        <f t="shared" si="30"/>
        <v>40%</v>
      </c>
      <c r="W155" s="27" t="s">
        <v>57</v>
      </c>
      <c r="X155" s="27" t="s">
        <v>58</v>
      </c>
      <c r="Y155" s="27" t="s">
        <v>59</v>
      </c>
      <c r="Z155" s="29">
        <f t="shared" si="6"/>
        <v>0.24</v>
      </c>
      <c r="AA155" s="30" t="str">
        <f t="shared" si="7"/>
        <v>Baja</v>
      </c>
      <c r="AB155" s="28">
        <f t="shared" si="31"/>
        <v>0.24</v>
      </c>
      <c r="AC155" s="30" t="str">
        <f t="shared" si="32"/>
        <v>Menor</v>
      </c>
      <c r="AD155" s="28">
        <f t="shared" si="33"/>
        <v>0.4</v>
      </c>
      <c r="AE155" s="31" t="str">
        <f t="shared" si="34"/>
        <v>Moderado</v>
      </c>
      <c r="AF155" s="27" t="s">
        <v>60</v>
      </c>
      <c r="AG155" s="18" t="s">
        <v>703</v>
      </c>
      <c r="AH155" s="26" t="s">
        <v>700</v>
      </c>
      <c r="AI155" s="32">
        <v>44197</v>
      </c>
      <c r="AJ155" s="100">
        <v>44302</v>
      </c>
      <c r="AK155" s="18" t="s">
        <v>704</v>
      </c>
      <c r="AL155" s="20"/>
      <c r="AM155" s="20"/>
      <c r="AN155" s="162" t="s">
        <v>65</v>
      </c>
      <c r="AO155" s="294" t="s">
        <v>814</v>
      </c>
      <c r="AP155" s="295"/>
      <c r="AQ155" s="296"/>
    </row>
    <row r="156" spans="1:63" s="12" customFormat="1" ht="98.25" customHeight="1" x14ac:dyDescent="0.25">
      <c r="A156" s="312"/>
      <c r="B156" s="306"/>
      <c r="C156" s="306"/>
      <c r="D156" s="306"/>
      <c r="E156" s="306"/>
      <c r="F156" s="306"/>
      <c r="G156" s="306"/>
      <c r="H156" s="17" t="s">
        <v>52</v>
      </c>
      <c r="I156" s="20">
        <v>12</v>
      </c>
      <c r="J156" s="21" t="str">
        <f t="shared" si="21"/>
        <v>Baja</v>
      </c>
      <c r="K156" s="22">
        <f t="shared" si="38"/>
        <v>0.4</v>
      </c>
      <c r="L156" s="17" t="s">
        <v>132</v>
      </c>
      <c r="M156" s="306"/>
      <c r="N156" s="24" t="str">
        <f>IF(OR(L156='[2]Tabla Impacto'!$C$4,L156='[2]Tabla Impacto'!$D$4),"Leve",IF(OR(L156='[2]Tabla Impacto'!$C$5,L156='[2]Tabla Impacto'!$D$5),"Menor",IF(OR(L156='[2]Tabla Impacto'!$C$6,L156='[2]Tabla Impacto'!$D$6),"Moderado",IF(OR(L156='[2]Tabla Impacto'!$C$7,L156='[2]Tabla Impacto'!$D$7),"Mayor",IF(OR(L156='[2]Tabla Impacto'!$C$8,L156='[2]Tabla Impacto'!$D$8),"Catastrófico","")))))</f>
        <v>Menor</v>
      </c>
      <c r="O156" s="22">
        <f t="shared" si="35"/>
        <v>0.4</v>
      </c>
      <c r="P156" s="25" t="str">
        <f t="shared" si="3"/>
        <v>Moderado</v>
      </c>
      <c r="Q156" s="20">
        <v>3</v>
      </c>
      <c r="R156" s="18" t="s">
        <v>705</v>
      </c>
      <c r="S156" s="89" t="str">
        <f t="shared" si="4"/>
        <v>Probabilidad</v>
      </c>
      <c r="T156" s="27" t="s">
        <v>55</v>
      </c>
      <c r="U156" s="27" t="s">
        <v>83</v>
      </c>
      <c r="V156" s="28" t="str">
        <f t="shared" si="30"/>
        <v>40%</v>
      </c>
      <c r="W156" s="27" t="s">
        <v>57</v>
      </c>
      <c r="X156" s="27" t="s">
        <v>58</v>
      </c>
      <c r="Y156" s="27" t="s">
        <v>59</v>
      </c>
      <c r="Z156" s="29">
        <f t="shared" si="6"/>
        <v>0.24</v>
      </c>
      <c r="AA156" s="30" t="str">
        <f t="shared" si="7"/>
        <v>Baja</v>
      </c>
      <c r="AB156" s="28">
        <f t="shared" si="31"/>
        <v>0.24</v>
      </c>
      <c r="AC156" s="30" t="str">
        <f t="shared" si="32"/>
        <v>Menor</v>
      </c>
      <c r="AD156" s="28">
        <f t="shared" si="33"/>
        <v>0.4</v>
      </c>
      <c r="AE156" s="31" t="str">
        <f t="shared" si="34"/>
        <v>Moderado</v>
      </c>
      <c r="AF156" s="27" t="s">
        <v>60</v>
      </c>
      <c r="AG156" s="18" t="s">
        <v>706</v>
      </c>
      <c r="AH156" s="26" t="s">
        <v>700</v>
      </c>
      <c r="AI156" s="32">
        <v>44197</v>
      </c>
      <c r="AJ156" s="100">
        <v>44302</v>
      </c>
      <c r="AK156" s="18" t="s">
        <v>707</v>
      </c>
      <c r="AL156" s="20"/>
      <c r="AM156" s="20"/>
      <c r="AN156" s="162" t="s">
        <v>65</v>
      </c>
      <c r="AO156" s="294" t="s">
        <v>815</v>
      </c>
      <c r="AP156" s="295"/>
      <c r="AQ156" s="296"/>
    </row>
    <row r="157" spans="1:63" s="12" customFormat="1" ht="106.5" customHeight="1" thickBot="1" x14ac:dyDescent="0.3">
      <c r="A157" s="195">
        <v>79</v>
      </c>
      <c r="B157" s="143" t="s">
        <v>75</v>
      </c>
      <c r="C157" s="144" t="s">
        <v>47</v>
      </c>
      <c r="D157" s="145" t="s">
        <v>66</v>
      </c>
      <c r="E157" s="146" t="s">
        <v>708</v>
      </c>
      <c r="F157" s="146" t="s">
        <v>709</v>
      </c>
      <c r="G157" s="147" t="s">
        <v>710</v>
      </c>
      <c r="H157" s="147" t="s">
        <v>199</v>
      </c>
      <c r="I157" s="148">
        <v>12</v>
      </c>
      <c r="J157" s="149" t="str">
        <f t="shared" si="21"/>
        <v>Baja</v>
      </c>
      <c r="K157" s="150">
        <f t="shared" si="38"/>
        <v>0.4</v>
      </c>
      <c r="L157" s="147" t="s">
        <v>53</v>
      </c>
      <c r="M157" s="151" t="str">
        <f>IF(OR(K157='[2]Tabla Impacto'!$C$4,K157='[2]Tabla Impacto'!$D$4),"Leve",IF(OR(K157='[2]Tabla Impacto'!$C$5,K157='[2]Tabla Impacto'!$D$5),"Menor",IF(OR(K157='[2]Tabla Impacto'!$C$6,K157='[2]Tabla Impacto'!$D$6),"Moderado",IF(OR(K157='[2]Tabla Impacto'!$C$7,K157='[2]Tabla Impacto'!$D$7),"Mayor",IF(OR(K157='[2]Tabla Impacto'!$C$8,K157='[2]Tabla Impacto'!$D$8),"Catastrófico","")))))</f>
        <v/>
      </c>
      <c r="N157" s="152" t="str">
        <f>IF(OR(L157='[2]Tabla Impacto'!$C$4,L157='[2]Tabla Impacto'!$D$4),"Leve",IF(OR(L157='[2]Tabla Impacto'!$C$5,L157='[2]Tabla Impacto'!$D$5),"Menor",IF(OR(L157='[2]Tabla Impacto'!$C$6,L157='[2]Tabla Impacto'!$D$6),"Moderado",IF(OR(L157='[2]Tabla Impacto'!$C$7,L157='[2]Tabla Impacto'!$D$7),"Mayor",IF(OR(L157='[2]Tabla Impacto'!$C$8,L157='[2]Tabla Impacto'!$D$8),"Catastrófico","")))))</f>
        <v>Menor</v>
      </c>
      <c r="O157" s="150">
        <f t="shared" si="35"/>
        <v>0.4</v>
      </c>
      <c r="P157" s="153" t="str">
        <f t="shared" si="3"/>
        <v>Moderado</v>
      </c>
      <c r="Q157" s="148">
        <v>1</v>
      </c>
      <c r="R157" s="147" t="s">
        <v>711</v>
      </c>
      <c r="S157" s="154" t="str">
        <f t="shared" si="4"/>
        <v>Probabilidad</v>
      </c>
      <c r="T157" s="155" t="s">
        <v>55</v>
      </c>
      <c r="U157" s="155" t="s">
        <v>83</v>
      </c>
      <c r="V157" s="156" t="str">
        <f t="shared" si="30"/>
        <v>40%</v>
      </c>
      <c r="W157" s="155" t="s">
        <v>57</v>
      </c>
      <c r="X157" s="155" t="s">
        <v>58</v>
      </c>
      <c r="Y157" s="155" t="s">
        <v>59</v>
      </c>
      <c r="Z157" s="157">
        <f t="shared" si="6"/>
        <v>0.24</v>
      </c>
      <c r="AA157" s="158" t="str">
        <f t="shared" si="7"/>
        <v>Baja</v>
      </c>
      <c r="AB157" s="156">
        <f t="shared" si="31"/>
        <v>0.24</v>
      </c>
      <c r="AC157" s="158" t="str">
        <f t="shared" si="32"/>
        <v>Menor</v>
      </c>
      <c r="AD157" s="156">
        <f t="shared" si="33"/>
        <v>0.4</v>
      </c>
      <c r="AE157" s="159" t="str">
        <f t="shared" si="34"/>
        <v>Moderado</v>
      </c>
      <c r="AF157" s="155" t="s">
        <v>60</v>
      </c>
      <c r="AG157" s="147"/>
      <c r="AH157" s="147" t="s">
        <v>712</v>
      </c>
      <c r="AI157" s="160">
        <v>44302</v>
      </c>
      <c r="AJ157" s="161">
        <v>44302</v>
      </c>
      <c r="AK157" s="147" t="s">
        <v>713</v>
      </c>
      <c r="AL157" s="148"/>
      <c r="AM157" s="148"/>
      <c r="AN157" s="169" t="s">
        <v>65</v>
      </c>
      <c r="AO157" s="279" t="s">
        <v>875</v>
      </c>
      <c r="AP157" s="280"/>
      <c r="AQ157" s="281"/>
    </row>
    <row r="158" spans="1:63" s="250" customFormat="1" ht="16.5" customHeight="1" x14ac:dyDescent="0.2">
      <c r="A158" s="246" t="s">
        <v>1220</v>
      </c>
      <c r="B158" s="247"/>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8"/>
      <c r="AP158" s="248"/>
      <c r="AQ158" s="248"/>
      <c r="AR158" s="249"/>
      <c r="AS158" s="249"/>
      <c r="AT158" s="249"/>
      <c r="AU158" s="249"/>
      <c r="AV158" s="249"/>
      <c r="AW158" s="249"/>
      <c r="AX158" s="249"/>
      <c r="AY158" s="249"/>
      <c r="AZ158" s="249"/>
      <c r="BA158" s="249"/>
      <c r="BB158" s="249"/>
      <c r="BC158" s="249"/>
      <c r="BD158" s="249"/>
      <c r="BE158" s="249"/>
      <c r="BF158" s="249"/>
      <c r="BG158" s="249"/>
      <c r="BH158" s="249"/>
      <c r="BI158" s="249"/>
      <c r="BJ158" s="249"/>
      <c r="BK158" s="249"/>
    </row>
    <row r="159" spans="1:63" s="250" customFormat="1" ht="17.25" customHeight="1" x14ac:dyDescent="0.2">
      <c r="A159" s="251" t="s">
        <v>714</v>
      </c>
      <c r="B159" s="252"/>
      <c r="C159" s="252"/>
      <c r="D159" s="252"/>
      <c r="E159" s="252"/>
      <c r="F159" s="252"/>
      <c r="G159" s="249"/>
      <c r="H159" s="252"/>
      <c r="I159" s="249"/>
      <c r="J159" s="249"/>
      <c r="K159" s="249"/>
      <c r="L159" s="249"/>
      <c r="M159" s="249"/>
      <c r="N159" s="249"/>
      <c r="O159" s="249"/>
      <c r="P159" s="252"/>
      <c r="Q159" s="249"/>
      <c r="R159" s="249"/>
      <c r="S159" s="249"/>
      <c r="T159" s="249"/>
      <c r="U159" s="249"/>
      <c r="V159" s="249"/>
      <c r="W159" s="249"/>
      <c r="X159" s="249"/>
      <c r="Y159" s="249"/>
      <c r="Z159" s="249"/>
      <c r="AA159" s="249"/>
      <c r="AB159" s="249"/>
      <c r="AC159" s="249"/>
      <c r="AD159" s="249"/>
      <c r="AE159" s="249"/>
      <c r="AF159" s="249"/>
      <c r="AG159" s="249"/>
      <c r="AH159" s="249"/>
      <c r="AI159" s="249"/>
      <c r="AJ159" s="249"/>
      <c r="AK159" s="249"/>
      <c r="AL159" s="252"/>
      <c r="AM159" s="252"/>
      <c r="AN159" s="252"/>
      <c r="AO159" s="248"/>
      <c r="AP159" s="248"/>
      <c r="AQ159" s="248"/>
      <c r="AR159" s="249"/>
      <c r="AS159" s="249"/>
      <c r="AT159" s="249"/>
      <c r="AU159" s="249"/>
      <c r="AV159" s="249"/>
      <c r="AW159" s="249"/>
      <c r="AX159" s="249"/>
      <c r="AY159" s="249"/>
      <c r="AZ159" s="249"/>
      <c r="BA159" s="249"/>
      <c r="BB159" s="249"/>
      <c r="BC159" s="249"/>
      <c r="BD159" s="249"/>
      <c r="BE159" s="249"/>
      <c r="BF159" s="249"/>
      <c r="BG159" s="249"/>
      <c r="BH159" s="249"/>
      <c r="BI159" s="249"/>
      <c r="BJ159" s="249"/>
      <c r="BK159" s="249"/>
    </row>
    <row r="160" spans="1:63" ht="13.5" customHeight="1" x14ac:dyDescent="0.25">
      <c r="A160" s="1"/>
      <c r="B160" s="1"/>
      <c r="C160" s="1"/>
      <c r="D160" s="3"/>
      <c r="E160" s="1"/>
      <c r="F160" s="1"/>
      <c r="G160" s="1"/>
      <c r="H160" s="1"/>
      <c r="I160" s="1"/>
      <c r="J160" s="1"/>
      <c r="K160" s="1"/>
      <c r="L160" s="1"/>
      <c r="M160" s="1"/>
      <c r="N160" s="1"/>
      <c r="O160" s="1"/>
      <c r="P160" s="3"/>
      <c r="Q160" s="1"/>
      <c r="R160" s="1"/>
      <c r="S160" s="1"/>
      <c r="T160" s="1"/>
      <c r="U160" s="1"/>
      <c r="V160" s="1"/>
      <c r="W160" s="1"/>
      <c r="X160" s="1"/>
      <c r="Y160" s="1"/>
      <c r="Z160" s="1"/>
      <c r="AA160" s="1"/>
      <c r="AB160" s="1"/>
      <c r="AC160" s="1"/>
      <c r="AD160" s="1"/>
      <c r="AE160" s="1"/>
      <c r="AF160" s="1"/>
      <c r="AG160" s="1"/>
      <c r="AH160" s="1"/>
      <c r="AI160" s="1"/>
      <c r="AJ160" s="1"/>
      <c r="AK160" s="1"/>
      <c r="AL160" s="3"/>
      <c r="AM160" s="3"/>
      <c r="AN160" s="3"/>
      <c r="AO160" s="244"/>
      <c r="AP160" s="244"/>
      <c r="AQ160" s="244"/>
      <c r="AR160" s="1"/>
      <c r="AS160" s="1"/>
      <c r="AT160" s="1"/>
      <c r="AU160" s="1"/>
      <c r="AV160" s="1"/>
      <c r="AW160" s="1"/>
      <c r="AX160" s="1"/>
      <c r="AY160" s="1"/>
      <c r="AZ160" s="1"/>
      <c r="BA160" s="1"/>
      <c r="BB160" s="1"/>
      <c r="BC160" s="1"/>
      <c r="BD160" s="1"/>
      <c r="BE160" s="1"/>
      <c r="BF160" s="1"/>
      <c r="BG160" s="1"/>
      <c r="BH160" s="1"/>
      <c r="BI160" s="1"/>
      <c r="BJ160" s="1"/>
      <c r="BK160" s="1"/>
    </row>
    <row r="161" spans="1:63" ht="13.5" customHeight="1" x14ac:dyDescent="0.25">
      <c r="A161" s="3"/>
      <c r="B161" s="3"/>
      <c r="C161" s="3"/>
      <c r="D161" s="3"/>
      <c r="E161" s="3"/>
      <c r="F161" s="3"/>
      <c r="G161" s="1"/>
      <c r="H161" s="3"/>
      <c r="I161" s="1"/>
      <c r="J161" s="1"/>
      <c r="K161" s="1"/>
      <c r="L161" s="1"/>
      <c r="M161" s="1"/>
      <c r="N161" s="1"/>
      <c r="O161" s="1"/>
      <c r="P161" s="3"/>
      <c r="Q161" s="1"/>
      <c r="R161" s="1"/>
      <c r="S161" s="1"/>
      <c r="T161" s="1"/>
      <c r="U161" s="1"/>
      <c r="V161" s="1"/>
      <c r="W161" s="1"/>
      <c r="X161" s="1"/>
      <c r="Y161" s="1"/>
      <c r="Z161" s="1"/>
      <c r="AA161" s="1"/>
      <c r="AB161" s="1"/>
      <c r="AC161" s="1"/>
      <c r="AD161" s="1"/>
      <c r="AE161" s="1"/>
      <c r="AF161" s="1"/>
      <c r="AG161" s="1"/>
      <c r="AH161" s="1"/>
      <c r="AI161" s="1"/>
      <c r="AJ161" s="1"/>
      <c r="AK161" s="1"/>
      <c r="AL161" s="3"/>
      <c r="AM161" s="3"/>
      <c r="AN161" s="3"/>
      <c r="AO161" s="244"/>
      <c r="AP161" s="244"/>
      <c r="AQ161" s="244"/>
      <c r="AR161" s="1"/>
      <c r="AS161" s="1"/>
      <c r="AT161" s="1"/>
      <c r="AU161" s="1"/>
      <c r="AV161" s="1"/>
      <c r="AW161" s="1"/>
      <c r="AX161" s="1"/>
      <c r="AY161" s="1"/>
      <c r="AZ161" s="1"/>
      <c r="BA161" s="1"/>
      <c r="BB161" s="1"/>
      <c r="BC161" s="1"/>
      <c r="BD161" s="1"/>
      <c r="BE161" s="1"/>
      <c r="BF161" s="1"/>
      <c r="BG161" s="1"/>
      <c r="BH161" s="1"/>
      <c r="BI161" s="1"/>
      <c r="BJ161" s="1"/>
      <c r="BK161" s="1"/>
    </row>
    <row r="162" spans="1:63" ht="14.25" customHeight="1" x14ac:dyDescent="0.25">
      <c r="A162" s="320" t="s">
        <v>715</v>
      </c>
      <c r="B162" s="321"/>
      <c r="C162" s="321"/>
      <c r="D162" s="302"/>
      <c r="E162" s="4"/>
      <c r="F162" s="4"/>
      <c r="G162" s="1"/>
      <c r="H162" s="3"/>
      <c r="I162" s="1"/>
      <c r="J162" s="1"/>
      <c r="K162" s="1"/>
      <c r="L162" s="1"/>
      <c r="M162" s="1"/>
      <c r="N162" s="1"/>
      <c r="O162" s="1"/>
      <c r="P162" s="3"/>
      <c r="Q162" s="1"/>
      <c r="R162" s="1"/>
      <c r="S162" s="1"/>
      <c r="T162" s="1"/>
      <c r="U162" s="1"/>
      <c r="V162" s="1"/>
      <c r="W162" s="1"/>
      <c r="X162" s="1"/>
      <c r="Y162" s="1"/>
      <c r="Z162" s="1"/>
      <c r="AA162" s="1"/>
      <c r="AB162" s="1"/>
      <c r="AC162" s="1"/>
      <c r="AD162" s="1"/>
      <c r="AE162" s="1"/>
      <c r="AF162" s="1"/>
      <c r="AG162" s="1"/>
      <c r="AH162" s="1"/>
      <c r="AI162" s="1"/>
      <c r="AJ162" s="1"/>
      <c r="AK162" s="1"/>
      <c r="AL162" s="3"/>
      <c r="AM162" s="3"/>
      <c r="AN162" s="3"/>
      <c r="AO162" s="244"/>
      <c r="AP162" s="244"/>
      <c r="AQ162" s="244"/>
      <c r="AR162" s="1"/>
      <c r="AS162" s="1"/>
      <c r="AT162" s="1"/>
      <c r="AU162" s="1"/>
      <c r="AV162" s="1"/>
      <c r="AW162" s="1"/>
      <c r="AX162" s="1"/>
      <c r="AY162" s="1"/>
      <c r="AZ162" s="1"/>
      <c r="BA162" s="1"/>
      <c r="BB162" s="1"/>
      <c r="BC162" s="1"/>
      <c r="BD162" s="1"/>
      <c r="BE162" s="1"/>
      <c r="BF162" s="1"/>
      <c r="BG162" s="1"/>
      <c r="BH162" s="1"/>
      <c r="BI162" s="1"/>
      <c r="BJ162" s="1"/>
      <c r="BK162" s="1"/>
    </row>
    <row r="163" spans="1:63" ht="14.25" customHeight="1" x14ac:dyDescent="0.25">
      <c r="A163" s="320"/>
      <c r="B163" s="321"/>
      <c r="C163" s="321"/>
      <c r="D163" s="302"/>
      <c r="E163" s="5"/>
      <c r="F163" s="5"/>
      <c r="G163" s="1"/>
      <c r="H163" s="3"/>
      <c r="I163" s="1"/>
      <c r="J163" s="1"/>
      <c r="K163" s="1"/>
      <c r="L163" s="1"/>
      <c r="M163" s="1"/>
      <c r="N163" s="1"/>
      <c r="O163" s="1"/>
      <c r="P163" s="3"/>
      <c r="Q163" s="1"/>
      <c r="R163" s="1"/>
      <c r="S163" s="1"/>
      <c r="T163" s="1"/>
      <c r="U163" s="1"/>
      <c r="V163" s="1"/>
      <c r="W163" s="1"/>
      <c r="X163" s="1"/>
      <c r="Y163" s="1"/>
      <c r="Z163" s="1"/>
      <c r="AA163" s="1"/>
      <c r="AB163" s="1"/>
      <c r="AC163" s="1"/>
      <c r="AD163" s="1"/>
      <c r="AE163" s="1"/>
      <c r="AF163" s="1"/>
      <c r="AG163" s="1"/>
      <c r="AH163" s="1"/>
      <c r="AI163" s="1"/>
      <c r="AJ163" s="1"/>
      <c r="AK163" s="1"/>
      <c r="AL163" s="3"/>
      <c r="AM163" s="3"/>
      <c r="AN163" s="3"/>
      <c r="AO163" s="244"/>
      <c r="AP163" s="244"/>
      <c r="AQ163" s="244"/>
      <c r="AR163" s="1"/>
      <c r="AS163" s="1"/>
      <c r="AT163" s="1"/>
      <c r="AU163" s="1"/>
      <c r="AV163" s="1"/>
      <c r="AW163" s="1"/>
      <c r="AX163" s="1"/>
      <c r="AY163" s="1"/>
      <c r="AZ163" s="1"/>
      <c r="BA163" s="1"/>
      <c r="BB163" s="1"/>
      <c r="BC163" s="1"/>
      <c r="BD163" s="1"/>
      <c r="BE163" s="1"/>
      <c r="BF163" s="1"/>
      <c r="BG163" s="1"/>
      <c r="BH163" s="1"/>
      <c r="BI163" s="1"/>
      <c r="BJ163" s="1"/>
      <c r="BK163" s="1"/>
    </row>
    <row r="164" spans="1:63" ht="13.5" customHeight="1" x14ac:dyDescent="0.25">
      <c r="A164" s="322" t="s">
        <v>716</v>
      </c>
      <c r="B164" s="302"/>
      <c r="C164" s="6" t="s">
        <v>717</v>
      </c>
      <c r="D164" s="6" t="s">
        <v>718</v>
      </c>
      <c r="E164" s="4"/>
      <c r="F164" s="4"/>
      <c r="G164" s="1"/>
      <c r="H164" s="3"/>
      <c r="I164" s="1"/>
      <c r="J164" s="1"/>
      <c r="K164" s="1"/>
      <c r="L164" s="1"/>
      <c r="M164" s="1"/>
      <c r="N164" s="1"/>
      <c r="O164" s="1"/>
      <c r="P164" s="3"/>
      <c r="Q164" s="1"/>
      <c r="R164" s="1"/>
      <c r="S164" s="1"/>
      <c r="T164" s="1"/>
      <c r="U164" s="1"/>
      <c r="V164" s="1"/>
      <c r="W164" s="1"/>
      <c r="X164" s="1"/>
      <c r="Y164" s="1"/>
      <c r="Z164" s="1"/>
      <c r="AA164" s="1"/>
      <c r="AB164" s="1"/>
      <c r="AC164" s="1"/>
      <c r="AD164" s="1"/>
      <c r="AE164" s="1"/>
      <c r="AF164" s="1"/>
      <c r="AG164" s="1"/>
      <c r="AH164" s="1"/>
      <c r="AI164" s="1"/>
      <c r="AJ164" s="1"/>
      <c r="AK164" s="1"/>
      <c r="AL164" s="3"/>
      <c r="AM164" s="3"/>
      <c r="AN164" s="3"/>
      <c r="AO164" s="244"/>
      <c r="AP164" s="244"/>
      <c r="AQ164" s="244"/>
      <c r="AR164" s="1"/>
      <c r="AS164" s="1"/>
      <c r="AT164" s="1"/>
      <c r="AU164" s="1"/>
      <c r="AV164" s="1"/>
      <c r="AW164" s="1"/>
      <c r="AX164" s="1"/>
      <c r="AY164" s="1"/>
      <c r="AZ164" s="1"/>
      <c r="BA164" s="1"/>
      <c r="BB164" s="1"/>
      <c r="BC164" s="1"/>
      <c r="BD164" s="1"/>
      <c r="BE164" s="1"/>
      <c r="BF164" s="1"/>
      <c r="BG164" s="1"/>
      <c r="BH164" s="1"/>
      <c r="BI164" s="1"/>
      <c r="BJ164" s="1"/>
      <c r="BK164" s="1"/>
    </row>
    <row r="165" spans="1:63" ht="13.5" customHeight="1" x14ac:dyDescent="0.25">
      <c r="A165" s="301" t="s">
        <v>719</v>
      </c>
      <c r="B165" s="302"/>
      <c r="C165" s="7" t="s">
        <v>720</v>
      </c>
      <c r="D165" s="7" t="s">
        <v>721</v>
      </c>
      <c r="E165" s="4"/>
      <c r="F165" s="4"/>
      <c r="G165" s="1"/>
      <c r="H165" s="3"/>
      <c r="I165" s="1"/>
      <c r="J165" s="1"/>
      <c r="K165" s="1"/>
      <c r="L165" s="1"/>
      <c r="M165" s="1"/>
      <c r="N165" s="1"/>
      <c r="O165" s="1"/>
      <c r="P165" s="3"/>
      <c r="Q165" s="1"/>
      <c r="R165" s="1"/>
      <c r="S165" s="1"/>
      <c r="T165" s="1"/>
      <c r="U165" s="1"/>
      <c r="V165" s="1"/>
      <c r="W165" s="1"/>
      <c r="X165" s="1"/>
      <c r="Y165" s="1"/>
      <c r="Z165" s="1"/>
      <c r="AA165" s="1"/>
      <c r="AB165" s="1"/>
      <c r="AC165" s="1"/>
      <c r="AD165" s="1"/>
      <c r="AE165" s="1"/>
      <c r="AF165" s="1"/>
      <c r="AG165" s="1"/>
      <c r="AH165" s="1"/>
      <c r="AI165" s="1"/>
      <c r="AJ165" s="1"/>
      <c r="AK165" s="1"/>
      <c r="AL165" s="3"/>
      <c r="AM165" s="3"/>
      <c r="AN165" s="3"/>
      <c r="AO165" s="244"/>
      <c r="AP165" s="244"/>
      <c r="AQ165" s="244"/>
      <c r="AR165" s="1"/>
      <c r="AS165" s="1"/>
      <c r="AT165" s="1"/>
      <c r="AU165" s="1"/>
      <c r="AV165" s="1"/>
      <c r="AW165" s="1"/>
      <c r="AX165" s="1"/>
      <c r="AY165" s="1"/>
      <c r="AZ165" s="1"/>
      <c r="BA165" s="1"/>
      <c r="BB165" s="1"/>
      <c r="BC165" s="1"/>
      <c r="BD165" s="1"/>
      <c r="BE165" s="1"/>
      <c r="BF165" s="1"/>
      <c r="BG165" s="1"/>
      <c r="BH165" s="1"/>
      <c r="BI165" s="1"/>
      <c r="BJ165" s="1"/>
      <c r="BK165" s="1"/>
    </row>
    <row r="166" spans="1:63" ht="13.5" customHeight="1" x14ac:dyDescent="0.25">
      <c r="A166" s="301" t="s">
        <v>722</v>
      </c>
      <c r="B166" s="302"/>
      <c r="C166" s="7" t="s">
        <v>723</v>
      </c>
      <c r="D166" s="7" t="s">
        <v>724</v>
      </c>
      <c r="E166" s="4"/>
      <c r="F166" s="4"/>
      <c r="G166" s="1"/>
      <c r="H166" s="3"/>
      <c r="I166" s="1"/>
      <c r="J166" s="1"/>
      <c r="K166" s="1"/>
      <c r="L166" s="1"/>
      <c r="M166" s="1"/>
      <c r="N166" s="1"/>
      <c r="O166" s="1"/>
      <c r="P166" s="3"/>
      <c r="Q166" s="1"/>
      <c r="R166" s="1"/>
      <c r="S166" s="1"/>
      <c r="T166" s="1"/>
      <c r="U166" s="1"/>
      <c r="V166" s="1"/>
      <c r="W166" s="1"/>
      <c r="X166" s="1"/>
      <c r="Y166" s="1"/>
      <c r="Z166" s="1"/>
      <c r="AA166" s="1"/>
      <c r="AB166" s="1"/>
      <c r="AC166" s="1"/>
      <c r="AD166" s="1"/>
      <c r="AE166" s="1"/>
      <c r="AF166" s="1"/>
      <c r="AG166" s="1"/>
      <c r="AH166" s="1"/>
      <c r="AI166" s="1"/>
      <c r="AJ166" s="1"/>
      <c r="AK166" s="1"/>
      <c r="AL166" s="3"/>
      <c r="AM166" s="3"/>
      <c r="AN166" s="3"/>
      <c r="AO166" s="244"/>
      <c r="AP166" s="244"/>
      <c r="AQ166" s="244"/>
      <c r="AR166" s="1"/>
      <c r="AS166" s="1"/>
      <c r="AT166" s="1"/>
      <c r="AU166" s="1"/>
      <c r="AV166" s="1"/>
      <c r="AW166" s="1"/>
      <c r="AX166" s="1"/>
      <c r="AY166" s="1"/>
      <c r="AZ166" s="1"/>
      <c r="BA166" s="1"/>
      <c r="BB166" s="1"/>
      <c r="BC166" s="1"/>
      <c r="BD166" s="1"/>
      <c r="BE166" s="1"/>
      <c r="BF166" s="1"/>
      <c r="BG166" s="1"/>
      <c r="BH166" s="1"/>
      <c r="BI166" s="1"/>
      <c r="BJ166" s="1"/>
      <c r="BK166" s="1"/>
    </row>
    <row r="167" spans="1:63" ht="13.5" customHeight="1" x14ac:dyDescent="0.25">
      <c r="A167" s="301" t="s">
        <v>725</v>
      </c>
      <c r="B167" s="302"/>
      <c r="C167" s="7" t="s">
        <v>726</v>
      </c>
      <c r="D167" s="7" t="s">
        <v>724</v>
      </c>
      <c r="E167" s="4"/>
      <c r="F167" s="4"/>
      <c r="G167" s="1"/>
      <c r="H167" s="3"/>
      <c r="I167" s="1"/>
      <c r="J167" s="1"/>
      <c r="K167" s="1"/>
      <c r="L167" s="1"/>
      <c r="M167" s="1"/>
      <c r="N167" s="1"/>
      <c r="O167" s="1"/>
      <c r="P167" s="3"/>
      <c r="Q167" s="1"/>
      <c r="R167" s="1"/>
      <c r="S167" s="1"/>
      <c r="T167" s="1"/>
      <c r="U167" s="1"/>
      <c r="V167" s="1"/>
      <c r="W167" s="1"/>
      <c r="X167" s="1"/>
      <c r="Y167" s="1"/>
      <c r="Z167" s="1"/>
      <c r="AA167" s="1"/>
      <c r="AB167" s="1"/>
      <c r="AC167" s="1"/>
      <c r="AD167" s="1"/>
      <c r="AE167" s="1"/>
      <c r="AF167" s="1"/>
      <c r="AG167" s="1"/>
      <c r="AH167" s="1"/>
      <c r="AI167" s="1"/>
      <c r="AJ167" s="1"/>
      <c r="AK167" s="1"/>
      <c r="AL167" s="3"/>
      <c r="AM167" s="3"/>
      <c r="AN167" s="3"/>
      <c r="AO167" s="244"/>
      <c r="AP167" s="244"/>
      <c r="AQ167" s="244"/>
      <c r="AR167" s="1"/>
      <c r="AS167" s="1"/>
      <c r="AT167" s="1"/>
      <c r="AU167" s="1"/>
      <c r="AV167" s="1"/>
      <c r="AW167" s="1"/>
      <c r="AX167" s="1"/>
      <c r="AY167" s="1"/>
      <c r="AZ167" s="1"/>
      <c r="BA167" s="1"/>
      <c r="BB167" s="1"/>
      <c r="BC167" s="1"/>
      <c r="BD167" s="1"/>
      <c r="BE167" s="1"/>
      <c r="BF167" s="1"/>
      <c r="BG167" s="1"/>
      <c r="BH167" s="1"/>
      <c r="BI167" s="1"/>
      <c r="BJ167" s="1"/>
      <c r="BK167" s="1"/>
    </row>
    <row r="168" spans="1:63" ht="16.5" customHeight="1" x14ac:dyDescent="0.25">
      <c r="A168" s="301" t="s">
        <v>727</v>
      </c>
      <c r="B168" s="302"/>
      <c r="C168" s="7" t="s">
        <v>728</v>
      </c>
      <c r="D168" s="7" t="s">
        <v>724</v>
      </c>
      <c r="E168" s="4"/>
      <c r="F168" s="4"/>
      <c r="G168" s="1"/>
      <c r="H168" s="3"/>
      <c r="I168" s="1"/>
      <c r="J168" s="1"/>
      <c r="K168" s="1"/>
      <c r="L168" s="1"/>
      <c r="M168" s="1"/>
      <c r="N168" s="1"/>
      <c r="O168" s="1"/>
      <c r="P168" s="3"/>
      <c r="Q168" s="1"/>
      <c r="R168" s="1"/>
      <c r="S168" s="1"/>
      <c r="T168" s="1"/>
      <c r="U168" s="1"/>
      <c r="V168" s="1"/>
      <c r="W168" s="1"/>
      <c r="X168" s="1"/>
      <c r="Y168" s="1"/>
      <c r="Z168" s="1"/>
      <c r="AA168" s="1"/>
      <c r="AB168" s="1"/>
      <c r="AC168" s="1"/>
      <c r="AD168" s="1"/>
      <c r="AE168" s="1"/>
      <c r="AF168" s="1"/>
      <c r="AG168" s="1"/>
      <c r="AH168" s="1"/>
      <c r="AI168" s="1"/>
      <c r="AJ168" s="1"/>
      <c r="AK168" s="1"/>
      <c r="AL168" s="3"/>
      <c r="AM168" s="3"/>
      <c r="AN168" s="3"/>
      <c r="AO168" s="244"/>
      <c r="AP168" s="244"/>
      <c r="AQ168" s="244"/>
      <c r="AR168" s="1"/>
      <c r="AS168" s="1"/>
      <c r="AT168" s="1"/>
      <c r="AU168" s="1"/>
      <c r="AV168" s="1"/>
      <c r="AW168" s="1"/>
      <c r="AX168" s="1"/>
      <c r="AY168" s="1"/>
      <c r="AZ168" s="1"/>
      <c r="BA168" s="1"/>
      <c r="BB168" s="1"/>
      <c r="BC168" s="1"/>
      <c r="BD168" s="1"/>
      <c r="BE168" s="1"/>
      <c r="BF168" s="1"/>
      <c r="BG168" s="1"/>
      <c r="BH168" s="1"/>
      <c r="BI168" s="1"/>
      <c r="BJ168" s="1"/>
      <c r="BK168" s="1"/>
    </row>
    <row r="169" spans="1:63" ht="29.25" customHeight="1" x14ac:dyDescent="0.25">
      <c r="A169" s="301" t="s">
        <v>729</v>
      </c>
      <c r="B169" s="302"/>
      <c r="C169" s="7" t="s">
        <v>730</v>
      </c>
      <c r="D169" s="7" t="s">
        <v>731</v>
      </c>
      <c r="E169" s="4"/>
      <c r="F169" s="4"/>
      <c r="G169" s="1"/>
      <c r="H169" s="3"/>
      <c r="I169" s="1"/>
      <c r="J169" s="1"/>
      <c r="K169" s="1"/>
      <c r="L169" s="1"/>
      <c r="M169" s="1"/>
      <c r="N169" s="1"/>
      <c r="O169" s="1"/>
      <c r="P169" s="3"/>
      <c r="Q169" s="1"/>
      <c r="R169" s="1"/>
      <c r="S169" s="1"/>
      <c r="T169" s="1"/>
      <c r="U169" s="1"/>
      <c r="V169" s="1"/>
      <c r="W169" s="1"/>
      <c r="X169" s="1"/>
      <c r="Y169" s="1"/>
      <c r="Z169" s="1"/>
      <c r="AA169" s="1"/>
      <c r="AB169" s="1"/>
      <c r="AC169" s="1"/>
      <c r="AD169" s="1"/>
      <c r="AE169" s="1"/>
      <c r="AF169" s="1"/>
      <c r="AG169" s="1"/>
      <c r="AH169" s="1"/>
      <c r="AI169" s="1"/>
      <c r="AJ169" s="1"/>
      <c r="AK169" s="1"/>
      <c r="AL169" s="3"/>
      <c r="AM169" s="3"/>
      <c r="AN169" s="3"/>
      <c r="AO169" s="244"/>
      <c r="AP169" s="244"/>
      <c r="AQ169" s="244"/>
      <c r="AR169" s="1"/>
      <c r="AS169" s="1"/>
      <c r="AT169" s="1"/>
      <c r="AU169" s="1"/>
      <c r="AV169" s="1"/>
      <c r="AW169" s="1"/>
      <c r="AX169" s="1"/>
      <c r="AY169" s="1"/>
      <c r="AZ169" s="1"/>
      <c r="BA169" s="1"/>
      <c r="BB169" s="1"/>
      <c r="BC169" s="1"/>
      <c r="BD169" s="1"/>
      <c r="BE169" s="1"/>
      <c r="BF169" s="1"/>
      <c r="BG169" s="1"/>
      <c r="BH169" s="1"/>
      <c r="BI169" s="1"/>
      <c r="BJ169" s="1"/>
      <c r="BK169" s="1"/>
    </row>
    <row r="170" spans="1:63" ht="63" customHeight="1" x14ac:dyDescent="0.25">
      <c r="A170" s="301" t="s">
        <v>732</v>
      </c>
      <c r="B170" s="302"/>
      <c r="C170" s="7" t="s">
        <v>733</v>
      </c>
      <c r="D170" s="7" t="s">
        <v>734</v>
      </c>
      <c r="E170" s="4"/>
      <c r="F170" s="4"/>
      <c r="G170" s="1"/>
      <c r="H170" s="3"/>
      <c r="I170" s="1"/>
      <c r="J170" s="1"/>
      <c r="K170" s="1"/>
      <c r="L170" s="1"/>
      <c r="M170" s="1"/>
      <c r="N170" s="1"/>
      <c r="O170" s="1"/>
      <c r="P170" s="3"/>
      <c r="Q170" s="1"/>
      <c r="R170" s="1"/>
      <c r="S170" s="1"/>
      <c r="T170" s="1"/>
      <c r="U170" s="1"/>
      <c r="V170" s="1"/>
      <c r="W170" s="1"/>
      <c r="X170" s="1"/>
      <c r="Y170" s="1"/>
      <c r="Z170" s="1"/>
      <c r="AA170" s="1"/>
      <c r="AB170" s="1"/>
      <c r="AC170" s="1"/>
      <c r="AD170" s="1"/>
      <c r="AE170" s="1"/>
      <c r="AF170" s="1"/>
      <c r="AG170" s="1"/>
      <c r="AH170" s="1"/>
      <c r="AI170" s="1"/>
      <c r="AJ170" s="1"/>
      <c r="AK170" s="1"/>
      <c r="AL170" s="3"/>
      <c r="AM170" s="3"/>
      <c r="AN170" s="3"/>
      <c r="AO170" s="244"/>
      <c r="AP170" s="244"/>
      <c r="AQ170" s="244"/>
      <c r="AR170" s="1"/>
      <c r="AS170" s="1"/>
      <c r="AT170" s="1"/>
      <c r="AU170" s="1"/>
      <c r="AV170" s="1"/>
      <c r="AW170" s="1"/>
      <c r="AX170" s="1"/>
      <c r="AY170" s="1"/>
      <c r="AZ170" s="1"/>
      <c r="BA170" s="1"/>
      <c r="BB170" s="1"/>
      <c r="BC170" s="1"/>
      <c r="BD170" s="1"/>
      <c r="BE170" s="1"/>
      <c r="BF170" s="1"/>
      <c r="BG170" s="1"/>
      <c r="BH170" s="1"/>
      <c r="BI170" s="1"/>
      <c r="BJ170" s="1"/>
      <c r="BK170" s="1"/>
    </row>
    <row r="171" spans="1:63" ht="57.75" customHeight="1" x14ac:dyDescent="0.25">
      <c r="A171" s="301" t="s">
        <v>735</v>
      </c>
      <c r="B171" s="302"/>
      <c r="C171" s="7" t="s">
        <v>736</v>
      </c>
      <c r="D171" s="7" t="s">
        <v>737</v>
      </c>
      <c r="E171" s="3"/>
      <c r="F171" s="3"/>
      <c r="G171" s="1"/>
      <c r="H171" s="3"/>
      <c r="I171" s="1"/>
      <c r="J171" s="1"/>
      <c r="K171" s="1"/>
      <c r="L171" s="1"/>
      <c r="M171" s="1"/>
      <c r="N171" s="1"/>
      <c r="O171" s="1"/>
      <c r="P171" s="3"/>
      <c r="Q171" s="1"/>
      <c r="R171" s="1"/>
      <c r="S171" s="1"/>
      <c r="T171" s="1"/>
      <c r="U171" s="1"/>
      <c r="V171" s="1"/>
      <c r="W171" s="1"/>
      <c r="X171" s="1"/>
      <c r="Y171" s="1"/>
      <c r="Z171" s="1"/>
      <c r="AA171" s="1"/>
      <c r="AB171" s="1"/>
      <c r="AC171" s="1"/>
      <c r="AD171" s="1"/>
      <c r="AE171" s="1"/>
      <c r="AF171" s="1"/>
      <c r="AG171" s="1"/>
      <c r="AH171" s="1"/>
      <c r="AI171" s="1"/>
      <c r="AJ171" s="1"/>
      <c r="AK171" s="1"/>
      <c r="AL171" s="3"/>
      <c r="AM171" s="3"/>
      <c r="AN171" s="3"/>
      <c r="AO171" s="244"/>
      <c r="AP171" s="244"/>
      <c r="AQ171" s="244"/>
      <c r="AR171" s="1"/>
      <c r="AS171" s="1"/>
      <c r="AT171" s="1"/>
      <c r="AU171" s="1"/>
      <c r="AV171" s="1"/>
      <c r="AW171" s="1"/>
      <c r="AX171" s="1"/>
      <c r="AY171" s="1"/>
      <c r="AZ171" s="1"/>
      <c r="BA171" s="1"/>
      <c r="BB171" s="1"/>
      <c r="BC171" s="1"/>
      <c r="BD171" s="1"/>
      <c r="BE171" s="1"/>
      <c r="BF171" s="1"/>
      <c r="BG171" s="1"/>
      <c r="BH171" s="1"/>
      <c r="BI171" s="1"/>
      <c r="BJ171" s="1"/>
      <c r="BK171" s="1"/>
    </row>
    <row r="172" spans="1:63" ht="26.25" customHeight="1" x14ac:dyDescent="0.25">
      <c r="A172" s="368" t="s">
        <v>1221</v>
      </c>
      <c r="B172" s="368"/>
      <c r="C172" s="3"/>
      <c r="D172" s="3"/>
      <c r="E172" s="3"/>
      <c r="F172" s="303"/>
      <c r="G172" s="304"/>
      <c r="H172" s="9"/>
      <c r="I172" s="303"/>
      <c r="J172" s="304"/>
      <c r="K172" s="304"/>
      <c r="L172" s="1"/>
      <c r="M172" s="1"/>
      <c r="N172" s="1"/>
      <c r="O172" s="1"/>
      <c r="P172" s="3"/>
      <c r="Q172" s="1"/>
      <c r="R172" s="1"/>
      <c r="S172" s="1"/>
      <c r="T172" s="1"/>
      <c r="U172" s="1"/>
      <c r="V172" s="1"/>
      <c r="W172" s="1"/>
      <c r="X172" s="1"/>
      <c r="Y172" s="1"/>
      <c r="Z172" s="1"/>
      <c r="AA172" s="1"/>
      <c r="AB172" s="1"/>
      <c r="AC172" s="1"/>
      <c r="AD172" s="1"/>
      <c r="AE172" s="1"/>
      <c r="AF172" s="1"/>
      <c r="AG172" s="1"/>
      <c r="AH172" s="1"/>
      <c r="AI172" s="1"/>
      <c r="AJ172" s="1"/>
      <c r="AK172" s="1"/>
      <c r="AL172" s="3"/>
      <c r="AM172" s="3"/>
      <c r="AN172" s="3"/>
      <c r="AO172" s="244"/>
      <c r="AP172" s="244"/>
      <c r="AQ172" s="244"/>
      <c r="AR172" s="1"/>
      <c r="AS172" s="1"/>
      <c r="AT172" s="1"/>
      <c r="AU172" s="1"/>
      <c r="AV172" s="1"/>
      <c r="AW172" s="1"/>
      <c r="AX172" s="1"/>
      <c r="AY172" s="1"/>
      <c r="AZ172" s="1"/>
      <c r="BA172" s="1"/>
      <c r="BB172" s="1"/>
      <c r="BC172" s="1"/>
      <c r="BD172" s="1"/>
      <c r="BE172" s="1"/>
      <c r="BF172" s="1"/>
      <c r="BG172" s="1"/>
      <c r="BH172" s="1"/>
      <c r="BI172" s="1"/>
      <c r="BJ172" s="1"/>
      <c r="BK172" s="1"/>
    </row>
    <row r="173" spans="1:63" ht="92.25" customHeight="1" x14ac:dyDescent="0.25">
      <c r="A173" s="316" t="s">
        <v>738</v>
      </c>
      <c r="B173" s="302"/>
      <c r="C173" s="8" t="s">
        <v>739</v>
      </c>
      <c r="D173" s="8" t="s">
        <v>740</v>
      </c>
      <c r="E173" s="4"/>
      <c r="F173" s="4"/>
      <c r="L173" s="1"/>
      <c r="M173" s="1"/>
      <c r="N173" s="1"/>
      <c r="O173" s="1"/>
      <c r="P173" s="3"/>
      <c r="Q173" s="1"/>
      <c r="R173" s="1"/>
      <c r="S173" s="1"/>
      <c r="T173" s="1"/>
      <c r="U173" s="1"/>
      <c r="V173" s="1"/>
      <c r="W173" s="1"/>
      <c r="X173" s="1"/>
      <c r="Y173" s="1"/>
      <c r="Z173" s="1"/>
      <c r="AA173" s="1"/>
      <c r="AB173" s="1"/>
      <c r="AC173" s="1"/>
      <c r="AD173" s="1"/>
      <c r="AE173" s="1"/>
      <c r="AF173" s="1"/>
      <c r="AG173" s="1"/>
      <c r="AH173" s="1"/>
      <c r="AI173" s="1"/>
      <c r="AJ173" s="1"/>
      <c r="AK173" s="1"/>
      <c r="AL173" s="3"/>
      <c r="AM173" s="3"/>
      <c r="AN173" s="3"/>
      <c r="AO173" s="244"/>
      <c r="AP173" s="244"/>
      <c r="AQ173" s="244"/>
      <c r="AR173" s="1"/>
      <c r="AS173" s="1"/>
      <c r="AT173" s="1"/>
      <c r="AU173" s="1"/>
      <c r="AV173" s="1"/>
      <c r="AW173" s="1"/>
      <c r="AX173" s="1"/>
      <c r="AY173" s="1"/>
      <c r="AZ173" s="1"/>
      <c r="BA173" s="1"/>
      <c r="BB173" s="1"/>
      <c r="BC173" s="1"/>
      <c r="BD173" s="1"/>
      <c r="BE173" s="1"/>
      <c r="BF173" s="1"/>
      <c r="BG173" s="1"/>
      <c r="BH173" s="1"/>
      <c r="BI173" s="1"/>
      <c r="BJ173" s="1"/>
      <c r="BK173" s="1"/>
    </row>
    <row r="174" spans="1:63" ht="13.5" customHeight="1" x14ac:dyDescent="0.25">
      <c r="A174" s="3"/>
      <c r="B174" s="3"/>
      <c r="C174" s="3"/>
      <c r="D174" s="3"/>
      <c r="E174" s="3"/>
      <c r="F174" s="3"/>
      <c r="G174" s="1"/>
      <c r="H174" s="3"/>
      <c r="I174" s="1"/>
      <c r="J174" s="1"/>
      <c r="K174" s="1"/>
      <c r="L174" s="1"/>
      <c r="M174" s="1"/>
      <c r="N174" s="1"/>
      <c r="O174" s="1"/>
      <c r="P174" s="3"/>
      <c r="Q174" s="1"/>
      <c r="R174" s="1"/>
      <c r="S174" s="1"/>
      <c r="T174" s="1"/>
      <c r="U174" s="1"/>
      <c r="V174" s="1"/>
      <c r="W174" s="1"/>
      <c r="X174" s="1"/>
      <c r="Y174" s="1"/>
      <c r="Z174" s="1"/>
      <c r="AA174" s="1"/>
      <c r="AB174" s="1"/>
      <c r="AC174" s="1"/>
      <c r="AD174" s="1"/>
      <c r="AE174" s="1"/>
      <c r="AF174" s="1"/>
      <c r="AG174" s="1"/>
      <c r="AH174" s="1"/>
      <c r="AI174" s="1"/>
      <c r="AJ174" s="1"/>
      <c r="AK174" s="1"/>
      <c r="AL174" s="3"/>
      <c r="AM174" s="3"/>
      <c r="AN174" s="3"/>
      <c r="AO174" s="244"/>
      <c r="AP174" s="244"/>
      <c r="AQ174" s="244"/>
      <c r="AR174" s="1"/>
      <c r="AS174" s="1"/>
      <c r="AT174" s="1"/>
      <c r="AU174" s="1"/>
      <c r="AV174" s="1"/>
      <c r="AW174" s="1"/>
      <c r="AX174" s="1"/>
      <c r="AY174" s="1"/>
      <c r="AZ174" s="1"/>
      <c r="BA174" s="1"/>
      <c r="BB174" s="1"/>
      <c r="BC174" s="1"/>
      <c r="BD174" s="1"/>
      <c r="BE174" s="1"/>
      <c r="BF174" s="1"/>
      <c r="BG174" s="1"/>
      <c r="BH174" s="1"/>
      <c r="BI174" s="1"/>
      <c r="BJ174" s="1"/>
      <c r="BK174" s="1"/>
    </row>
    <row r="175" spans="1:63" ht="13.5" customHeight="1" x14ac:dyDescent="0.25">
      <c r="A175" s="3"/>
      <c r="B175" s="3"/>
      <c r="C175" s="3"/>
      <c r="D175" s="3"/>
      <c r="E175" s="3"/>
      <c r="F175" s="3"/>
      <c r="G175" s="1"/>
      <c r="H175" s="3"/>
      <c r="I175" s="1"/>
      <c r="J175" s="1"/>
      <c r="K175" s="1"/>
      <c r="L175" s="1"/>
      <c r="M175" s="1"/>
      <c r="N175" s="1"/>
      <c r="O175" s="1"/>
      <c r="P175" s="3"/>
      <c r="Q175" s="1"/>
      <c r="R175" s="1"/>
      <c r="S175" s="1"/>
      <c r="T175" s="1"/>
      <c r="U175" s="1"/>
      <c r="V175" s="1"/>
      <c r="W175" s="1"/>
      <c r="X175" s="1"/>
      <c r="Y175" s="1"/>
      <c r="Z175" s="1"/>
      <c r="AA175" s="1"/>
      <c r="AB175" s="1"/>
      <c r="AC175" s="1"/>
      <c r="AD175" s="1"/>
      <c r="AE175" s="1"/>
      <c r="AF175" s="1"/>
      <c r="AG175" s="1"/>
      <c r="AH175" s="1"/>
      <c r="AI175" s="1"/>
      <c r="AJ175" s="1"/>
      <c r="AK175" s="1"/>
      <c r="AL175" s="3"/>
      <c r="AM175" s="3"/>
      <c r="AN175" s="3"/>
      <c r="AO175" s="244"/>
      <c r="AP175" s="244"/>
      <c r="AQ175" s="244"/>
      <c r="AR175" s="1"/>
      <c r="AS175" s="1"/>
      <c r="AT175" s="1"/>
      <c r="AU175" s="1"/>
      <c r="AV175" s="1"/>
      <c r="AW175" s="1"/>
      <c r="AX175" s="1"/>
      <c r="AY175" s="1"/>
      <c r="AZ175" s="1"/>
      <c r="BA175" s="1"/>
      <c r="BB175" s="1"/>
      <c r="BC175" s="1"/>
      <c r="BD175" s="1"/>
      <c r="BE175" s="1"/>
      <c r="BF175" s="1"/>
      <c r="BG175" s="1"/>
      <c r="BH175" s="1"/>
      <c r="BI175" s="1"/>
      <c r="BJ175" s="1"/>
      <c r="BK175" s="1"/>
    </row>
    <row r="176" spans="1:63" ht="13.5" customHeight="1" x14ac:dyDescent="0.25">
      <c r="A176" s="3"/>
      <c r="B176" s="3"/>
      <c r="C176" s="3"/>
      <c r="D176" s="3"/>
      <c r="E176" s="3"/>
      <c r="F176" s="3"/>
      <c r="G176" s="1"/>
      <c r="H176" s="3"/>
      <c r="I176" s="1"/>
      <c r="J176" s="1"/>
      <c r="K176" s="1"/>
      <c r="L176" s="1"/>
      <c r="M176" s="1"/>
      <c r="N176" s="1"/>
      <c r="O176" s="1"/>
      <c r="P176" s="3"/>
      <c r="Q176" s="1"/>
      <c r="R176" s="1"/>
      <c r="S176" s="1"/>
      <c r="T176" s="1"/>
      <c r="U176" s="1"/>
      <c r="V176" s="1"/>
      <c r="W176" s="1"/>
      <c r="X176" s="1"/>
      <c r="Y176" s="1"/>
      <c r="Z176" s="1"/>
      <c r="AA176" s="1"/>
      <c r="AB176" s="1"/>
      <c r="AC176" s="1"/>
      <c r="AD176" s="1"/>
      <c r="AE176" s="1"/>
      <c r="AF176" s="1"/>
      <c r="AG176" s="1"/>
      <c r="AH176" s="1"/>
      <c r="AI176" s="1"/>
      <c r="AJ176" s="1"/>
      <c r="AK176" s="1"/>
      <c r="AL176" s="3"/>
      <c r="AM176" s="3"/>
      <c r="AN176" s="3"/>
      <c r="AO176" s="244"/>
      <c r="AP176" s="244"/>
      <c r="AQ176" s="244"/>
      <c r="AR176" s="1"/>
      <c r="AS176" s="1"/>
      <c r="AT176" s="1"/>
      <c r="AU176" s="1"/>
      <c r="AV176" s="1"/>
      <c r="AW176" s="1"/>
      <c r="AX176" s="1"/>
      <c r="AY176" s="1"/>
      <c r="AZ176" s="1"/>
      <c r="BA176" s="1"/>
      <c r="BB176" s="1"/>
      <c r="BC176" s="1"/>
      <c r="BD176" s="1"/>
      <c r="BE176" s="1"/>
      <c r="BF176" s="1"/>
      <c r="BG176" s="1"/>
      <c r="BH176" s="1"/>
      <c r="BI176" s="1"/>
      <c r="BJ176" s="1"/>
      <c r="BK176" s="1"/>
    </row>
    <row r="177" spans="1:63" ht="13.5" customHeight="1" x14ac:dyDescent="0.25">
      <c r="A177" s="3"/>
      <c r="B177" s="3"/>
      <c r="C177" s="3"/>
      <c r="D177" s="3"/>
      <c r="E177" s="3"/>
      <c r="F177" s="3"/>
      <c r="G177" s="1"/>
      <c r="H177" s="3"/>
      <c r="I177" s="1"/>
      <c r="J177" s="1"/>
      <c r="K177" s="1"/>
      <c r="L177" s="1"/>
      <c r="M177" s="1"/>
      <c r="N177" s="1"/>
      <c r="O177" s="1"/>
      <c r="P177" s="3"/>
      <c r="Q177" s="1"/>
      <c r="R177" s="1"/>
      <c r="S177" s="1"/>
      <c r="T177" s="1"/>
      <c r="U177" s="1"/>
      <c r="V177" s="1"/>
      <c r="W177" s="1"/>
      <c r="X177" s="1"/>
      <c r="Y177" s="1"/>
      <c r="Z177" s="1"/>
      <c r="AA177" s="1"/>
      <c r="AB177" s="1"/>
      <c r="AC177" s="1"/>
      <c r="AD177" s="1"/>
      <c r="AE177" s="1"/>
      <c r="AF177" s="1"/>
      <c r="AG177" s="1"/>
      <c r="AH177" s="1"/>
      <c r="AI177" s="1"/>
      <c r="AJ177" s="1"/>
      <c r="AK177" s="1"/>
      <c r="AL177" s="3"/>
      <c r="AM177" s="3"/>
      <c r="AN177" s="3"/>
      <c r="AO177" s="244"/>
      <c r="AP177" s="244"/>
      <c r="AQ177" s="244"/>
      <c r="AR177" s="1"/>
      <c r="AS177" s="1"/>
      <c r="AT177" s="1"/>
      <c r="AU177" s="1"/>
      <c r="AV177" s="1"/>
      <c r="AW177" s="1"/>
      <c r="AX177" s="1"/>
      <c r="AY177" s="1"/>
      <c r="AZ177" s="1"/>
      <c r="BA177" s="1"/>
      <c r="BB177" s="1"/>
      <c r="BC177" s="1"/>
      <c r="BD177" s="1"/>
      <c r="BE177" s="1"/>
      <c r="BF177" s="1"/>
      <c r="BG177" s="1"/>
      <c r="BH177" s="1"/>
      <c r="BI177" s="1"/>
      <c r="BJ177" s="1"/>
      <c r="BK177" s="1"/>
    </row>
    <row r="178" spans="1:63" ht="13.5" customHeight="1" x14ac:dyDescent="0.25">
      <c r="A178" s="3"/>
      <c r="B178" s="3"/>
      <c r="C178" s="3"/>
      <c r="D178" s="3"/>
      <c r="E178" s="3"/>
      <c r="F178" s="3"/>
      <c r="G178" s="1"/>
      <c r="H178" s="3"/>
      <c r="I178" s="1"/>
      <c r="J178" s="1"/>
      <c r="K178" s="1"/>
      <c r="L178" s="1"/>
      <c r="M178" s="1"/>
      <c r="N178" s="1"/>
      <c r="O178" s="1"/>
      <c r="P178" s="3"/>
      <c r="Q178" s="1"/>
      <c r="R178" s="1"/>
      <c r="S178" s="1"/>
      <c r="T178" s="1"/>
      <c r="U178" s="1"/>
      <c r="V178" s="1"/>
      <c r="W178" s="1"/>
      <c r="X178" s="1"/>
      <c r="Y178" s="1"/>
      <c r="Z178" s="1"/>
      <c r="AA178" s="1"/>
      <c r="AB178" s="1"/>
      <c r="AC178" s="1"/>
      <c r="AD178" s="1"/>
      <c r="AE178" s="1"/>
      <c r="AF178" s="1"/>
      <c r="AG178" s="1"/>
      <c r="AH178" s="1"/>
      <c r="AI178" s="1"/>
      <c r="AJ178" s="1"/>
      <c r="AK178" s="1"/>
      <c r="AL178" s="3"/>
      <c r="AM178" s="3"/>
      <c r="AN178" s="3"/>
      <c r="AO178" s="244"/>
      <c r="AP178" s="244"/>
      <c r="AQ178" s="244"/>
      <c r="AR178" s="1"/>
      <c r="AS178" s="1"/>
      <c r="AT178" s="1"/>
      <c r="AU178" s="1"/>
      <c r="AV178" s="1"/>
      <c r="AW178" s="1"/>
      <c r="AX178" s="1"/>
      <c r="AY178" s="1"/>
      <c r="AZ178" s="1"/>
      <c r="BA178" s="1"/>
      <c r="BB178" s="1"/>
      <c r="BC178" s="1"/>
      <c r="BD178" s="1"/>
      <c r="BE178" s="1"/>
      <c r="BF178" s="1"/>
      <c r="BG178" s="1"/>
      <c r="BH178" s="1"/>
      <c r="BI178" s="1"/>
      <c r="BJ178" s="1"/>
      <c r="BK178" s="1"/>
    </row>
    <row r="179" spans="1:63" ht="13.5" customHeight="1" x14ac:dyDescent="0.25">
      <c r="A179" s="3"/>
      <c r="B179" s="3"/>
      <c r="C179" s="3"/>
      <c r="D179" s="3"/>
      <c r="E179" s="3"/>
      <c r="F179" s="3"/>
      <c r="G179" s="1"/>
      <c r="H179" s="3"/>
      <c r="I179" s="1"/>
      <c r="J179" s="1"/>
      <c r="K179" s="1"/>
      <c r="L179" s="1"/>
      <c r="M179" s="1"/>
      <c r="N179" s="1"/>
      <c r="O179" s="1"/>
      <c r="P179" s="3"/>
      <c r="Q179" s="1"/>
      <c r="R179" s="1"/>
      <c r="S179" s="1"/>
      <c r="T179" s="1"/>
      <c r="U179" s="1"/>
      <c r="V179" s="1"/>
      <c r="W179" s="1"/>
      <c r="X179" s="1"/>
      <c r="Y179" s="1"/>
      <c r="Z179" s="1"/>
      <c r="AA179" s="1"/>
      <c r="AB179" s="1"/>
      <c r="AC179" s="1"/>
      <c r="AD179" s="1"/>
      <c r="AE179" s="1"/>
      <c r="AF179" s="1"/>
      <c r="AG179" s="1"/>
      <c r="AH179" s="1"/>
      <c r="AI179" s="1"/>
      <c r="AJ179" s="1"/>
      <c r="AK179" s="1"/>
      <c r="AL179" s="3"/>
      <c r="AM179" s="3"/>
      <c r="AN179" s="3"/>
      <c r="AO179" s="244"/>
      <c r="AP179" s="244"/>
      <c r="AQ179" s="244"/>
      <c r="AR179" s="1"/>
      <c r="AS179" s="1"/>
      <c r="AT179" s="1"/>
      <c r="AU179" s="1"/>
      <c r="AV179" s="1"/>
      <c r="AW179" s="1"/>
      <c r="AX179" s="1"/>
      <c r="AY179" s="1"/>
      <c r="AZ179" s="1"/>
      <c r="BA179" s="1"/>
      <c r="BB179" s="1"/>
      <c r="BC179" s="1"/>
      <c r="BD179" s="1"/>
      <c r="BE179" s="1"/>
      <c r="BF179" s="1"/>
      <c r="BG179" s="1"/>
      <c r="BH179" s="1"/>
      <c r="BI179" s="1"/>
      <c r="BJ179" s="1"/>
      <c r="BK179" s="1"/>
    </row>
    <row r="180" spans="1:63" ht="13.5" customHeight="1" x14ac:dyDescent="0.25">
      <c r="A180" s="3"/>
      <c r="B180" s="3"/>
      <c r="C180" s="3"/>
      <c r="D180" s="3"/>
      <c r="E180" s="3"/>
      <c r="F180" s="3"/>
      <c r="G180" s="1"/>
      <c r="H180" s="3"/>
      <c r="I180" s="1"/>
      <c r="J180" s="1"/>
      <c r="K180" s="1"/>
      <c r="L180" s="1"/>
      <c r="M180" s="1"/>
      <c r="N180" s="1"/>
      <c r="O180" s="1"/>
      <c r="P180" s="3"/>
      <c r="Q180" s="1"/>
      <c r="R180" s="1"/>
      <c r="S180" s="1"/>
      <c r="T180" s="1"/>
      <c r="U180" s="1"/>
      <c r="V180" s="1"/>
      <c r="W180" s="1"/>
      <c r="X180" s="1"/>
      <c r="Y180" s="1"/>
      <c r="Z180" s="1"/>
      <c r="AA180" s="1"/>
      <c r="AB180" s="1"/>
      <c r="AC180" s="1"/>
      <c r="AD180" s="1"/>
      <c r="AE180" s="1"/>
      <c r="AF180" s="1"/>
      <c r="AG180" s="1"/>
      <c r="AH180" s="1"/>
      <c r="AI180" s="1"/>
      <c r="AJ180" s="1"/>
      <c r="AK180" s="1"/>
      <c r="AL180" s="3"/>
      <c r="AM180" s="3"/>
      <c r="AN180" s="3"/>
      <c r="AO180" s="244"/>
      <c r="AP180" s="244"/>
      <c r="AQ180" s="244"/>
      <c r="AR180" s="1"/>
      <c r="AS180" s="1"/>
      <c r="AT180" s="1"/>
      <c r="AU180" s="1"/>
      <c r="AV180" s="1"/>
      <c r="AW180" s="1"/>
      <c r="AX180" s="1"/>
      <c r="AY180" s="1"/>
      <c r="AZ180" s="1"/>
      <c r="BA180" s="1"/>
      <c r="BB180" s="1"/>
      <c r="BC180" s="1"/>
      <c r="BD180" s="1"/>
      <c r="BE180" s="1"/>
      <c r="BF180" s="1"/>
      <c r="BG180" s="1"/>
      <c r="BH180" s="1"/>
      <c r="BI180" s="1"/>
      <c r="BJ180" s="1"/>
      <c r="BK180" s="1"/>
    </row>
    <row r="181" spans="1:63" ht="13.5" customHeight="1" x14ac:dyDescent="0.25">
      <c r="A181" s="3"/>
      <c r="B181" s="3"/>
      <c r="C181" s="3"/>
      <c r="D181" s="3"/>
      <c r="E181" s="3"/>
      <c r="F181" s="3"/>
      <c r="G181" s="1"/>
      <c r="H181" s="3"/>
      <c r="I181" s="1"/>
      <c r="J181" s="1"/>
      <c r="K181" s="1"/>
      <c r="L181" s="1"/>
      <c r="M181" s="1"/>
      <c r="N181" s="1"/>
      <c r="O181" s="1"/>
      <c r="P181" s="3"/>
      <c r="Q181" s="1"/>
      <c r="R181" s="1"/>
      <c r="S181" s="1"/>
      <c r="T181" s="1"/>
      <c r="U181" s="1"/>
      <c r="V181" s="1"/>
      <c r="W181" s="1"/>
      <c r="X181" s="1"/>
      <c r="Y181" s="1"/>
      <c r="Z181" s="1"/>
      <c r="AA181" s="1"/>
      <c r="AB181" s="1"/>
      <c r="AC181" s="1"/>
      <c r="AD181" s="1"/>
      <c r="AE181" s="1"/>
      <c r="AF181" s="1"/>
      <c r="AG181" s="1"/>
      <c r="AH181" s="1"/>
      <c r="AI181" s="1"/>
      <c r="AJ181" s="1"/>
      <c r="AK181" s="1"/>
      <c r="AL181" s="3"/>
      <c r="AM181" s="3"/>
      <c r="AN181" s="3"/>
      <c r="AO181" s="244"/>
      <c r="AP181" s="244"/>
      <c r="AQ181" s="244"/>
      <c r="AR181" s="1"/>
      <c r="AS181" s="1"/>
      <c r="AT181" s="1"/>
      <c r="AU181" s="1"/>
      <c r="AV181" s="1"/>
      <c r="AW181" s="1"/>
      <c r="AX181" s="1"/>
      <c r="AY181" s="1"/>
      <c r="AZ181" s="1"/>
      <c r="BA181" s="1"/>
      <c r="BB181" s="1"/>
      <c r="BC181" s="1"/>
      <c r="BD181" s="1"/>
      <c r="BE181" s="1"/>
      <c r="BF181" s="1"/>
      <c r="BG181" s="1"/>
      <c r="BH181" s="1"/>
      <c r="BI181" s="1"/>
      <c r="BJ181" s="1"/>
      <c r="BK181" s="1"/>
    </row>
    <row r="182" spans="1:63" ht="13.5" customHeight="1" x14ac:dyDescent="0.25">
      <c r="A182" s="3"/>
      <c r="B182" s="3"/>
      <c r="C182" s="3"/>
      <c r="D182" s="3"/>
      <c r="E182" s="3"/>
      <c r="F182" s="3"/>
      <c r="G182" s="1"/>
      <c r="H182" s="3"/>
      <c r="I182" s="1"/>
      <c r="J182" s="1"/>
      <c r="K182" s="1"/>
      <c r="L182" s="1"/>
      <c r="M182" s="1"/>
      <c r="N182" s="1"/>
      <c r="O182" s="1"/>
      <c r="P182" s="3"/>
      <c r="Q182" s="1"/>
      <c r="R182" s="1"/>
      <c r="S182" s="1"/>
      <c r="T182" s="1"/>
      <c r="U182" s="1"/>
      <c r="V182" s="1"/>
      <c r="W182" s="1"/>
      <c r="X182" s="1"/>
      <c r="Y182" s="1"/>
      <c r="Z182" s="1"/>
      <c r="AA182" s="1"/>
      <c r="AB182" s="1"/>
      <c r="AC182" s="1"/>
      <c r="AD182" s="1"/>
      <c r="AE182" s="1"/>
      <c r="AF182" s="1"/>
      <c r="AG182" s="1"/>
      <c r="AH182" s="1"/>
      <c r="AI182" s="1"/>
      <c r="AJ182" s="1"/>
      <c r="AK182" s="1"/>
      <c r="AL182" s="3"/>
      <c r="AM182" s="3"/>
      <c r="AN182" s="3"/>
      <c r="AO182" s="244"/>
      <c r="AP182" s="244"/>
      <c r="AQ182" s="244"/>
      <c r="AR182" s="1"/>
      <c r="AS182" s="1"/>
      <c r="AT182" s="1"/>
      <c r="AU182" s="1"/>
      <c r="AV182" s="1"/>
      <c r="AW182" s="1"/>
      <c r="AX182" s="1"/>
      <c r="AY182" s="1"/>
      <c r="AZ182" s="1"/>
      <c r="BA182" s="1"/>
      <c r="BB182" s="1"/>
      <c r="BC182" s="1"/>
      <c r="BD182" s="1"/>
      <c r="BE182" s="1"/>
      <c r="BF182" s="1"/>
      <c r="BG182" s="1"/>
      <c r="BH182" s="1"/>
      <c r="BI182" s="1"/>
      <c r="BJ182" s="1"/>
      <c r="BK182" s="1"/>
    </row>
    <row r="183" spans="1:63" ht="13.5" customHeight="1" x14ac:dyDescent="0.25">
      <c r="A183" s="3"/>
      <c r="B183" s="3"/>
      <c r="C183" s="3"/>
      <c r="D183" s="3"/>
      <c r="E183" s="3"/>
      <c r="F183" s="3"/>
      <c r="G183" s="1"/>
      <c r="H183" s="3"/>
      <c r="I183" s="1"/>
      <c r="J183" s="1"/>
      <c r="K183" s="1"/>
      <c r="L183" s="1"/>
      <c r="M183" s="1"/>
      <c r="N183" s="1"/>
      <c r="O183" s="1"/>
      <c r="P183" s="3"/>
      <c r="Q183" s="1"/>
      <c r="R183" s="1"/>
      <c r="S183" s="1"/>
      <c r="T183" s="1"/>
      <c r="U183" s="1"/>
      <c r="V183" s="1"/>
      <c r="W183" s="1"/>
      <c r="X183" s="1"/>
      <c r="Y183" s="1"/>
      <c r="Z183" s="1"/>
      <c r="AA183" s="1"/>
      <c r="AB183" s="1"/>
      <c r="AC183" s="1"/>
      <c r="AD183" s="1"/>
      <c r="AE183" s="1"/>
      <c r="AF183" s="1"/>
      <c r="AG183" s="1"/>
      <c r="AH183" s="1"/>
      <c r="AI183" s="1"/>
      <c r="AJ183" s="1"/>
      <c r="AK183" s="1"/>
      <c r="AL183" s="3"/>
      <c r="AM183" s="3"/>
      <c r="AN183" s="3"/>
      <c r="AO183" s="244"/>
      <c r="AP183" s="244"/>
      <c r="AQ183" s="244"/>
      <c r="AR183" s="1"/>
      <c r="AS183" s="1"/>
      <c r="AT183" s="1"/>
      <c r="AU183" s="1"/>
      <c r="AV183" s="1"/>
      <c r="AW183" s="1"/>
      <c r="AX183" s="1"/>
      <c r="AY183" s="1"/>
      <c r="AZ183" s="1"/>
      <c r="BA183" s="1"/>
      <c r="BB183" s="1"/>
      <c r="BC183" s="1"/>
      <c r="BD183" s="1"/>
      <c r="BE183" s="1"/>
      <c r="BF183" s="1"/>
      <c r="BG183" s="1"/>
      <c r="BH183" s="1"/>
      <c r="BI183" s="1"/>
      <c r="BJ183" s="1"/>
      <c r="BK183" s="1"/>
    </row>
    <row r="184" spans="1:63" ht="13.5" customHeight="1" x14ac:dyDescent="0.25">
      <c r="A184" s="3"/>
      <c r="B184" s="3"/>
      <c r="C184" s="3"/>
      <c r="D184" s="3"/>
      <c r="E184" s="3"/>
      <c r="F184" s="3"/>
      <c r="G184" s="1"/>
      <c r="H184" s="3"/>
      <c r="I184" s="1"/>
      <c r="J184" s="1"/>
      <c r="K184" s="1"/>
      <c r="L184" s="1"/>
      <c r="M184" s="1"/>
      <c r="N184" s="1"/>
      <c r="O184" s="1"/>
      <c r="P184" s="3"/>
      <c r="Q184" s="1"/>
      <c r="R184" s="1"/>
      <c r="S184" s="1"/>
      <c r="T184" s="1"/>
      <c r="U184" s="1"/>
      <c r="V184" s="1"/>
      <c r="W184" s="1"/>
      <c r="X184" s="1"/>
      <c r="Y184" s="1"/>
      <c r="Z184" s="1"/>
      <c r="AA184" s="1"/>
      <c r="AB184" s="1"/>
      <c r="AC184" s="1"/>
      <c r="AD184" s="1"/>
      <c r="AE184" s="1"/>
      <c r="AF184" s="1"/>
      <c r="AG184" s="1"/>
      <c r="AH184" s="1"/>
      <c r="AI184" s="1"/>
      <c r="AJ184" s="1"/>
      <c r="AK184" s="1"/>
      <c r="AL184" s="3"/>
      <c r="AM184" s="3"/>
      <c r="AN184" s="3"/>
      <c r="AO184" s="244"/>
      <c r="AP184" s="244"/>
      <c r="AQ184" s="244"/>
      <c r="AR184" s="1"/>
      <c r="AS184" s="1"/>
      <c r="AT184" s="1"/>
      <c r="AU184" s="1"/>
      <c r="AV184" s="1"/>
      <c r="AW184" s="1"/>
      <c r="AX184" s="1"/>
      <c r="AY184" s="1"/>
      <c r="AZ184" s="1"/>
      <c r="BA184" s="1"/>
      <c r="BB184" s="1"/>
      <c r="BC184" s="1"/>
      <c r="BD184" s="1"/>
      <c r="BE184" s="1"/>
      <c r="BF184" s="1"/>
      <c r="BG184" s="1"/>
      <c r="BH184" s="1"/>
      <c r="BI184" s="1"/>
      <c r="BJ184" s="1"/>
      <c r="BK184" s="1"/>
    </row>
    <row r="185" spans="1:63" ht="13.5" customHeight="1" x14ac:dyDescent="0.25">
      <c r="A185" s="3"/>
      <c r="B185" s="3"/>
      <c r="C185" s="3"/>
      <c r="D185" s="3"/>
      <c r="E185" s="3"/>
      <c r="F185" s="3"/>
      <c r="G185" s="1"/>
      <c r="H185" s="3"/>
      <c r="I185" s="1"/>
      <c r="J185" s="1"/>
      <c r="K185" s="1"/>
      <c r="L185" s="1"/>
      <c r="M185" s="1"/>
      <c r="N185" s="1"/>
      <c r="O185" s="1"/>
      <c r="P185" s="3"/>
      <c r="Q185" s="1"/>
      <c r="R185" s="1"/>
      <c r="S185" s="1"/>
      <c r="T185" s="1"/>
      <c r="U185" s="1"/>
      <c r="V185" s="1"/>
      <c r="W185" s="1"/>
      <c r="X185" s="1"/>
      <c r="Y185" s="1"/>
      <c r="Z185" s="1"/>
      <c r="AA185" s="1"/>
      <c r="AB185" s="1"/>
      <c r="AC185" s="1"/>
      <c r="AD185" s="1"/>
      <c r="AE185" s="1"/>
      <c r="AF185" s="1"/>
      <c r="AG185" s="1"/>
      <c r="AH185" s="1"/>
      <c r="AI185" s="1"/>
      <c r="AJ185" s="1"/>
      <c r="AK185" s="1"/>
      <c r="AL185" s="3"/>
      <c r="AM185" s="3"/>
      <c r="AN185" s="3"/>
      <c r="AO185" s="244"/>
      <c r="AP185" s="244"/>
      <c r="AQ185" s="244"/>
      <c r="AR185" s="1"/>
      <c r="AS185" s="1"/>
      <c r="AT185" s="1"/>
      <c r="AU185" s="1"/>
      <c r="AV185" s="1"/>
      <c r="AW185" s="1"/>
      <c r="AX185" s="1"/>
      <c r="AY185" s="1"/>
      <c r="AZ185" s="1"/>
      <c r="BA185" s="1"/>
      <c r="BB185" s="1"/>
      <c r="BC185" s="1"/>
      <c r="BD185" s="1"/>
      <c r="BE185" s="1"/>
      <c r="BF185" s="1"/>
      <c r="BG185" s="1"/>
      <c r="BH185" s="1"/>
      <c r="BI185" s="1"/>
      <c r="BJ185" s="1"/>
      <c r="BK185" s="1"/>
    </row>
    <row r="186" spans="1:63" ht="13.5" customHeight="1" x14ac:dyDescent="0.25">
      <c r="A186" s="3"/>
      <c r="B186" s="3"/>
      <c r="C186" s="3"/>
      <c r="D186" s="3"/>
      <c r="E186" s="3"/>
      <c r="F186" s="3"/>
      <c r="G186" s="1"/>
      <c r="H186" s="3"/>
      <c r="I186" s="1"/>
      <c r="J186" s="1"/>
      <c r="K186" s="1"/>
      <c r="L186" s="1"/>
      <c r="M186" s="1"/>
      <c r="N186" s="1"/>
      <c r="O186" s="1"/>
      <c r="P186" s="3"/>
      <c r="Q186" s="1"/>
      <c r="R186" s="1"/>
      <c r="S186" s="1"/>
      <c r="T186" s="1"/>
      <c r="U186" s="1"/>
      <c r="V186" s="1"/>
      <c r="W186" s="1"/>
      <c r="X186" s="1"/>
      <c r="Y186" s="1"/>
      <c r="Z186" s="1"/>
      <c r="AA186" s="1"/>
      <c r="AB186" s="1"/>
      <c r="AC186" s="1"/>
      <c r="AD186" s="1"/>
      <c r="AE186" s="1"/>
      <c r="AF186" s="1"/>
      <c r="AG186" s="1"/>
      <c r="AH186" s="1"/>
      <c r="AI186" s="1"/>
      <c r="AJ186" s="1"/>
      <c r="AK186" s="1"/>
      <c r="AL186" s="3"/>
      <c r="AM186" s="3"/>
      <c r="AN186" s="3"/>
      <c r="AO186" s="244"/>
      <c r="AP186" s="244"/>
      <c r="AQ186" s="244"/>
      <c r="AR186" s="1"/>
      <c r="AS186" s="1"/>
      <c r="AT186" s="1"/>
      <c r="AU186" s="1"/>
      <c r="AV186" s="1"/>
      <c r="AW186" s="1"/>
      <c r="AX186" s="1"/>
      <c r="AY186" s="1"/>
      <c r="AZ186" s="1"/>
      <c r="BA186" s="1"/>
      <c r="BB186" s="1"/>
      <c r="BC186" s="1"/>
      <c r="BD186" s="1"/>
      <c r="BE186" s="1"/>
      <c r="BF186" s="1"/>
      <c r="BG186" s="1"/>
      <c r="BH186" s="1"/>
      <c r="BI186" s="1"/>
      <c r="BJ186" s="1"/>
      <c r="BK186" s="1"/>
    </row>
    <row r="187" spans="1:63" ht="13.5" customHeight="1" x14ac:dyDescent="0.25">
      <c r="A187" s="3"/>
      <c r="B187" s="3"/>
      <c r="C187" s="3"/>
      <c r="D187" s="3"/>
      <c r="E187" s="3"/>
      <c r="F187" s="3"/>
      <c r="G187" s="1"/>
      <c r="H187" s="3"/>
      <c r="I187" s="1"/>
      <c r="J187" s="1"/>
      <c r="K187" s="1"/>
      <c r="L187" s="1"/>
      <c r="M187" s="1"/>
      <c r="N187" s="1"/>
      <c r="O187" s="1"/>
      <c r="P187" s="3"/>
      <c r="Q187" s="1"/>
      <c r="R187" s="1"/>
      <c r="S187" s="1"/>
      <c r="T187" s="1"/>
      <c r="U187" s="1"/>
      <c r="V187" s="1"/>
      <c r="W187" s="1"/>
      <c r="X187" s="1"/>
      <c r="Y187" s="1"/>
      <c r="Z187" s="1"/>
      <c r="AA187" s="1"/>
      <c r="AB187" s="1"/>
      <c r="AC187" s="1"/>
      <c r="AD187" s="1"/>
      <c r="AE187" s="1"/>
      <c r="AF187" s="1"/>
      <c r="AG187" s="1"/>
      <c r="AH187" s="1"/>
      <c r="AI187" s="1"/>
      <c r="AJ187" s="1"/>
      <c r="AK187" s="1"/>
      <c r="AL187" s="3"/>
      <c r="AM187" s="3"/>
      <c r="AN187" s="3"/>
      <c r="AO187" s="244"/>
      <c r="AP187" s="244"/>
      <c r="AQ187" s="244"/>
      <c r="AR187" s="1"/>
      <c r="AS187" s="1"/>
      <c r="AT187" s="1"/>
      <c r="AU187" s="1"/>
      <c r="AV187" s="1"/>
      <c r="AW187" s="1"/>
      <c r="AX187" s="1"/>
      <c r="AY187" s="1"/>
      <c r="AZ187" s="1"/>
      <c r="BA187" s="1"/>
      <c r="BB187" s="1"/>
      <c r="BC187" s="1"/>
      <c r="BD187" s="1"/>
      <c r="BE187" s="1"/>
      <c r="BF187" s="1"/>
      <c r="BG187" s="1"/>
      <c r="BH187" s="1"/>
      <c r="BI187" s="1"/>
      <c r="BJ187" s="1"/>
      <c r="BK187" s="1"/>
    </row>
    <row r="188" spans="1:63" ht="13.5" customHeight="1" x14ac:dyDescent="0.25">
      <c r="A188" s="3"/>
      <c r="B188" s="3"/>
      <c r="C188" s="3"/>
      <c r="D188" s="3"/>
      <c r="E188" s="3"/>
      <c r="F188" s="3"/>
      <c r="G188" s="1"/>
      <c r="H188" s="3"/>
      <c r="I188" s="1"/>
      <c r="J188" s="1"/>
      <c r="K188" s="1"/>
      <c r="L188" s="1"/>
      <c r="M188" s="1"/>
      <c r="N188" s="1"/>
      <c r="O188" s="1"/>
      <c r="P188" s="3"/>
      <c r="Q188" s="1"/>
      <c r="R188" s="1"/>
      <c r="S188" s="1"/>
      <c r="T188" s="1"/>
      <c r="U188" s="1"/>
      <c r="V188" s="1"/>
      <c r="W188" s="1"/>
      <c r="X188" s="1"/>
      <c r="Y188" s="1"/>
      <c r="Z188" s="1"/>
      <c r="AA188" s="1"/>
      <c r="AB188" s="1"/>
      <c r="AC188" s="1"/>
      <c r="AD188" s="1"/>
      <c r="AE188" s="1"/>
      <c r="AF188" s="1"/>
      <c r="AG188" s="1"/>
      <c r="AH188" s="1"/>
      <c r="AI188" s="1"/>
      <c r="AJ188" s="1"/>
      <c r="AK188" s="1"/>
      <c r="AL188" s="3"/>
      <c r="AM188" s="3"/>
      <c r="AN188" s="3"/>
      <c r="AO188" s="244"/>
      <c r="AP188" s="244"/>
      <c r="AQ188" s="244"/>
      <c r="AR188" s="1"/>
      <c r="AS188" s="1"/>
      <c r="AT188" s="1"/>
      <c r="AU188" s="1"/>
      <c r="AV188" s="1"/>
      <c r="AW188" s="1"/>
      <c r="AX188" s="1"/>
      <c r="AY188" s="1"/>
      <c r="AZ188" s="1"/>
      <c r="BA188" s="1"/>
      <c r="BB188" s="1"/>
      <c r="BC188" s="1"/>
      <c r="BD188" s="1"/>
      <c r="BE188" s="1"/>
      <c r="BF188" s="1"/>
      <c r="BG188" s="1"/>
      <c r="BH188" s="1"/>
      <c r="BI188" s="1"/>
      <c r="BJ188" s="1"/>
      <c r="BK188" s="1"/>
    </row>
    <row r="189" spans="1:63" ht="13.5" customHeight="1" x14ac:dyDescent="0.25">
      <c r="A189" s="3"/>
      <c r="B189" s="3"/>
      <c r="C189" s="3"/>
      <c r="D189" s="3"/>
      <c r="E189" s="3"/>
      <c r="F189" s="3"/>
      <c r="G189" s="1"/>
      <c r="H189" s="3"/>
      <c r="I189" s="1"/>
      <c r="J189" s="1"/>
      <c r="K189" s="1"/>
      <c r="L189" s="1"/>
      <c r="M189" s="1"/>
      <c r="N189" s="1"/>
      <c r="O189" s="1"/>
      <c r="P189" s="3"/>
      <c r="Q189" s="1"/>
      <c r="R189" s="1"/>
      <c r="S189" s="1"/>
      <c r="T189" s="1"/>
      <c r="U189" s="1"/>
      <c r="V189" s="1"/>
      <c r="W189" s="1"/>
      <c r="X189" s="1"/>
      <c r="Y189" s="1"/>
      <c r="Z189" s="1"/>
      <c r="AA189" s="1"/>
      <c r="AB189" s="1"/>
      <c r="AC189" s="1"/>
      <c r="AD189" s="1"/>
      <c r="AE189" s="1"/>
      <c r="AF189" s="1"/>
      <c r="AG189" s="1"/>
      <c r="AH189" s="1"/>
      <c r="AI189" s="1"/>
      <c r="AJ189" s="1"/>
      <c r="AK189" s="1"/>
      <c r="AL189" s="3"/>
      <c r="AM189" s="3"/>
      <c r="AN189" s="3"/>
      <c r="AO189" s="244"/>
      <c r="AP189" s="244"/>
      <c r="AQ189" s="244"/>
      <c r="AR189" s="1"/>
      <c r="AS189" s="1"/>
      <c r="AT189" s="1"/>
      <c r="AU189" s="1"/>
      <c r="AV189" s="1"/>
      <c r="AW189" s="1"/>
      <c r="AX189" s="1"/>
      <c r="AY189" s="1"/>
      <c r="AZ189" s="1"/>
      <c r="BA189" s="1"/>
      <c r="BB189" s="1"/>
      <c r="BC189" s="1"/>
      <c r="BD189" s="1"/>
      <c r="BE189" s="1"/>
      <c r="BF189" s="1"/>
      <c r="BG189" s="1"/>
      <c r="BH189" s="1"/>
      <c r="BI189" s="1"/>
      <c r="BJ189" s="1"/>
      <c r="BK189" s="1"/>
    </row>
    <row r="190" spans="1:63" ht="13.5" customHeight="1" x14ac:dyDescent="0.25">
      <c r="A190" s="3"/>
      <c r="B190" s="3"/>
      <c r="C190" s="3"/>
      <c r="D190" s="3"/>
      <c r="E190" s="3"/>
      <c r="F190" s="3"/>
      <c r="G190" s="1"/>
      <c r="H190" s="3"/>
      <c r="I190" s="1"/>
      <c r="J190" s="1"/>
      <c r="K190" s="1"/>
      <c r="L190" s="1"/>
      <c r="M190" s="1"/>
      <c r="N190" s="1"/>
      <c r="O190" s="1"/>
      <c r="P190" s="3"/>
      <c r="Q190" s="1"/>
      <c r="R190" s="1"/>
      <c r="S190" s="1"/>
      <c r="T190" s="1"/>
      <c r="U190" s="1"/>
      <c r="V190" s="1"/>
      <c r="W190" s="1"/>
      <c r="X190" s="1"/>
      <c r="Y190" s="1"/>
      <c r="Z190" s="1"/>
      <c r="AA190" s="1"/>
      <c r="AB190" s="1"/>
      <c r="AC190" s="1"/>
      <c r="AD190" s="1"/>
      <c r="AE190" s="1"/>
      <c r="AF190" s="1"/>
      <c r="AG190" s="1"/>
      <c r="AH190" s="1"/>
      <c r="AI190" s="1"/>
      <c r="AJ190" s="1"/>
      <c r="AK190" s="1"/>
      <c r="AL190" s="3"/>
      <c r="AM190" s="3"/>
      <c r="AN190" s="3"/>
      <c r="AO190" s="244"/>
      <c r="AP190" s="244"/>
      <c r="AQ190" s="244"/>
      <c r="AR190" s="1"/>
      <c r="AS190" s="1"/>
      <c r="AT190" s="1"/>
      <c r="AU190" s="1"/>
      <c r="AV190" s="1"/>
      <c r="AW190" s="1"/>
      <c r="AX190" s="1"/>
      <c r="AY190" s="1"/>
      <c r="AZ190" s="1"/>
      <c r="BA190" s="1"/>
      <c r="BB190" s="1"/>
      <c r="BC190" s="1"/>
      <c r="BD190" s="1"/>
      <c r="BE190" s="1"/>
      <c r="BF190" s="1"/>
      <c r="BG190" s="1"/>
      <c r="BH190" s="1"/>
      <c r="BI190" s="1"/>
      <c r="BJ190" s="1"/>
      <c r="BK190" s="1"/>
    </row>
    <row r="191" spans="1:63" ht="13.5" customHeight="1" x14ac:dyDescent="0.25">
      <c r="A191" s="3"/>
      <c r="B191" s="3"/>
      <c r="C191" s="3"/>
      <c r="D191" s="3"/>
      <c r="E191" s="3"/>
      <c r="F191" s="3"/>
      <c r="G191" s="1"/>
      <c r="H191" s="3"/>
      <c r="I191" s="1"/>
      <c r="J191" s="1"/>
      <c r="K191" s="1"/>
      <c r="L191" s="1"/>
      <c r="M191" s="1"/>
      <c r="N191" s="1"/>
      <c r="O191" s="1"/>
      <c r="P191" s="3"/>
      <c r="Q191" s="1"/>
      <c r="R191" s="1"/>
      <c r="S191" s="1"/>
      <c r="T191" s="1"/>
      <c r="U191" s="1"/>
      <c r="V191" s="1"/>
      <c r="W191" s="1"/>
      <c r="X191" s="1"/>
      <c r="Y191" s="1"/>
      <c r="Z191" s="1"/>
      <c r="AA191" s="1"/>
      <c r="AB191" s="1"/>
      <c r="AC191" s="1"/>
      <c r="AD191" s="1"/>
      <c r="AE191" s="1"/>
      <c r="AF191" s="1"/>
      <c r="AG191" s="1"/>
      <c r="AH191" s="1"/>
      <c r="AI191" s="1"/>
      <c r="AJ191" s="1"/>
      <c r="AK191" s="1"/>
      <c r="AL191" s="3"/>
      <c r="AM191" s="3"/>
      <c r="AN191" s="3"/>
      <c r="AO191" s="244"/>
      <c r="AP191" s="244"/>
      <c r="AQ191" s="244"/>
      <c r="AR191" s="1"/>
      <c r="AS191" s="1"/>
      <c r="AT191" s="1"/>
      <c r="AU191" s="1"/>
      <c r="AV191" s="1"/>
      <c r="AW191" s="1"/>
      <c r="AX191" s="1"/>
      <c r="AY191" s="1"/>
      <c r="AZ191" s="1"/>
      <c r="BA191" s="1"/>
      <c r="BB191" s="1"/>
      <c r="BC191" s="1"/>
      <c r="BD191" s="1"/>
      <c r="BE191" s="1"/>
      <c r="BF191" s="1"/>
      <c r="BG191" s="1"/>
      <c r="BH191" s="1"/>
      <c r="BI191" s="1"/>
      <c r="BJ191" s="1"/>
      <c r="BK191" s="1"/>
    </row>
    <row r="192" spans="1:63" ht="13.5" customHeight="1" x14ac:dyDescent="0.25">
      <c r="A192" s="3"/>
      <c r="B192" s="3"/>
      <c r="C192" s="3"/>
      <c r="D192" s="3"/>
      <c r="E192" s="3"/>
      <c r="F192" s="3"/>
      <c r="G192" s="1"/>
      <c r="H192" s="3"/>
      <c r="I192" s="1"/>
      <c r="J192" s="1"/>
      <c r="K192" s="1"/>
      <c r="L192" s="1"/>
      <c r="M192" s="1"/>
      <c r="N192" s="1"/>
      <c r="O192" s="1"/>
      <c r="P192" s="3"/>
      <c r="Q192" s="1"/>
      <c r="R192" s="1"/>
      <c r="S192" s="1"/>
      <c r="T192" s="1"/>
      <c r="U192" s="1"/>
      <c r="V192" s="1"/>
      <c r="W192" s="1"/>
      <c r="X192" s="1"/>
      <c r="Y192" s="1"/>
      <c r="Z192" s="1"/>
      <c r="AA192" s="1"/>
      <c r="AB192" s="1"/>
      <c r="AC192" s="1"/>
      <c r="AD192" s="1"/>
      <c r="AE192" s="1"/>
      <c r="AF192" s="1"/>
      <c r="AG192" s="1"/>
      <c r="AH192" s="1"/>
      <c r="AI192" s="1"/>
      <c r="AJ192" s="1"/>
      <c r="AK192" s="1"/>
      <c r="AL192" s="3"/>
      <c r="AM192" s="3"/>
      <c r="AN192" s="3"/>
      <c r="AO192" s="244"/>
      <c r="AP192" s="244"/>
      <c r="AQ192" s="244"/>
      <c r="AR192" s="1"/>
      <c r="AS192" s="1"/>
      <c r="AT192" s="1"/>
      <c r="AU192" s="1"/>
      <c r="AV192" s="1"/>
      <c r="AW192" s="1"/>
      <c r="AX192" s="1"/>
      <c r="AY192" s="1"/>
      <c r="AZ192" s="1"/>
      <c r="BA192" s="1"/>
      <c r="BB192" s="1"/>
      <c r="BC192" s="1"/>
      <c r="BD192" s="1"/>
      <c r="BE192" s="1"/>
      <c r="BF192" s="1"/>
      <c r="BG192" s="1"/>
      <c r="BH192" s="1"/>
      <c r="BI192" s="1"/>
      <c r="BJ192" s="1"/>
      <c r="BK192" s="1"/>
    </row>
    <row r="193" spans="1:63" ht="13.5" customHeight="1" x14ac:dyDescent="0.25">
      <c r="A193" s="3"/>
      <c r="B193" s="3"/>
      <c r="C193" s="3"/>
      <c r="D193" s="3"/>
      <c r="E193" s="3"/>
      <c r="F193" s="3"/>
      <c r="G193" s="1"/>
      <c r="H193" s="3"/>
      <c r="I193" s="1"/>
      <c r="J193" s="1"/>
      <c r="K193" s="1"/>
      <c r="L193" s="1"/>
      <c r="M193" s="1"/>
      <c r="N193" s="1"/>
      <c r="O193" s="1"/>
      <c r="P193" s="3"/>
      <c r="Q193" s="1"/>
      <c r="R193" s="1"/>
      <c r="S193" s="1"/>
      <c r="T193" s="1"/>
      <c r="U193" s="1"/>
      <c r="V193" s="1"/>
      <c r="W193" s="1"/>
      <c r="X193" s="1"/>
      <c r="Y193" s="1"/>
      <c r="Z193" s="1"/>
      <c r="AA193" s="1"/>
      <c r="AB193" s="1"/>
      <c r="AC193" s="1"/>
      <c r="AD193" s="1"/>
      <c r="AE193" s="1"/>
      <c r="AF193" s="1"/>
      <c r="AG193" s="1"/>
      <c r="AH193" s="1"/>
      <c r="AI193" s="1"/>
      <c r="AJ193" s="1"/>
      <c r="AK193" s="1"/>
      <c r="AL193" s="3"/>
      <c r="AM193" s="3"/>
      <c r="AN193" s="3"/>
      <c r="AO193" s="244"/>
      <c r="AP193" s="244"/>
      <c r="AQ193" s="244"/>
      <c r="AR193" s="1"/>
      <c r="AS193" s="1"/>
      <c r="AT193" s="1"/>
      <c r="AU193" s="1"/>
      <c r="AV193" s="1"/>
      <c r="AW193" s="1"/>
      <c r="AX193" s="1"/>
      <c r="AY193" s="1"/>
      <c r="AZ193" s="1"/>
      <c r="BA193" s="1"/>
      <c r="BB193" s="1"/>
      <c r="BC193" s="1"/>
      <c r="BD193" s="1"/>
      <c r="BE193" s="1"/>
      <c r="BF193" s="1"/>
      <c r="BG193" s="1"/>
      <c r="BH193" s="1"/>
      <c r="BI193" s="1"/>
      <c r="BJ193" s="1"/>
      <c r="BK193" s="1"/>
    </row>
    <row r="194" spans="1:63" ht="13.5" customHeight="1" x14ac:dyDescent="0.25">
      <c r="A194" s="3"/>
      <c r="B194" s="3"/>
      <c r="C194" s="3"/>
      <c r="D194" s="3"/>
      <c r="E194" s="3"/>
      <c r="F194" s="3"/>
      <c r="G194" s="1"/>
      <c r="H194" s="3"/>
      <c r="I194" s="1"/>
      <c r="J194" s="1"/>
      <c r="K194" s="1"/>
      <c r="L194" s="1"/>
      <c r="M194" s="1"/>
      <c r="N194" s="1"/>
      <c r="O194" s="1"/>
      <c r="P194" s="3"/>
      <c r="Q194" s="1"/>
      <c r="R194" s="1"/>
      <c r="S194" s="1"/>
      <c r="T194" s="1"/>
      <c r="U194" s="1"/>
      <c r="V194" s="1"/>
      <c r="W194" s="1"/>
      <c r="X194" s="1"/>
      <c r="Y194" s="1"/>
      <c r="Z194" s="1"/>
      <c r="AA194" s="1"/>
      <c r="AB194" s="1"/>
      <c r="AC194" s="1"/>
      <c r="AD194" s="1"/>
      <c r="AE194" s="1"/>
      <c r="AF194" s="1"/>
      <c r="AG194" s="1"/>
      <c r="AH194" s="1"/>
      <c r="AI194" s="1"/>
      <c r="AJ194" s="1"/>
      <c r="AK194" s="1"/>
      <c r="AL194" s="3"/>
      <c r="AM194" s="3"/>
      <c r="AN194" s="3"/>
      <c r="AO194" s="244"/>
      <c r="AP194" s="244"/>
      <c r="AQ194" s="244"/>
      <c r="AR194" s="1"/>
      <c r="AS194" s="1"/>
      <c r="AT194" s="1"/>
      <c r="AU194" s="1"/>
      <c r="AV194" s="1"/>
      <c r="AW194" s="1"/>
      <c r="AX194" s="1"/>
      <c r="AY194" s="1"/>
      <c r="AZ194" s="1"/>
      <c r="BA194" s="1"/>
      <c r="BB194" s="1"/>
      <c r="BC194" s="1"/>
      <c r="BD194" s="1"/>
      <c r="BE194" s="1"/>
      <c r="BF194" s="1"/>
      <c r="BG194" s="1"/>
      <c r="BH194" s="1"/>
      <c r="BI194" s="1"/>
      <c r="BJ194" s="1"/>
      <c r="BK194" s="1"/>
    </row>
    <row r="195" spans="1:63" ht="13.5" customHeight="1" x14ac:dyDescent="0.25">
      <c r="A195" s="3"/>
      <c r="B195" s="3"/>
      <c r="C195" s="3"/>
      <c r="D195" s="3"/>
      <c r="E195" s="3"/>
      <c r="F195" s="3"/>
      <c r="G195" s="1"/>
      <c r="H195" s="3"/>
      <c r="I195" s="1"/>
      <c r="J195" s="1"/>
      <c r="K195" s="1"/>
      <c r="L195" s="1"/>
      <c r="M195" s="1"/>
      <c r="N195" s="1"/>
      <c r="O195" s="1"/>
      <c r="P195" s="3"/>
      <c r="Q195" s="1"/>
      <c r="R195" s="1"/>
      <c r="S195" s="1"/>
      <c r="T195" s="1"/>
      <c r="U195" s="1"/>
      <c r="V195" s="1"/>
      <c r="W195" s="1"/>
      <c r="X195" s="1"/>
      <c r="Y195" s="1"/>
      <c r="Z195" s="1"/>
      <c r="AA195" s="1"/>
      <c r="AB195" s="1"/>
      <c r="AC195" s="1"/>
      <c r="AD195" s="1"/>
      <c r="AE195" s="1"/>
      <c r="AF195" s="1"/>
      <c r="AG195" s="1"/>
      <c r="AH195" s="1"/>
      <c r="AI195" s="1"/>
      <c r="AJ195" s="1"/>
      <c r="AK195" s="1"/>
      <c r="AL195" s="3"/>
      <c r="AM195" s="3"/>
      <c r="AN195" s="3"/>
      <c r="AO195" s="244"/>
      <c r="AP195" s="244"/>
      <c r="AQ195" s="244"/>
      <c r="AR195" s="1"/>
      <c r="AS195" s="1"/>
      <c r="AT195" s="1"/>
      <c r="AU195" s="1"/>
      <c r="AV195" s="1"/>
      <c r="AW195" s="1"/>
      <c r="AX195" s="1"/>
      <c r="AY195" s="1"/>
      <c r="AZ195" s="1"/>
      <c r="BA195" s="1"/>
      <c r="BB195" s="1"/>
      <c r="BC195" s="1"/>
      <c r="BD195" s="1"/>
      <c r="BE195" s="1"/>
      <c r="BF195" s="1"/>
      <c r="BG195" s="1"/>
      <c r="BH195" s="1"/>
      <c r="BI195" s="1"/>
      <c r="BJ195" s="1"/>
      <c r="BK195" s="1"/>
    </row>
    <row r="196" spans="1:63" ht="13.5" customHeight="1" x14ac:dyDescent="0.25">
      <c r="A196" s="3"/>
      <c r="B196" s="3"/>
      <c r="C196" s="3"/>
      <c r="D196" s="3"/>
      <c r="E196" s="3"/>
      <c r="F196" s="3"/>
      <c r="G196" s="1"/>
      <c r="H196" s="3"/>
      <c r="I196" s="1"/>
      <c r="J196" s="1"/>
      <c r="K196" s="1"/>
      <c r="L196" s="1"/>
      <c r="M196" s="1"/>
      <c r="N196" s="1"/>
      <c r="O196" s="1"/>
      <c r="P196" s="3"/>
      <c r="Q196" s="1"/>
      <c r="R196" s="1"/>
      <c r="S196" s="1"/>
      <c r="T196" s="1"/>
      <c r="U196" s="1"/>
      <c r="V196" s="1"/>
      <c r="W196" s="1"/>
      <c r="X196" s="1"/>
      <c r="Y196" s="1"/>
      <c r="Z196" s="1"/>
      <c r="AA196" s="1"/>
      <c r="AB196" s="1"/>
      <c r="AC196" s="1"/>
      <c r="AD196" s="1"/>
      <c r="AE196" s="1"/>
      <c r="AF196" s="1"/>
      <c r="AG196" s="1"/>
      <c r="AH196" s="1"/>
      <c r="AI196" s="1"/>
      <c r="AJ196" s="1"/>
      <c r="AK196" s="1"/>
      <c r="AL196" s="3"/>
      <c r="AM196" s="3"/>
      <c r="AN196" s="3"/>
      <c r="AO196" s="244"/>
      <c r="AP196" s="244"/>
      <c r="AQ196" s="244"/>
      <c r="AR196" s="1"/>
      <c r="AS196" s="1"/>
      <c r="AT196" s="1"/>
      <c r="AU196" s="1"/>
      <c r="AV196" s="1"/>
      <c r="AW196" s="1"/>
      <c r="AX196" s="1"/>
      <c r="AY196" s="1"/>
      <c r="AZ196" s="1"/>
      <c r="BA196" s="1"/>
      <c r="BB196" s="1"/>
      <c r="BC196" s="1"/>
      <c r="BD196" s="1"/>
      <c r="BE196" s="1"/>
      <c r="BF196" s="1"/>
      <c r="BG196" s="1"/>
      <c r="BH196" s="1"/>
      <c r="BI196" s="1"/>
      <c r="BJ196" s="1"/>
      <c r="BK196" s="1"/>
    </row>
    <row r="197" spans="1:63" ht="13.5" customHeight="1" x14ac:dyDescent="0.25">
      <c r="A197" s="3"/>
      <c r="B197" s="3"/>
      <c r="C197" s="3"/>
      <c r="D197" s="3"/>
      <c r="E197" s="3"/>
      <c r="F197" s="3"/>
      <c r="G197" s="1"/>
      <c r="H197" s="3"/>
      <c r="I197" s="1"/>
      <c r="J197" s="1"/>
      <c r="K197" s="1"/>
      <c r="L197" s="1"/>
      <c r="M197" s="1"/>
      <c r="N197" s="1"/>
      <c r="O197" s="1"/>
      <c r="P197" s="3"/>
      <c r="Q197" s="1"/>
      <c r="R197" s="1"/>
      <c r="S197" s="1"/>
      <c r="T197" s="1"/>
      <c r="U197" s="1"/>
      <c r="V197" s="1"/>
      <c r="W197" s="1"/>
      <c r="X197" s="1"/>
      <c r="Y197" s="1"/>
      <c r="Z197" s="1"/>
      <c r="AA197" s="1"/>
      <c r="AB197" s="1"/>
      <c r="AC197" s="1"/>
      <c r="AD197" s="1"/>
      <c r="AE197" s="1"/>
      <c r="AF197" s="1"/>
      <c r="AG197" s="1"/>
      <c r="AH197" s="1"/>
      <c r="AI197" s="1"/>
      <c r="AJ197" s="1"/>
      <c r="AK197" s="1"/>
      <c r="AL197" s="3"/>
      <c r="AM197" s="3"/>
      <c r="AN197" s="3"/>
      <c r="AO197" s="244"/>
      <c r="AP197" s="244"/>
      <c r="AQ197" s="244"/>
      <c r="AR197" s="1"/>
      <c r="AS197" s="1"/>
      <c r="AT197" s="1"/>
      <c r="AU197" s="1"/>
      <c r="AV197" s="1"/>
      <c r="AW197" s="1"/>
      <c r="AX197" s="1"/>
      <c r="AY197" s="1"/>
      <c r="AZ197" s="1"/>
      <c r="BA197" s="1"/>
      <c r="BB197" s="1"/>
      <c r="BC197" s="1"/>
      <c r="BD197" s="1"/>
      <c r="BE197" s="1"/>
      <c r="BF197" s="1"/>
      <c r="BG197" s="1"/>
      <c r="BH197" s="1"/>
      <c r="BI197" s="1"/>
      <c r="BJ197" s="1"/>
      <c r="BK197" s="1"/>
    </row>
    <row r="198" spans="1:63" ht="13.5" customHeight="1" x14ac:dyDescent="0.25">
      <c r="A198" s="3"/>
      <c r="B198" s="3"/>
      <c r="C198" s="3"/>
      <c r="D198" s="3"/>
      <c r="E198" s="3"/>
      <c r="F198" s="3"/>
      <c r="G198" s="1"/>
      <c r="H198" s="3"/>
      <c r="I198" s="1"/>
      <c r="J198" s="1"/>
      <c r="K198" s="1"/>
      <c r="L198" s="1"/>
      <c r="M198" s="1"/>
      <c r="N198" s="1"/>
      <c r="O198" s="1"/>
      <c r="P198" s="3"/>
      <c r="Q198" s="1"/>
      <c r="R198" s="1"/>
      <c r="S198" s="1"/>
      <c r="T198" s="1"/>
      <c r="U198" s="1"/>
      <c r="V198" s="1"/>
      <c r="W198" s="1"/>
      <c r="X198" s="1"/>
      <c r="Y198" s="1"/>
      <c r="Z198" s="1"/>
      <c r="AA198" s="1"/>
      <c r="AB198" s="1"/>
      <c r="AC198" s="1"/>
      <c r="AD198" s="1"/>
      <c r="AE198" s="1"/>
      <c r="AF198" s="1"/>
      <c r="AG198" s="1"/>
      <c r="AH198" s="1"/>
      <c r="AI198" s="1"/>
      <c r="AJ198" s="1"/>
      <c r="AK198" s="1"/>
      <c r="AL198" s="3"/>
      <c r="AM198" s="3"/>
      <c r="AN198" s="3"/>
      <c r="AO198" s="244"/>
      <c r="AP198" s="244"/>
      <c r="AQ198" s="244"/>
      <c r="AR198" s="1"/>
      <c r="AS198" s="1"/>
      <c r="AT198" s="1"/>
      <c r="AU198" s="1"/>
      <c r="AV198" s="1"/>
      <c r="AW198" s="1"/>
      <c r="AX198" s="1"/>
      <c r="AY198" s="1"/>
      <c r="AZ198" s="1"/>
      <c r="BA198" s="1"/>
      <c r="BB198" s="1"/>
      <c r="BC198" s="1"/>
      <c r="BD198" s="1"/>
      <c r="BE198" s="1"/>
      <c r="BF198" s="1"/>
      <c r="BG198" s="1"/>
      <c r="BH198" s="1"/>
      <c r="BI198" s="1"/>
      <c r="BJ198" s="1"/>
      <c r="BK198" s="1"/>
    </row>
    <row r="199" spans="1:63" ht="13.5" customHeight="1" x14ac:dyDescent="0.25">
      <c r="A199" s="3"/>
      <c r="B199" s="3"/>
      <c r="C199" s="3"/>
      <c r="D199" s="3"/>
      <c r="E199" s="3"/>
      <c r="F199" s="3"/>
      <c r="G199" s="1"/>
      <c r="H199" s="3"/>
      <c r="I199" s="1"/>
      <c r="J199" s="1"/>
      <c r="K199" s="1"/>
      <c r="L199" s="1"/>
      <c r="M199" s="1"/>
      <c r="N199" s="1"/>
      <c r="O199" s="1"/>
      <c r="P199" s="3"/>
      <c r="Q199" s="1"/>
      <c r="R199" s="1"/>
      <c r="S199" s="1"/>
      <c r="T199" s="1"/>
      <c r="U199" s="1"/>
      <c r="V199" s="1"/>
      <c r="W199" s="1"/>
      <c r="X199" s="1"/>
      <c r="Y199" s="1"/>
      <c r="Z199" s="1"/>
      <c r="AA199" s="1"/>
      <c r="AB199" s="1"/>
      <c r="AC199" s="1"/>
      <c r="AD199" s="1"/>
      <c r="AE199" s="1"/>
      <c r="AF199" s="1"/>
      <c r="AG199" s="1"/>
      <c r="AH199" s="1"/>
      <c r="AI199" s="1"/>
      <c r="AJ199" s="1"/>
      <c r="AK199" s="1"/>
      <c r="AL199" s="3"/>
      <c r="AM199" s="3"/>
      <c r="AN199" s="3"/>
      <c r="AO199" s="244"/>
      <c r="AP199" s="244"/>
      <c r="AQ199" s="244"/>
      <c r="AR199" s="1"/>
      <c r="AS199" s="1"/>
      <c r="AT199" s="1"/>
      <c r="AU199" s="1"/>
      <c r="AV199" s="1"/>
      <c r="AW199" s="1"/>
      <c r="AX199" s="1"/>
      <c r="AY199" s="1"/>
      <c r="AZ199" s="1"/>
      <c r="BA199" s="1"/>
      <c r="BB199" s="1"/>
      <c r="BC199" s="1"/>
      <c r="BD199" s="1"/>
      <c r="BE199" s="1"/>
      <c r="BF199" s="1"/>
      <c r="BG199" s="1"/>
      <c r="BH199" s="1"/>
      <c r="BI199" s="1"/>
      <c r="BJ199" s="1"/>
      <c r="BK199" s="1"/>
    </row>
    <row r="200" spans="1:63" ht="13.5" customHeight="1" x14ac:dyDescent="0.25">
      <c r="A200" s="3"/>
      <c r="B200" s="3"/>
      <c r="C200" s="3"/>
      <c r="D200" s="3"/>
      <c r="E200" s="3"/>
      <c r="F200" s="3"/>
      <c r="G200" s="1"/>
      <c r="H200" s="3"/>
      <c r="I200" s="1"/>
      <c r="J200" s="1"/>
      <c r="K200" s="1"/>
      <c r="L200" s="1"/>
      <c r="M200" s="1"/>
      <c r="N200" s="1"/>
      <c r="O200" s="1"/>
      <c r="P200" s="3"/>
      <c r="Q200" s="1"/>
      <c r="R200" s="1"/>
      <c r="S200" s="1"/>
      <c r="T200" s="1"/>
      <c r="U200" s="1"/>
      <c r="V200" s="1"/>
      <c r="W200" s="1"/>
      <c r="X200" s="1"/>
      <c r="Y200" s="1"/>
      <c r="Z200" s="1"/>
      <c r="AA200" s="1"/>
      <c r="AB200" s="1"/>
      <c r="AC200" s="1"/>
      <c r="AD200" s="1"/>
      <c r="AE200" s="1"/>
      <c r="AF200" s="1"/>
      <c r="AG200" s="1"/>
      <c r="AH200" s="1"/>
      <c r="AI200" s="1"/>
      <c r="AJ200" s="1"/>
      <c r="AK200" s="1"/>
      <c r="AL200" s="3"/>
      <c r="AM200" s="3"/>
      <c r="AN200" s="3"/>
      <c r="AO200" s="244"/>
      <c r="AP200" s="244"/>
      <c r="AQ200" s="244"/>
      <c r="AR200" s="1"/>
      <c r="AS200" s="1"/>
      <c r="AT200" s="1"/>
      <c r="AU200" s="1"/>
      <c r="AV200" s="1"/>
      <c r="AW200" s="1"/>
      <c r="AX200" s="1"/>
      <c r="AY200" s="1"/>
      <c r="AZ200" s="1"/>
      <c r="BA200" s="1"/>
      <c r="BB200" s="1"/>
      <c r="BC200" s="1"/>
      <c r="BD200" s="1"/>
      <c r="BE200" s="1"/>
      <c r="BF200" s="1"/>
      <c r="BG200" s="1"/>
      <c r="BH200" s="1"/>
      <c r="BI200" s="1"/>
      <c r="BJ200" s="1"/>
      <c r="BK200" s="1"/>
    </row>
    <row r="201" spans="1:63" ht="13.5" customHeight="1" x14ac:dyDescent="0.25">
      <c r="A201" s="3"/>
      <c r="B201" s="3"/>
      <c r="C201" s="3"/>
      <c r="D201" s="3"/>
      <c r="E201" s="3"/>
      <c r="F201" s="3"/>
      <c r="G201" s="1"/>
      <c r="H201" s="3"/>
      <c r="I201" s="1"/>
      <c r="J201" s="1"/>
      <c r="K201" s="1"/>
      <c r="L201" s="1"/>
      <c r="M201" s="1"/>
      <c r="N201" s="1"/>
      <c r="O201" s="1"/>
      <c r="P201" s="3"/>
      <c r="Q201" s="1"/>
      <c r="R201" s="1"/>
      <c r="S201" s="1"/>
      <c r="T201" s="1"/>
      <c r="U201" s="1"/>
      <c r="V201" s="1"/>
      <c r="W201" s="1"/>
      <c r="X201" s="1"/>
      <c r="Y201" s="1"/>
      <c r="Z201" s="1"/>
      <c r="AA201" s="1"/>
      <c r="AB201" s="1"/>
      <c r="AC201" s="1"/>
      <c r="AD201" s="1"/>
      <c r="AE201" s="1"/>
      <c r="AF201" s="1"/>
      <c r="AG201" s="1"/>
      <c r="AH201" s="1"/>
      <c r="AI201" s="1"/>
      <c r="AJ201" s="1"/>
      <c r="AK201" s="1"/>
      <c r="AL201" s="3"/>
      <c r="AM201" s="3"/>
      <c r="AN201" s="3"/>
      <c r="AO201" s="244"/>
      <c r="AP201" s="244"/>
      <c r="AQ201" s="244"/>
      <c r="AR201" s="1"/>
      <c r="AS201" s="1"/>
      <c r="AT201" s="1"/>
      <c r="AU201" s="1"/>
      <c r="AV201" s="1"/>
      <c r="AW201" s="1"/>
      <c r="AX201" s="1"/>
      <c r="AY201" s="1"/>
      <c r="AZ201" s="1"/>
      <c r="BA201" s="1"/>
      <c r="BB201" s="1"/>
      <c r="BC201" s="1"/>
      <c r="BD201" s="1"/>
      <c r="BE201" s="1"/>
      <c r="BF201" s="1"/>
      <c r="BG201" s="1"/>
      <c r="BH201" s="1"/>
      <c r="BI201" s="1"/>
      <c r="BJ201" s="1"/>
      <c r="BK201" s="1"/>
    </row>
    <row r="202" spans="1:63" ht="13.5" customHeight="1" x14ac:dyDescent="0.25">
      <c r="A202" s="3"/>
      <c r="B202" s="3"/>
      <c r="C202" s="3"/>
      <c r="D202" s="3"/>
      <c r="E202" s="3"/>
      <c r="F202" s="3"/>
      <c r="G202" s="1"/>
      <c r="H202" s="3"/>
      <c r="I202" s="1"/>
      <c r="J202" s="1"/>
      <c r="K202" s="1"/>
      <c r="L202" s="1"/>
      <c r="M202" s="1"/>
      <c r="N202" s="1"/>
      <c r="O202" s="1"/>
      <c r="P202" s="3"/>
      <c r="Q202" s="1"/>
      <c r="R202" s="1"/>
      <c r="S202" s="1"/>
      <c r="T202" s="1"/>
      <c r="U202" s="1"/>
      <c r="V202" s="1"/>
      <c r="W202" s="1"/>
      <c r="X202" s="1"/>
      <c r="Y202" s="1"/>
      <c r="Z202" s="1"/>
      <c r="AA202" s="1"/>
      <c r="AB202" s="1"/>
      <c r="AC202" s="1"/>
      <c r="AD202" s="1"/>
      <c r="AE202" s="1"/>
      <c r="AF202" s="1"/>
      <c r="AG202" s="1"/>
      <c r="AH202" s="1"/>
      <c r="AI202" s="1"/>
      <c r="AJ202" s="1"/>
      <c r="AK202" s="1"/>
      <c r="AL202" s="3"/>
      <c r="AM202" s="3"/>
      <c r="AN202" s="3"/>
      <c r="AO202" s="244"/>
      <c r="AP202" s="244"/>
      <c r="AQ202" s="244"/>
      <c r="AR202" s="1"/>
      <c r="AS202" s="1"/>
      <c r="AT202" s="1"/>
      <c r="AU202" s="1"/>
      <c r="AV202" s="1"/>
      <c r="AW202" s="1"/>
      <c r="AX202" s="1"/>
      <c r="AY202" s="1"/>
      <c r="AZ202" s="1"/>
      <c r="BA202" s="1"/>
      <c r="BB202" s="1"/>
      <c r="BC202" s="1"/>
      <c r="BD202" s="1"/>
      <c r="BE202" s="1"/>
      <c r="BF202" s="1"/>
      <c r="BG202" s="1"/>
      <c r="BH202" s="1"/>
      <c r="BI202" s="1"/>
      <c r="BJ202" s="1"/>
      <c r="BK202" s="1"/>
    </row>
    <row r="203" spans="1:63" ht="13.5" customHeight="1" x14ac:dyDescent="0.25">
      <c r="A203" s="3"/>
      <c r="B203" s="3"/>
      <c r="C203" s="3"/>
      <c r="D203" s="3"/>
      <c r="E203" s="3"/>
      <c r="F203" s="3"/>
      <c r="G203" s="1"/>
      <c r="H203" s="3"/>
      <c r="I203" s="1"/>
      <c r="J203" s="1"/>
      <c r="K203" s="1"/>
      <c r="L203" s="1"/>
      <c r="M203" s="1"/>
      <c r="N203" s="1"/>
      <c r="O203" s="1"/>
      <c r="P203" s="3"/>
      <c r="Q203" s="1"/>
      <c r="R203" s="1"/>
      <c r="S203" s="1"/>
      <c r="T203" s="1"/>
      <c r="U203" s="1"/>
      <c r="V203" s="1"/>
      <c r="W203" s="1"/>
      <c r="X203" s="1"/>
      <c r="Y203" s="1"/>
      <c r="Z203" s="1"/>
      <c r="AA203" s="1"/>
      <c r="AB203" s="1"/>
      <c r="AC203" s="1"/>
      <c r="AD203" s="1"/>
      <c r="AE203" s="1"/>
      <c r="AF203" s="1"/>
      <c r="AG203" s="1"/>
      <c r="AH203" s="1"/>
      <c r="AI203" s="1"/>
      <c r="AJ203" s="1"/>
      <c r="AK203" s="1"/>
      <c r="AL203" s="3"/>
      <c r="AM203" s="3"/>
      <c r="AN203" s="3"/>
      <c r="AO203" s="244"/>
      <c r="AP203" s="244"/>
      <c r="AQ203" s="244"/>
      <c r="AR203" s="1"/>
      <c r="AS203" s="1"/>
      <c r="AT203" s="1"/>
      <c r="AU203" s="1"/>
      <c r="AV203" s="1"/>
      <c r="AW203" s="1"/>
      <c r="AX203" s="1"/>
      <c r="AY203" s="1"/>
      <c r="AZ203" s="1"/>
      <c r="BA203" s="1"/>
      <c r="BB203" s="1"/>
      <c r="BC203" s="1"/>
      <c r="BD203" s="1"/>
      <c r="BE203" s="1"/>
      <c r="BF203" s="1"/>
      <c r="BG203" s="1"/>
      <c r="BH203" s="1"/>
      <c r="BI203" s="1"/>
      <c r="BJ203" s="1"/>
      <c r="BK203" s="1"/>
    </row>
    <row r="204" spans="1:63" ht="13.5" customHeight="1" x14ac:dyDescent="0.25">
      <c r="A204" s="3"/>
      <c r="B204" s="3"/>
      <c r="C204" s="3"/>
      <c r="D204" s="3"/>
      <c r="E204" s="3"/>
      <c r="F204" s="3"/>
      <c r="G204" s="1"/>
      <c r="H204" s="3"/>
      <c r="I204" s="1"/>
      <c r="J204" s="1"/>
      <c r="K204" s="1"/>
      <c r="L204" s="1"/>
      <c r="M204" s="1"/>
      <c r="N204" s="1"/>
      <c r="O204" s="1"/>
      <c r="P204" s="3"/>
      <c r="Q204" s="1"/>
      <c r="R204" s="1"/>
      <c r="S204" s="1"/>
      <c r="T204" s="1"/>
      <c r="U204" s="1"/>
      <c r="V204" s="1"/>
      <c r="W204" s="1"/>
      <c r="X204" s="1"/>
      <c r="Y204" s="1"/>
      <c r="Z204" s="1"/>
      <c r="AA204" s="1"/>
      <c r="AB204" s="1"/>
      <c r="AC204" s="1"/>
      <c r="AD204" s="1"/>
      <c r="AE204" s="1"/>
      <c r="AF204" s="1"/>
      <c r="AG204" s="1"/>
      <c r="AH204" s="1"/>
      <c r="AI204" s="1"/>
      <c r="AJ204" s="1"/>
      <c r="AK204" s="1"/>
      <c r="AL204" s="3"/>
      <c r="AM204" s="3"/>
      <c r="AN204" s="3"/>
      <c r="AO204" s="244"/>
      <c r="AP204" s="244"/>
      <c r="AQ204" s="244"/>
      <c r="AR204" s="1"/>
      <c r="AS204" s="1"/>
      <c r="AT204" s="1"/>
      <c r="AU204" s="1"/>
      <c r="AV204" s="1"/>
      <c r="AW204" s="1"/>
      <c r="AX204" s="1"/>
      <c r="AY204" s="1"/>
      <c r="AZ204" s="1"/>
      <c r="BA204" s="1"/>
      <c r="BB204" s="1"/>
      <c r="BC204" s="1"/>
      <c r="BD204" s="1"/>
      <c r="BE204" s="1"/>
      <c r="BF204" s="1"/>
      <c r="BG204" s="1"/>
      <c r="BH204" s="1"/>
      <c r="BI204" s="1"/>
      <c r="BJ204" s="1"/>
      <c r="BK204" s="1"/>
    </row>
    <row r="205" spans="1:63" ht="13.5" customHeight="1" x14ac:dyDescent="0.25">
      <c r="A205" s="3"/>
      <c r="B205" s="3"/>
      <c r="C205" s="3"/>
      <c r="D205" s="3"/>
      <c r="E205" s="3"/>
      <c r="F205" s="3"/>
      <c r="G205" s="1"/>
      <c r="H205" s="3"/>
      <c r="I205" s="1"/>
      <c r="J205" s="1"/>
      <c r="K205" s="1"/>
      <c r="L205" s="1"/>
      <c r="M205" s="1"/>
      <c r="N205" s="1"/>
      <c r="O205" s="1"/>
      <c r="P205" s="3"/>
      <c r="Q205" s="1"/>
      <c r="R205" s="1"/>
      <c r="S205" s="1"/>
      <c r="T205" s="1"/>
      <c r="U205" s="1"/>
      <c r="V205" s="1"/>
      <c r="W205" s="1"/>
      <c r="X205" s="1"/>
      <c r="Y205" s="1"/>
      <c r="Z205" s="1"/>
      <c r="AA205" s="1"/>
      <c r="AB205" s="1"/>
      <c r="AC205" s="1"/>
      <c r="AD205" s="1"/>
      <c r="AE205" s="1"/>
      <c r="AF205" s="1"/>
      <c r="AG205" s="1"/>
      <c r="AH205" s="1"/>
      <c r="AI205" s="1"/>
      <c r="AJ205" s="1"/>
      <c r="AK205" s="1"/>
      <c r="AL205" s="3"/>
      <c r="AM205" s="3"/>
      <c r="AN205" s="3"/>
      <c r="AO205" s="244"/>
      <c r="AP205" s="244"/>
      <c r="AQ205" s="244"/>
      <c r="AR205" s="1"/>
      <c r="AS205" s="1"/>
      <c r="AT205" s="1"/>
      <c r="AU205" s="1"/>
      <c r="AV205" s="1"/>
      <c r="AW205" s="1"/>
      <c r="AX205" s="1"/>
      <c r="AY205" s="1"/>
      <c r="AZ205" s="1"/>
      <c r="BA205" s="1"/>
      <c r="BB205" s="1"/>
      <c r="BC205" s="1"/>
      <c r="BD205" s="1"/>
      <c r="BE205" s="1"/>
      <c r="BF205" s="1"/>
      <c r="BG205" s="1"/>
      <c r="BH205" s="1"/>
      <c r="BI205" s="1"/>
      <c r="BJ205" s="1"/>
      <c r="BK205" s="1"/>
    </row>
    <row r="206" spans="1:63" ht="13.5" customHeight="1" x14ac:dyDescent="0.25">
      <c r="A206" s="3"/>
      <c r="B206" s="3"/>
      <c r="C206" s="3"/>
      <c r="D206" s="3"/>
      <c r="E206" s="3"/>
      <c r="F206" s="3"/>
      <c r="G206" s="1"/>
      <c r="H206" s="3"/>
      <c r="I206" s="1"/>
      <c r="J206" s="1"/>
      <c r="K206" s="1"/>
      <c r="L206" s="1"/>
      <c r="M206" s="1"/>
      <c r="N206" s="1"/>
      <c r="O206" s="1"/>
      <c r="P206" s="3"/>
      <c r="Q206" s="1"/>
      <c r="R206" s="1"/>
      <c r="S206" s="1"/>
      <c r="T206" s="1"/>
      <c r="U206" s="1"/>
      <c r="V206" s="1"/>
      <c r="W206" s="1"/>
      <c r="X206" s="1"/>
      <c r="Y206" s="1"/>
      <c r="Z206" s="1"/>
      <c r="AA206" s="1"/>
      <c r="AB206" s="1"/>
      <c r="AC206" s="1"/>
      <c r="AD206" s="1"/>
      <c r="AE206" s="1"/>
      <c r="AF206" s="1"/>
      <c r="AG206" s="1"/>
      <c r="AH206" s="1"/>
      <c r="AI206" s="1"/>
      <c r="AJ206" s="1"/>
      <c r="AK206" s="1"/>
      <c r="AL206" s="3"/>
      <c r="AM206" s="3"/>
      <c r="AN206" s="3"/>
      <c r="AO206" s="244"/>
      <c r="AP206" s="244"/>
      <c r="AQ206" s="244"/>
      <c r="AR206" s="1"/>
      <c r="AS206" s="1"/>
      <c r="AT206" s="1"/>
      <c r="AU206" s="1"/>
      <c r="AV206" s="1"/>
      <c r="AW206" s="1"/>
      <c r="AX206" s="1"/>
      <c r="AY206" s="1"/>
      <c r="AZ206" s="1"/>
      <c r="BA206" s="1"/>
      <c r="BB206" s="1"/>
      <c r="BC206" s="1"/>
      <c r="BD206" s="1"/>
      <c r="BE206" s="1"/>
      <c r="BF206" s="1"/>
      <c r="BG206" s="1"/>
      <c r="BH206" s="1"/>
      <c r="BI206" s="1"/>
      <c r="BJ206" s="1"/>
      <c r="BK206" s="1"/>
    </row>
    <row r="207" spans="1:63" ht="13.5" customHeight="1" x14ac:dyDescent="0.25">
      <c r="A207" s="3"/>
      <c r="B207" s="3"/>
      <c r="C207" s="3"/>
      <c r="D207" s="3"/>
      <c r="E207" s="3"/>
      <c r="F207" s="3"/>
      <c r="G207" s="1"/>
      <c r="H207" s="3"/>
      <c r="I207" s="1"/>
      <c r="J207" s="1"/>
      <c r="K207" s="1"/>
      <c r="L207" s="1"/>
      <c r="M207" s="1"/>
      <c r="N207" s="1"/>
      <c r="O207" s="1"/>
      <c r="P207" s="3"/>
      <c r="Q207" s="1"/>
      <c r="R207" s="1"/>
      <c r="S207" s="1"/>
      <c r="T207" s="1"/>
      <c r="U207" s="1"/>
      <c r="V207" s="1"/>
      <c r="W207" s="1"/>
      <c r="X207" s="1"/>
      <c r="Y207" s="1"/>
      <c r="Z207" s="1"/>
      <c r="AA207" s="1"/>
      <c r="AB207" s="1"/>
      <c r="AC207" s="1"/>
      <c r="AD207" s="1"/>
      <c r="AE207" s="1"/>
      <c r="AF207" s="1"/>
      <c r="AG207" s="1"/>
      <c r="AH207" s="1"/>
      <c r="AI207" s="1"/>
      <c r="AJ207" s="1"/>
      <c r="AK207" s="1"/>
      <c r="AL207" s="3"/>
      <c r="AM207" s="3"/>
      <c r="AN207" s="3"/>
      <c r="AO207" s="244"/>
      <c r="AP207" s="244"/>
      <c r="AQ207" s="244"/>
      <c r="AR207" s="1"/>
      <c r="AS207" s="1"/>
      <c r="AT207" s="1"/>
      <c r="AU207" s="1"/>
      <c r="AV207" s="1"/>
      <c r="AW207" s="1"/>
      <c r="AX207" s="1"/>
      <c r="AY207" s="1"/>
      <c r="AZ207" s="1"/>
      <c r="BA207" s="1"/>
      <c r="BB207" s="1"/>
      <c r="BC207" s="1"/>
      <c r="BD207" s="1"/>
      <c r="BE207" s="1"/>
      <c r="BF207" s="1"/>
      <c r="BG207" s="1"/>
      <c r="BH207" s="1"/>
      <c r="BI207" s="1"/>
      <c r="BJ207" s="1"/>
      <c r="BK207" s="1"/>
    </row>
    <row r="208" spans="1:63" ht="13.5" customHeight="1" x14ac:dyDescent="0.25">
      <c r="A208" s="3"/>
      <c r="B208" s="3"/>
      <c r="C208" s="3"/>
      <c r="D208" s="3"/>
      <c r="E208" s="3"/>
      <c r="F208" s="3"/>
      <c r="G208" s="1"/>
      <c r="H208" s="3"/>
      <c r="I208" s="1"/>
      <c r="J208" s="1"/>
      <c r="K208" s="1"/>
      <c r="L208" s="1"/>
      <c r="M208" s="1"/>
      <c r="N208" s="1"/>
      <c r="O208" s="1"/>
      <c r="P208" s="3"/>
      <c r="Q208" s="1"/>
      <c r="R208" s="1"/>
      <c r="S208" s="1"/>
      <c r="T208" s="1"/>
      <c r="U208" s="1"/>
      <c r="V208" s="1"/>
      <c r="W208" s="1"/>
      <c r="X208" s="1"/>
      <c r="Y208" s="1"/>
      <c r="Z208" s="1"/>
      <c r="AA208" s="1"/>
      <c r="AB208" s="1"/>
      <c r="AC208" s="1"/>
      <c r="AD208" s="1"/>
      <c r="AE208" s="1"/>
      <c r="AF208" s="1"/>
      <c r="AG208" s="1"/>
      <c r="AH208" s="1"/>
      <c r="AI208" s="1"/>
      <c r="AJ208" s="1"/>
      <c r="AK208" s="1"/>
      <c r="AL208" s="3"/>
      <c r="AM208" s="3"/>
      <c r="AN208" s="3"/>
      <c r="AO208" s="244"/>
      <c r="AP208" s="244"/>
      <c r="AQ208" s="244"/>
      <c r="AR208" s="1"/>
      <c r="AS208" s="1"/>
      <c r="AT208" s="1"/>
      <c r="AU208" s="1"/>
      <c r="AV208" s="1"/>
      <c r="AW208" s="1"/>
      <c r="AX208" s="1"/>
      <c r="AY208" s="1"/>
      <c r="AZ208" s="1"/>
      <c r="BA208" s="1"/>
      <c r="BB208" s="1"/>
      <c r="BC208" s="1"/>
      <c r="BD208" s="1"/>
      <c r="BE208" s="1"/>
      <c r="BF208" s="1"/>
      <c r="BG208" s="1"/>
      <c r="BH208" s="1"/>
      <c r="BI208" s="1"/>
      <c r="BJ208" s="1"/>
      <c r="BK208" s="1"/>
    </row>
    <row r="209" spans="1:63" ht="13.5" customHeight="1" x14ac:dyDescent="0.25">
      <c r="A209" s="3"/>
      <c r="B209" s="3"/>
      <c r="C209" s="3"/>
      <c r="D209" s="3"/>
      <c r="E209" s="3"/>
      <c r="F209" s="3"/>
      <c r="G209" s="1"/>
      <c r="H209" s="3"/>
      <c r="I209" s="1"/>
      <c r="J209" s="1"/>
      <c r="K209" s="1"/>
      <c r="L209" s="1"/>
      <c r="M209" s="1"/>
      <c r="N209" s="1"/>
      <c r="O209" s="1"/>
      <c r="P209" s="3"/>
      <c r="Q209" s="1"/>
      <c r="R209" s="1"/>
      <c r="S209" s="1"/>
      <c r="T209" s="1"/>
      <c r="U209" s="1"/>
      <c r="V209" s="1"/>
      <c r="W209" s="1"/>
      <c r="X209" s="1"/>
      <c r="Y209" s="1"/>
      <c r="Z209" s="1"/>
      <c r="AA209" s="1"/>
      <c r="AB209" s="1"/>
      <c r="AC209" s="1"/>
      <c r="AD209" s="1"/>
      <c r="AE209" s="1"/>
      <c r="AF209" s="1"/>
      <c r="AG209" s="1"/>
      <c r="AH209" s="1"/>
      <c r="AI209" s="1"/>
      <c r="AJ209" s="1"/>
      <c r="AK209" s="1"/>
      <c r="AL209" s="3"/>
      <c r="AM209" s="3"/>
      <c r="AN209" s="3"/>
      <c r="AO209" s="244"/>
      <c r="AP209" s="244"/>
      <c r="AQ209" s="244"/>
      <c r="AR209" s="1"/>
      <c r="AS209" s="1"/>
      <c r="AT209" s="1"/>
      <c r="AU209" s="1"/>
      <c r="AV209" s="1"/>
      <c r="AW209" s="1"/>
      <c r="AX209" s="1"/>
      <c r="AY209" s="1"/>
      <c r="AZ209" s="1"/>
      <c r="BA209" s="1"/>
      <c r="BB209" s="1"/>
      <c r="BC209" s="1"/>
      <c r="BD209" s="1"/>
      <c r="BE209" s="1"/>
      <c r="BF209" s="1"/>
      <c r="BG209" s="1"/>
      <c r="BH209" s="1"/>
      <c r="BI209" s="1"/>
      <c r="BJ209" s="1"/>
      <c r="BK209" s="1"/>
    </row>
    <row r="210" spans="1:63" ht="13.5" customHeight="1" x14ac:dyDescent="0.25">
      <c r="A210" s="3"/>
      <c r="B210" s="3"/>
      <c r="C210" s="3"/>
      <c r="D210" s="3"/>
      <c r="E210" s="3"/>
      <c r="F210" s="3"/>
      <c r="G210" s="1"/>
      <c r="H210" s="3"/>
      <c r="I210" s="1"/>
      <c r="J210" s="1"/>
      <c r="K210" s="1"/>
      <c r="L210" s="1"/>
      <c r="M210" s="1"/>
      <c r="N210" s="1"/>
      <c r="O210" s="1"/>
      <c r="P210" s="3"/>
      <c r="Q210" s="1"/>
      <c r="R210" s="1"/>
      <c r="S210" s="1"/>
      <c r="T210" s="1"/>
      <c r="U210" s="1"/>
      <c r="V210" s="1"/>
      <c r="W210" s="1"/>
      <c r="X210" s="1"/>
      <c r="Y210" s="1"/>
      <c r="Z210" s="1"/>
      <c r="AA210" s="1"/>
      <c r="AB210" s="1"/>
      <c r="AC210" s="1"/>
      <c r="AD210" s="1"/>
      <c r="AE210" s="1"/>
      <c r="AF210" s="1"/>
      <c r="AG210" s="1"/>
      <c r="AH210" s="1"/>
      <c r="AI210" s="1"/>
      <c r="AJ210" s="1"/>
      <c r="AK210" s="1"/>
      <c r="AL210" s="3"/>
      <c r="AM210" s="3"/>
      <c r="AN210" s="3"/>
      <c r="AO210" s="244"/>
      <c r="AP210" s="244"/>
      <c r="AQ210" s="244"/>
      <c r="AR210" s="1"/>
      <c r="AS210" s="1"/>
      <c r="AT210" s="1"/>
      <c r="AU210" s="1"/>
      <c r="AV210" s="1"/>
      <c r="AW210" s="1"/>
      <c r="AX210" s="1"/>
      <c r="AY210" s="1"/>
      <c r="AZ210" s="1"/>
      <c r="BA210" s="1"/>
      <c r="BB210" s="1"/>
      <c r="BC210" s="1"/>
      <c r="BD210" s="1"/>
      <c r="BE210" s="1"/>
      <c r="BF210" s="1"/>
      <c r="BG210" s="1"/>
      <c r="BH210" s="1"/>
      <c r="BI210" s="1"/>
      <c r="BJ210" s="1"/>
      <c r="BK210" s="1"/>
    </row>
    <row r="211" spans="1:63" ht="13.5" customHeight="1" x14ac:dyDescent="0.25">
      <c r="A211" s="3"/>
      <c r="B211" s="3"/>
      <c r="C211" s="3"/>
      <c r="D211" s="3"/>
      <c r="E211" s="3"/>
      <c r="F211" s="3"/>
      <c r="G211" s="1"/>
      <c r="H211" s="3"/>
      <c r="I211" s="1"/>
      <c r="J211" s="1"/>
      <c r="K211" s="1"/>
      <c r="L211" s="1"/>
      <c r="M211" s="1"/>
      <c r="N211" s="1"/>
      <c r="O211" s="1"/>
      <c r="P211" s="3"/>
      <c r="Q211" s="1"/>
      <c r="R211" s="1"/>
      <c r="S211" s="1"/>
      <c r="T211" s="1"/>
      <c r="U211" s="1"/>
      <c r="V211" s="1"/>
      <c r="W211" s="1"/>
      <c r="X211" s="1"/>
      <c r="Y211" s="1"/>
      <c r="Z211" s="1"/>
      <c r="AA211" s="1"/>
      <c r="AB211" s="1"/>
      <c r="AC211" s="1"/>
      <c r="AD211" s="1"/>
      <c r="AE211" s="1"/>
      <c r="AF211" s="1"/>
      <c r="AG211" s="1"/>
      <c r="AH211" s="1"/>
      <c r="AI211" s="1"/>
      <c r="AJ211" s="1"/>
      <c r="AK211" s="1"/>
      <c r="AL211" s="3"/>
      <c r="AM211" s="3"/>
      <c r="AN211" s="3"/>
      <c r="AO211" s="244"/>
      <c r="AP211" s="244"/>
      <c r="AQ211" s="244"/>
      <c r="AR211" s="1"/>
      <c r="AS211" s="1"/>
      <c r="AT211" s="1"/>
      <c r="AU211" s="1"/>
      <c r="AV211" s="1"/>
      <c r="AW211" s="1"/>
      <c r="AX211" s="1"/>
      <c r="AY211" s="1"/>
      <c r="AZ211" s="1"/>
      <c r="BA211" s="1"/>
      <c r="BB211" s="1"/>
      <c r="BC211" s="1"/>
      <c r="BD211" s="1"/>
      <c r="BE211" s="1"/>
      <c r="BF211" s="1"/>
      <c r="BG211" s="1"/>
      <c r="BH211" s="1"/>
      <c r="BI211" s="1"/>
      <c r="BJ211" s="1"/>
      <c r="BK211" s="1"/>
    </row>
    <row r="212" spans="1:63" ht="13.5" customHeight="1" x14ac:dyDescent="0.25">
      <c r="A212" s="3"/>
      <c r="B212" s="3"/>
      <c r="C212" s="3"/>
      <c r="D212" s="3"/>
      <c r="E212" s="3"/>
      <c r="F212" s="3"/>
      <c r="G212" s="1"/>
      <c r="H212" s="3"/>
      <c r="I212" s="1"/>
      <c r="J212" s="1"/>
      <c r="K212" s="1"/>
      <c r="L212" s="1"/>
      <c r="M212" s="1"/>
      <c r="N212" s="1"/>
      <c r="O212" s="1"/>
      <c r="P212" s="3"/>
      <c r="Q212" s="1"/>
      <c r="R212" s="1"/>
      <c r="S212" s="1"/>
      <c r="T212" s="1"/>
      <c r="U212" s="1"/>
      <c r="V212" s="1"/>
      <c r="W212" s="1"/>
      <c r="X212" s="1"/>
      <c r="Y212" s="1"/>
      <c r="Z212" s="1"/>
      <c r="AA212" s="1"/>
      <c r="AB212" s="1"/>
      <c r="AC212" s="1"/>
      <c r="AD212" s="1"/>
      <c r="AE212" s="1"/>
      <c r="AF212" s="1"/>
      <c r="AG212" s="1"/>
      <c r="AH212" s="1"/>
      <c r="AI212" s="1"/>
      <c r="AJ212" s="1"/>
      <c r="AK212" s="1"/>
      <c r="AL212" s="3"/>
      <c r="AM212" s="3"/>
      <c r="AN212" s="3"/>
      <c r="AO212" s="244"/>
      <c r="AP212" s="244"/>
      <c r="AQ212" s="244"/>
      <c r="AR212" s="1"/>
      <c r="AS212" s="1"/>
      <c r="AT212" s="1"/>
      <c r="AU212" s="1"/>
      <c r="AV212" s="1"/>
      <c r="AW212" s="1"/>
      <c r="AX212" s="1"/>
      <c r="AY212" s="1"/>
      <c r="AZ212" s="1"/>
      <c r="BA212" s="1"/>
      <c r="BB212" s="1"/>
      <c r="BC212" s="1"/>
      <c r="BD212" s="1"/>
      <c r="BE212" s="1"/>
      <c r="BF212" s="1"/>
      <c r="BG212" s="1"/>
      <c r="BH212" s="1"/>
      <c r="BI212" s="1"/>
      <c r="BJ212" s="1"/>
      <c r="BK212" s="1"/>
    </row>
    <row r="213" spans="1:63" ht="13.5" customHeight="1" x14ac:dyDescent="0.25">
      <c r="A213" s="3"/>
      <c r="B213" s="3"/>
      <c r="C213" s="3"/>
      <c r="D213" s="3"/>
      <c r="E213" s="3"/>
      <c r="F213" s="3"/>
      <c r="G213" s="1"/>
      <c r="H213" s="3"/>
      <c r="I213" s="1"/>
      <c r="J213" s="1"/>
      <c r="K213" s="1"/>
      <c r="L213" s="1"/>
      <c r="M213" s="1"/>
      <c r="N213" s="1"/>
      <c r="O213" s="1"/>
      <c r="P213" s="3"/>
      <c r="Q213" s="1"/>
      <c r="R213" s="1"/>
      <c r="S213" s="1"/>
      <c r="T213" s="1"/>
      <c r="U213" s="1"/>
      <c r="V213" s="1"/>
      <c r="W213" s="1"/>
      <c r="X213" s="1"/>
      <c r="Y213" s="1"/>
      <c r="Z213" s="1"/>
      <c r="AA213" s="1"/>
      <c r="AB213" s="1"/>
      <c r="AC213" s="1"/>
      <c r="AD213" s="1"/>
      <c r="AE213" s="1"/>
      <c r="AF213" s="1"/>
      <c r="AG213" s="1"/>
      <c r="AH213" s="1"/>
      <c r="AI213" s="1"/>
      <c r="AJ213" s="1"/>
      <c r="AK213" s="1"/>
      <c r="AL213" s="3"/>
      <c r="AM213" s="3"/>
      <c r="AN213" s="3"/>
      <c r="AO213" s="244"/>
      <c r="AP213" s="244"/>
      <c r="AQ213" s="244"/>
      <c r="AR213" s="1"/>
      <c r="AS213" s="1"/>
      <c r="AT213" s="1"/>
      <c r="AU213" s="1"/>
      <c r="AV213" s="1"/>
      <c r="AW213" s="1"/>
      <c r="AX213" s="1"/>
      <c r="AY213" s="1"/>
      <c r="AZ213" s="1"/>
      <c r="BA213" s="1"/>
      <c r="BB213" s="1"/>
      <c r="BC213" s="1"/>
      <c r="BD213" s="1"/>
      <c r="BE213" s="1"/>
      <c r="BF213" s="1"/>
      <c r="BG213" s="1"/>
      <c r="BH213" s="1"/>
      <c r="BI213" s="1"/>
      <c r="BJ213" s="1"/>
      <c r="BK213" s="1"/>
    </row>
    <row r="214" spans="1:63" ht="13.5" customHeight="1" x14ac:dyDescent="0.25">
      <c r="A214" s="3"/>
      <c r="B214" s="3"/>
      <c r="C214" s="3"/>
      <c r="D214" s="3"/>
      <c r="E214" s="3"/>
      <c r="F214" s="3"/>
      <c r="G214" s="1"/>
      <c r="H214" s="3"/>
      <c r="I214" s="1"/>
      <c r="J214" s="1"/>
      <c r="K214" s="1"/>
      <c r="L214" s="1"/>
      <c r="M214" s="1"/>
      <c r="N214" s="1"/>
      <c r="O214" s="1"/>
      <c r="P214" s="3"/>
      <c r="Q214" s="1"/>
      <c r="R214" s="1"/>
      <c r="S214" s="1"/>
      <c r="T214" s="1"/>
      <c r="U214" s="1"/>
      <c r="V214" s="1"/>
      <c r="W214" s="1"/>
      <c r="X214" s="1"/>
      <c r="Y214" s="1"/>
      <c r="Z214" s="1"/>
      <c r="AA214" s="1"/>
      <c r="AB214" s="1"/>
      <c r="AC214" s="1"/>
      <c r="AD214" s="1"/>
      <c r="AE214" s="1"/>
      <c r="AF214" s="1"/>
      <c r="AG214" s="1"/>
      <c r="AH214" s="1"/>
      <c r="AI214" s="1"/>
      <c r="AJ214" s="1"/>
      <c r="AK214" s="1"/>
      <c r="AL214" s="3"/>
      <c r="AM214" s="3"/>
      <c r="AN214" s="3"/>
      <c r="AO214" s="244"/>
      <c r="AP214" s="244"/>
      <c r="AQ214" s="244"/>
      <c r="AR214" s="1"/>
      <c r="AS214" s="1"/>
      <c r="AT214" s="1"/>
      <c r="AU214" s="1"/>
      <c r="AV214" s="1"/>
      <c r="AW214" s="1"/>
      <c r="AX214" s="1"/>
      <c r="AY214" s="1"/>
      <c r="AZ214" s="1"/>
      <c r="BA214" s="1"/>
      <c r="BB214" s="1"/>
      <c r="BC214" s="1"/>
      <c r="BD214" s="1"/>
      <c r="BE214" s="1"/>
      <c r="BF214" s="1"/>
      <c r="BG214" s="1"/>
      <c r="BH214" s="1"/>
      <c r="BI214" s="1"/>
      <c r="BJ214" s="1"/>
      <c r="BK214" s="1"/>
    </row>
    <row r="215" spans="1:63" ht="13.5" customHeight="1" x14ac:dyDescent="0.25">
      <c r="A215" s="3"/>
      <c r="B215" s="3"/>
      <c r="C215" s="3"/>
      <c r="D215" s="3"/>
      <c r="E215" s="3"/>
      <c r="F215" s="3"/>
      <c r="G215" s="1"/>
      <c r="H215" s="3"/>
      <c r="I215" s="1"/>
      <c r="J215" s="1"/>
      <c r="K215" s="1"/>
      <c r="L215" s="1"/>
      <c r="M215" s="1"/>
      <c r="N215" s="1"/>
      <c r="O215" s="1"/>
      <c r="P215" s="3"/>
      <c r="Q215" s="1"/>
      <c r="R215" s="1"/>
      <c r="S215" s="1"/>
      <c r="T215" s="1"/>
      <c r="U215" s="1"/>
      <c r="V215" s="1"/>
      <c r="W215" s="1"/>
      <c r="X215" s="1"/>
      <c r="Y215" s="1"/>
      <c r="Z215" s="1"/>
      <c r="AA215" s="1"/>
      <c r="AB215" s="1"/>
      <c r="AC215" s="1"/>
      <c r="AD215" s="1"/>
      <c r="AE215" s="1"/>
      <c r="AF215" s="1"/>
      <c r="AG215" s="1"/>
      <c r="AH215" s="1"/>
      <c r="AI215" s="1"/>
      <c r="AJ215" s="1"/>
      <c r="AK215" s="1"/>
      <c r="AL215" s="3"/>
      <c r="AM215" s="3"/>
      <c r="AN215" s="3"/>
      <c r="AO215" s="244"/>
      <c r="AP215" s="244"/>
      <c r="AQ215" s="244"/>
      <c r="AR215" s="1"/>
      <c r="AS215" s="1"/>
      <c r="AT215" s="1"/>
      <c r="AU215" s="1"/>
      <c r="AV215" s="1"/>
      <c r="AW215" s="1"/>
      <c r="AX215" s="1"/>
      <c r="AY215" s="1"/>
      <c r="AZ215" s="1"/>
      <c r="BA215" s="1"/>
      <c r="BB215" s="1"/>
      <c r="BC215" s="1"/>
      <c r="BD215" s="1"/>
      <c r="BE215" s="1"/>
      <c r="BF215" s="1"/>
      <c r="BG215" s="1"/>
      <c r="BH215" s="1"/>
      <c r="BI215" s="1"/>
      <c r="BJ215" s="1"/>
      <c r="BK215" s="1"/>
    </row>
    <row r="216" spans="1:63" ht="13.5" customHeight="1" x14ac:dyDescent="0.25">
      <c r="A216" s="3"/>
      <c r="B216" s="3"/>
      <c r="C216" s="3"/>
      <c r="D216" s="3"/>
      <c r="E216" s="3"/>
      <c r="F216" s="3"/>
      <c r="G216" s="1"/>
      <c r="H216" s="3"/>
      <c r="I216" s="1"/>
      <c r="J216" s="1"/>
      <c r="K216" s="1"/>
      <c r="L216" s="1"/>
      <c r="M216" s="1"/>
      <c r="N216" s="1"/>
      <c r="O216" s="1"/>
      <c r="P216" s="3"/>
      <c r="Q216" s="1"/>
      <c r="R216" s="1"/>
      <c r="S216" s="1"/>
      <c r="T216" s="1"/>
      <c r="U216" s="1"/>
      <c r="V216" s="1"/>
      <c r="W216" s="1"/>
      <c r="X216" s="1"/>
      <c r="Y216" s="1"/>
      <c r="Z216" s="1"/>
      <c r="AA216" s="1"/>
      <c r="AB216" s="1"/>
      <c r="AC216" s="1"/>
      <c r="AD216" s="1"/>
      <c r="AE216" s="1"/>
      <c r="AF216" s="1"/>
      <c r="AG216" s="1"/>
      <c r="AH216" s="1"/>
      <c r="AI216" s="1"/>
      <c r="AJ216" s="1"/>
      <c r="AK216" s="1"/>
      <c r="AL216" s="3"/>
      <c r="AM216" s="3"/>
      <c r="AN216" s="3"/>
      <c r="AO216" s="244"/>
      <c r="AP216" s="244"/>
      <c r="AQ216" s="244"/>
      <c r="AR216" s="1"/>
      <c r="AS216" s="1"/>
      <c r="AT216" s="1"/>
      <c r="AU216" s="1"/>
      <c r="AV216" s="1"/>
      <c r="AW216" s="1"/>
      <c r="AX216" s="1"/>
      <c r="AY216" s="1"/>
      <c r="AZ216" s="1"/>
      <c r="BA216" s="1"/>
      <c r="BB216" s="1"/>
      <c r="BC216" s="1"/>
      <c r="BD216" s="1"/>
      <c r="BE216" s="1"/>
      <c r="BF216" s="1"/>
      <c r="BG216" s="1"/>
      <c r="BH216" s="1"/>
      <c r="BI216" s="1"/>
      <c r="BJ216" s="1"/>
      <c r="BK216" s="1"/>
    </row>
    <row r="217" spans="1:63" ht="13.5" customHeight="1" x14ac:dyDescent="0.25">
      <c r="A217" s="3"/>
      <c r="B217" s="3"/>
      <c r="C217" s="3"/>
      <c r="D217" s="3"/>
      <c r="E217" s="3"/>
      <c r="F217" s="3"/>
      <c r="G217" s="1"/>
      <c r="H217" s="3"/>
      <c r="I217" s="1"/>
      <c r="J217" s="1"/>
      <c r="K217" s="1"/>
      <c r="L217" s="1"/>
      <c r="M217" s="1"/>
      <c r="N217" s="1"/>
      <c r="O217" s="1"/>
      <c r="P217" s="3"/>
      <c r="Q217" s="1"/>
      <c r="R217" s="1"/>
      <c r="S217" s="1"/>
      <c r="T217" s="1"/>
      <c r="U217" s="1"/>
      <c r="V217" s="1"/>
      <c r="W217" s="1"/>
      <c r="X217" s="1"/>
      <c r="Y217" s="1"/>
      <c r="Z217" s="1"/>
      <c r="AA217" s="1"/>
      <c r="AB217" s="1"/>
      <c r="AC217" s="1"/>
      <c r="AD217" s="1"/>
      <c r="AE217" s="1"/>
      <c r="AF217" s="1"/>
      <c r="AG217" s="1"/>
      <c r="AH217" s="1"/>
      <c r="AI217" s="1"/>
      <c r="AJ217" s="1"/>
      <c r="AK217" s="1"/>
      <c r="AL217" s="3"/>
      <c r="AM217" s="3"/>
      <c r="AN217" s="3"/>
      <c r="AO217" s="244"/>
      <c r="AP217" s="244"/>
      <c r="AQ217" s="244"/>
      <c r="AR217" s="1"/>
      <c r="AS217" s="1"/>
      <c r="AT217" s="1"/>
      <c r="AU217" s="1"/>
      <c r="AV217" s="1"/>
      <c r="AW217" s="1"/>
      <c r="AX217" s="1"/>
      <c r="AY217" s="1"/>
      <c r="AZ217" s="1"/>
      <c r="BA217" s="1"/>
      <c r="BB217" s="1"/>
      <c r="BC217" s="1"/>
      <c r="BD217" s="1"/>
      <c r="BE217" s="1"/>
      <c r="BF217" s="1"/>
      <c r="BG217" s="1"/>
      <c r="BH217" s="1"/>
      <c r="BI217" s="1"/>
      <c r="BJ217" s="1"/>
      <c r="BK217" s="1"/>
    </row>
    <row r="218" spans="1:63" ht="13.5" customHeight="1" x14ac:dyDescent="0.25">
      <c r="A218" s="3"/>
      <c r="B218" s="3"/>
      <c r="C218" s="3"/>
      <c r="D218" s="3"/>
      <c r="E218" s="3"/>
      <c r="F218" s="3"/>
      <c r="G218" s="1"/>
      <c r="H218" s="3"/>
      <c r="I218" s="1"/>
      <c r="J218" s="1"/>
      <c r="K218" s="1"/>
      <c r="L218" s="1"/>
      <c r="M218" s="1"/>
      <c r="N218" s="1"/>
      <c r="O218" s="1"/>
      <c r="P218" s="3"/>
      <c r="Q218" s="1"/>
      <c r="R218" s="1"/>
      <c r="S218" s="1"/>
      <c r="T218" s="1"/>
      <c r="U218" s="1"/>
      <c r="V218" s="1"/>
      <c r="W218" s="1"/>
      <c r="X218" s="1"/>
      <c r="Y218" s="1"/>
      <c r="Z218" s="1"/>
      <c r="AA218" s="1"/>
      <c r="AB218" s="1"/>
      <c r="AC218" s="1"/>
      <c r="AD218" s="1"/>
      <c r="AE218" s="1"/>
      <c r="AF218" s="1"/>
      <c r="AG218" s="1"/>
      <c r="AH218" s="1"/>
      <c r="AI218" s="1"/>
      <c r="AJ218" s="1"/>
      <c r="AK218" s="1"/>
      <c r="AL218" s="3"/>
      <c r="AM218" s="3"/>
      <c r="AN218" s="3"/>
      <c r="AO218" s="244"/>
      <c r="AP218" s="244"/>
      <c r="AQ218" s="244"/>
      <c r="AR218" s="1"/>
      <c r="AS218" s="1"/>
      <c r="AT218" s="1"/>
      <c r="AU218" s="1"/>
      <c r="AV218" s="1"/>
      <c r="AW218" s="1"/>
      <c r="AX218" s="1"/>
      <c r="AY218" s="1"/>
      <c r="AZ218" s="1"/>
      <c r="BA218" s="1"/>
      <c r="BB218" s="1"/>
      <c r="BC218" s="1"/>
      <c r="BD218" s="1"/>
      <c r="BE218" s="1"/>
      <c r="BF218" s="1"/>
      <c r="BG218" s="1"/>
      <c r="BH218" s="1"/>
      <c r="BI218" s="1"/>
      <c r="BJ218" s="1"/>
      <c r="BK218" s="1"/>
    </row>
    <row r="219" spans="1:63" ht="13.5" customHeight="1" x14ac:dyDescent="0.25">
      <c r="A219" s="3"/>
      <c r="B219" s="3"/>
      <c r="C219" s="3"/>
      <c r="D219" s="3"/>
      <c r="E219" s="3"/>
      <c r="F219" s="3"/>
      <c r="G219" s="1"/>
      <c r="H219" s="3"/>
      <c r="I219" s="1"/>
      <c r="J219" s="1"/>
      <c r="K219" s="1"/>
      <c r="L219" s="1"/>
      <c r="M219" s="1"/>
      <c r="N219" s="1"/>
      <c r="O219" s="1"/>
      <c r="P219" s="3"/>
      <c r="Q219" s="1"/>
      <c r="R219" s="1"/>
      <c r="S219" s="1"/>
      <c r="T219" s="1"/>
      <c r="U219" s="1"/>
      <c r="V219" s="1"/>
      <c r="W219" s="1"/>
      <c r="X219" s="1"/>
      <c r="Y219" s="1"/>
      <c r="Z219" s="1"/>
      <c r="AA219" s="1"/>
      <c r="AB219" s="1"/>
      <c r="AC219" s="1"/>
      <c r="AD219" s="1"/>
      <c r="AE219" s="1"/>
      <c r="AF219" s="1"/>
      <c r="AG219" s="1"/>
      <c r="AH219" s="1"/>
      <c r="AI219" s="1"/>
      <c r="AJ219" s="1"/>
      <c r="AK219" s="1"/>
      <c r="AL219" s="3"/>
      <c r="AM219" s="3"/>
      <c r="AN219" s="3"/>
      <c r="AO219" s="244"/>
      <c r="AP219" s="244"/>
      <c r="AQ219" s="244"/>
      <c r="AR219" s="1"/>
      <c r="AS219" s="1"/>
      <c r="AT219" s="1"/>
      <c r="AU219" s="1"/>
      <c r="AV219" s="1"/>
      <c r="AW219" s="1"/>
      <c r="AX219" s="1"/>
      <c r="AY219" s="1"/>
      <c r="AZ219" s="1"/>
      <c r="BA219" s="1"/>
      <c r="BB219" s="1"/>
      <c r="BC219" s="1"/>
      <c r="BD219" s="1"/>
      <c r="BE219" s="1"/>
      <c r="BF219" s="1"/>
      <c r="BG219" s="1"/>
      <c r="BH219" s="1"/>
      <c r="BI219" s="1"/>
      <c r="BJ219" s="1"/>
      <c r="BK219" s="1"/>
    </row>
    <row r="220" spans="1:63" ht="13.5" customHeight="1" x14ac:dyDescent="0.25">
      <c r="A220" s="3"/>
      <c r="B220" s="3"/>
      <c r="C220" s="3"/>
      <c r="D220" s="3"/>
      <c r="E220" s="3"/>
      <c r="F220" s="3"/>
      <c r="G220" s="1"/>
      <c r="H220" s="3"/>
      <c r="I220" s="1"/>
      <c r="J220" s="1"/>
      <c r="K220" s="1"/>
      <c r="L220" s="1"/>
      <c r="M220" s="1"/>
      <c r="N220" s="1"/>
      <c r="O220" s="1"/>
      <c r="P220" s="3"/>
      <c r="Q220" s="1"/>
      <c r="R220" s="1"/>
      <c r="S220" s="1"/>
      <c r="T220" s="1"/>
      <c r="U220" s="1"/>
      <c r="V220" s="1"/>
      <c r="W220" s="1"/>
      <c r="X220" s="1"/>
      <c r="Y220" s="1"/>
      <c r="Z220" s="1"/>
      <c r="AA220" s="1"/>
      <c r="AB220" s="1"/>
      <c r="AC220" s="1"/>
      <c r="AD220" s="1"/>
      <c r="AE220" s="1"/>
      <c r="AF220" s="1"/>
      <c r="AG220" s="1"/>
      <c r="AH220" s="1"/>
      <c r="AI220" s="1"/>
      <c r="AJ220" s="1"/>
      <c r="AK220" s="1"/>
      <c r="AL220" s="3"/>
      <c r="AM220" s="3"/>
      <c r="AN220" s="3"/>
      <c r="AO220" s="244"/>
      <c r="AP220" s="244"/>
      <c r="AQ220" s="244"/>
      <c r="AR220" s="1"/>
      <c r="AS220" s="1"/>
      <c r="AT220" s="1"/>
      <c r="AU220" s="1"/>
      <c r="AV220" s="1"/>
      <c r="AW220" s="1"/>
      <c r="AX220" s="1"/>
      <c r="AY220" s="1"/>
      <c r="AZ220" s="1"/>
      <c r="BA220" s="1"/>
      <c r="BB220" s="1"/>
      <c r="BC220" s="1"/>
      <c r="BD220" s="1"/>
      <c r="BE220" s="1"/>
      <c r="BF220" s="1"/>
      <c r="BG220" s="1"/>
      <c r="BH220" s="1"/>
      <c r="BI220" s="1"/>
      <c r="BJ220" s="1"/>
      <c r="BK220" s="1"/>
    </row>
    <row r="221" spans="1:63" ht="13.5" customHeight="1" x14ac:dyDescent="0.25">
      <c r="A221" s="3"/>
      <c r="B221" s="3"/>
      <c r="C221" s="3"/>
      <c r="D221" s="3"/>
      <c r="E221" s="3"/>
      <c r="F221" s="3"/>
      <c r="G221" s="1"/>
      <c r="H221" s="3"/>
      <c r="I221" s="1"/>
      <c r="J221" s="1"/>
      <c r="K221" s="1"/>
      <c r="L221" s="1"/>
      <c r="M221" s="1"/>
      <c r="N221" s="1"/>
      <c r="O221" s="1"/>
      <c r="P221" s="3"/>
      <c r="Q221" s="1"/>
      <c r="R221" s="1"/>
      <c r="S221" s="1"/>
      <c r="T221" s="1"/>
      <c r="U221" s="1"/>
      <c r="V221" s="1"/>
      <c r="W221" s="1"/>
      <c r="X221" s="1"/>
      <c r="Y221" s="1"/>
      <c r="Z221" s="1"/>
      <c r="AA221" s="1"/>
      <c r="AB221" s="1"/>
      <c r="AC221" s="1"/>
      <c r="AD221" s="1"/>
      <c r="AE221" s="1"/>
      <c r="AF221" s="1"/>
      <c r="AG221" s="1"/>
      <c r="AH221" s="1"/>
      <c r="AI221" s="1"/>
      <c r="AJ221" s="1"/>
      <c r="AK221" s="1"/>
      <c r="AL221" s="3"/>
      <c r="AM221" s="3"/>
      <c r="AN221" s="3"/>
      <c r="AO221" s="244"/>
      <c r="AP221" s="244"/>
      <c r="AQ221" s="244"/>
      <c r="AR221" s="1"/>
      <c r="AS221" s="1"/>
      <c r="AT221" s="1"/>
      <c r="AU221" s="1"/>
      <c r="AV221" s="1"/>
      <c r="AW221" s="1"/>
      <c r="AX221" s="1"/>
      <c r="AY221" s="1"/>
      <c r="AZ221" s="1"/>
      <c r="BA221" s="1"/>
      <c r="BB221" s="1"/>
      <c r="BC221" s="1"/>
      <c r="BD221" s="1"/>
      <c r="BE221" s="1"/>
      <c r="BF221" s="1"/>
      <c r="BG221" s="1"/>
      <c r="BH221" s="1"/>
      <c r="BI221" s="1"/>
      <c r="BJ221" s="1"/>
      <c r="BK221" s="1"/>
    </row>
    <row r="222" spans="1:63" ht="13.5" customHeight="1" x14ac:dyDescent="0.25">
      <c r="A222" s="3"/>
      <c r="B222" s="3"/>
      <c r="C222" s="3"/>
      <c r="D222" s="3"/>
      <c r="E222" s="3"/>
      <c r="F222" s="3"/>
      <c r="G222" s="1"/>
      <c r="H222" s="3"/>
      <c r="I222" s="1"/>
      <c r="J222" s="1"/>
      <c r="K222" s="1"/>
      <c r="L222" s="1"/>
      <c r="M222" s="1"/>
      <c r="N222" s="1"/>
      <c r="O222" s="1"/>
      <c r="P222" s="3"/>
      <c r="Q222" s="1"/>
      <c r="R222" s="1"/>
      <c r="S222" s="1"/>
      <c r="T222" s="1"/>
      <c r="U222" s="1"/>
      <c r="V222" s="1"/>
      <c r="W222" s="1"/>
      <c r="X222" s="1"/>
      <c r="Y222" s="1"/>
      <c r="Z222" s="1"/>
      <c r="AA222" s="1"/>
      <c r="AB222" s="1"/>
      <c r="AC222" s="1"/>
      <c r="AD222" s="1"/>
      <c r="AE222" s="1"/>
      <c r="AF222" s="1"/>
      <c r="AG222" s="1"/>
      <c r="AH222" s="1"/>
      <c r="AI222" s="1"/>
      <c r="AJ222" s="1"/>
      <c r="AK222" s="1"/>
      <c r="AL222" s="3"/>
      <c r="AM222" s="3"/>
      <c r="AN222" s="3"/>
      <c r="AO222" s="244"/>
      <c r="AP222" s="244"/>
      <c r="AQ222" s="244"/>
      <c r="AR222" s="1"/>
      <c r="AS222" s="1"/>
      <c r="AT222" s="1"/>
      <c r="AU222" s="1"/>
      <c r="AV222" s="1"/>
      <c r="AW222" s="1"/>
      <c r="AX222" s="1"/>
      <c r="AY222" s="1"/>
      <c r="AZ222" s="1"/>
      <c r="BA222" s="1"/>
      <c r="BB222" s="1"/>
      <c r="BC222" s="1"/>
      <c r="BD222" s="1"/>
      <c r="BE222" s="1"/>
      <c r="BF222" s="1"/>
      <c r="BG222" s="1"/>
      <c r="BH222" s="1"/>
      <c r="BI222" s="1"/>
      <c r="BJ222" s="1"/>
      <c r="BK222" s="1"/>
    </row>
    <row r="223" spans="1:63" ht="13.5" customHeight="1" x14ac:dyDescent="0.25">
      <c r="A223" s="3"/>
      <c r="B223" s="3"/>
      <c r="C223" s="3"/>
      <c r="D223" s="3"/>
      <c r="E223" s="3"/>
      <c r="F223" s="3"/>
      <c r="G223" s="1"/>
      <c r="H223" s="3"/>
      <c r="I223" s="1"/>
      <c r="J223" s="1"/>
      <c r="K223" s="1"/>
      <c r="L223" s="1"/>
      <c r="M223" s="1"/>
      <c r="N223" s="1"/>
      <c r="O223" s="1"/>
      <c r="P223" s="3"/>
      <c r="Q223" s="1"/>
      <c r="R223" s="1"/>
      <c r="S223" s="1"/>
      <c r="T223" s="1"/>
      <c r="U223" s="1"/>
      <c r="V223" s="1"/>
      <c r="W223" s="1"/>
      <c r="X223" s="1"/>
      <c r="Y223" s="1"/>
      <c r="Z223" s="1"/>
      <c r="AA223" s="1"/>
      <c r="AB223" s="1"/>
      <c r="AC223" s="1"/>
      <c r="AD223" s="1"/>
      <c r="AE223" s="1"/>
      <c r="AF223" s="1"/>
      <c r="AG223" s="1"/>
      <c r="AH223" s="1"/>
      <c r="AI223" s="1"/>
      <c r="AJ223" s="1"/>
      <c r="AK223" s="1"/>
      <c r="AL223" s="3"/>
      <c r="AM223" s="3"/>
      <c r="AN223" s="3"/>
      <c r="AO223" s="244"/>
      <c r="AP223" s="244"/>
      <c r="AQ223" s="244"/>
      <c r="AR223" s="1"/>
      <c r="AS223" s="1"/>
      <c r="AT223" s="1"/>
      <c r="AU223" s="1"/>
      <c r="AV223" s="1"/>
      <c r="AW223" s="1"/>
      <c r="AX223" s="1"/>
      <c r="AY223" s="1"/>
      <c r="AZ223" s="1"/>
      <c r="BA223" s="1"/>
      <c r="BB223" s="1"/>
      <c r="BC223" s="1"/>
      <c r="BD223" s="1"/>
      <c r="BE223" s="1"/>
      <c r="BF223" s="1"/>
      <c r="BG223" s="1"/>
      <c r="BH223" s="1"/>
      <c r="BI223" s="1"/>
      <c r="BJ223" s="1"/>
      <c r="BK223" s="1"/>
    </row>
    <row r="224" spans="1:63" ht="13.5" customHeight="1" x14ac:dyDescent="0.25">
      <c r="A224" s="3"/>
      <c r="B224" s="3"/>
      <c r="C224" s="3"/>
      <c r="D224" s="3"/>
      <c r="E224" s="3"/>
      <c r="F224" s="3"/>
      <c r="G224" s="1"/>
      <c r="H224" s="3"/>
      <c r="I224" s="1"/>
      <c r="J224" s="1"/>
      <c r="K224" s="1"/>
      <c r="L224" s="1"/>
      <c r="M224" s="1"/>
      <c r="N224" s="1"/>
      <c r="O224" s="1"/>
      <c r="P224" s="3"/>
      <c r="Q224" s="1"/>
      <c r="R224" s="1"/>
      <c r="S224" s="1"/>
      <c r="T224" s="1"/>
      <c r="U224" s="1"/>
      <c r="V224" s="1"/>
      <c r="W224" s="1"/>
      <c r="X224" s="1"/>
      <c r="Y224" s="1"/>
      <c r="Z224" s="1"/>
      <c r="AA224" s="1"/>
      <c r="AB224" s="1"/>
      <c r="AC224" s="1"/>
      <c r="AD224" s="1"/>
      <c r="AE224" s="1"/>
      <c r="AF224" s="1"/>
      <c r="AG224" s="1"/>
      <c r="AH224" s="1"/>
      <c r="AI224" s="1"/>
      <c r="AJ224" s="1"/>
      <c r="AK224" s="1"/>
      <c r="AL224" s="3"/>
      <c r="AM224" s="3"/>
      <c r="AN224" s="3"/>
      <c r="AO224" s="244"/>
      <c r="AP224" s="244"/>
      <c r="AQ224" s="244"/>
      <c r="AR224" s="1"/>
      <c r="AS224" s="1"/>
      <c r="AT224" s="1"/>
      <c r="AU224" s="1"/>
      <c r="AV224" s="1"/>
      <c r="AW224" s="1"/>
      <c r="AX224" s="1"/>
      <c r="AY224" s="1"/>
      <c r="AZ224" s="1"/>
      <c r="BA224" s="1"/>
      <c r="BB224" s="1"/>
      <c r="BC224" s="1"/>
      <c r="BD224" s="1"/>
      <c r="BE224" s="1"/>
      <c r="BF224" s="1"/>
      <c r="BG224" s="1"/>
      <c r="BH224" s="1"/>
      <c r="BI224" s="1"/>
      <c r="BJ224" s="1"/>
      <c r="BK224" s="1"/>
    </row>
    <row r="225" spans="1:63" ht="13.5" customHeight="1" x14ac:dyDescent="0.25">
      <c r="A225" s="3"/>
      <c r="B225" s="3"/>
      <c r="C225" s="3"/>
      <c r="D225" s="3"/>
      <c r="E225" s="3"/>
      <c r="F225" s="3"/>
      <c r="G225" s="1"/>
      <c r="H225" s="3"/>
      <c r="I225" s="1"/>
      <c r="J225" s="1"/>
      <c r="K225" s="1"/>
      <c r="L225" s="1"/>
      <c r="M225" s="1"/>
      <c r="N225" s="1"/>
      <c r="O225" s="1"/>
      <c r="P225" s="3"/>
      <c r="Q225" s="1"/>
      <c r="R225" s="1"/>
      <c r="S225" s="1"/>
      <c r="T225" s="1"/>
      <c r="U225" s="1"/>
      <c r="V225" s="1"/>
      <c r="W225" s="1"/>
      <c r="X225" s="1"/>
      <c r="Y225" s="1"/>
      <c r="Z225" s="1"/>
      <c r="AA225" s="1"/>
      <c r="AB225" s="1"/>
      <c r="AC225" s="1"/>
      <c r="AD225" s="1"/>
      <c r="AE225" s="1"/>
      <c r="AF225" s="1"/>
      <c r="AG225" s="1"/>
      <c r="AH225" s="1"/>
      <c r="AI225" s="1"/>
      <c r="AJ225" s="1"/>
      <c r="AK225" s="1"/>
      <c r="AL225" s="3"/>
      <c r="AM225" s="3"/>
      <c r="AN225" s="3"/>
      <c r="AO225" s="244"/>
      <c r="AP225" s="244"/>
      <c r="AQ225" s="244"/>
      <c r="AR225" s="1"/>
      <c r="AS225" s="1"/>
      <c r="AT225" s="1"/>
      <c r="AU225" s="1"/>
      <c r="AV225" s="1"/>
      <c r="AW225" s="1"/>
      <c r="AX225" s="1"/>
      <c r="AY225" s="1"/>
      <c r="AZ225" s="1"/>
      <c r="BA225" s="1"/>
      <c r="BB225" s="1"/>
      <c r="BC225" s="1"/>
      <c r="BD225" s="1"/>
      <c r="BE225" s="1"/>
      <c r="BF225" s="1"/>
      <c r="BG225" s="1"/>
      <c r="BH225" s="1"/>
      <c r="BI225" s="1"/>
      <c r="BJ225" s="1"/>
      <c r="BK225" s="1"/>
    </row>
    <row r="226" spans="1:63" ht="13.5" customHeight="1" x14ac:dyDescent="0.25">
      <c r="A226" s="3"/>
      <c r="B226" s="3"/>
      <c r="C226" s="3"/>
      <c r="D226" s="3"/>
      <c r="E226" s="3"/>
      <c r="F226" s="3"/>
      <c r="G226" s="1"/>
      <c r="H226" s="3"/>
      <c r="I226" s="1"/>
      <c r="J226" s="1"/>
      <c r="K226" s="1"/>
      <c r="L226" s="1"/>
      <c r="M226" s="1"/>
      <c r="N226" s="1"/>
      <c r="O226" s="1"/>
      <c r="P226" s="3"/>
      <c r="Q226" s="1"/>
      <c r="R226" s="1"/>
      <c r="S226" s="1"/>
      <c r="T226" s="1"/>
      <c r="U226" s="1"/>
      <c r="V226" s="1"/>
      <c r="W226" s="1"/>
      <c r="X226" s="1"/>
      <c r="Y226" s="1"/>
      <c r="Z226" s="1"/>
      <c r="AA226" s="1"/>
      <c r="AB226" s="1"/>
      <c r="AC226" s="1"/>
      <c r="AD226" s="1"/>
      <c r="AE226" s="1"/>
      <c r="AF226" s="1"/>
      <c r="AG226" s="1"/>
      <c r="AH226" s="1"/>
      <c r="AI226" s="1"/>
      <c r="AJ226" s="1"/>
      <c r="AK226" s="1"/>
      <c r="AL226" s="3"/>
      <c r="AM226" s="3"/>
      <c r="AN226" s="3"/>
      <c r="AO226" s="244"/>
      <c r="AP226" s="244"/>
      <c r="AQ226" s="244"/>
      <c r="AR226" s="1"/>
      <c r="AS226" s="1"/>
      <c r="AT226" s="1"/>
      <c r="AU226" s="1"/>
      <c r="AV226" s="1"/>
      <c r="AW226" s="1"/>
      <c r="AX226" s="1"/>
      <c r="AY226" s="1"/>
      <c r="AZ226" s="1"/>
      <c r="BA226" s="1"/>
      <c r="BB226" s="1"/>
      <c r="BC226" s="1"/>
      <c r="BD226" s="1"/>
      <c r="BE226" s="1"/>
      <c r="BF226" s="1"/>
      <c r="BG226" s="1"/>
      <c r="BH226" s="1"/>
      <c r="BI226" s="1"/>
      <c r="BJ226" s="1"/>
      <c r="BK226" s="1"/>
    </row>
    <row r="227" spans="1:63" ht="13.5" customHeight="1" x14ac:dyDescent="0.25">
      <c r="A227" s="3"/>
      <c r="B227" s="3"/>
      <c r="C227" s="3"/>
      <c r="D227" s="3"/>
      <c r="E227" s="3"/>
      <c r="F227" s="3"/>
      <c r="G227" s="1"/>
      <c r="H227" s="3"/>
      <c r="I227" s="1"/>
      <c r="J227" s="1"/>
      <c r="K227" s="1"/>
      <c r="L227" s="1"/>
      <c r="M227" s="1"/>
      <c r="N227" s="1"/>
      <c r="O227" s="1"/>
      <c r="P227" s="3"/>
      <c r="Q227" s="1"/>
      <c r="R227" s="1"/>
      <c r="S227" s="1"/>
      <c r="T227" s="1"/>
      <c r="U227" s="1"/>
      <c r="V227" s="1"/>
      <c r="W227" s="1"/>
      <c r="X227" s="1"/>
      <c r="Y227" s="1"/>
      <c r="Z227" s="1"/>
      <c r="AA227" s="1"/>
      <c r="AB227" s="1"/>
      <c r="AC227" s="1"/>
      <c r="AD227" s="1"/>
      <c r="AE227" s="1"/>
      <c r="AF227" s="1"/>
      <c r="AG227" s="1"/>
      <c r="AH227" s="1"/>
      <c r="AI227" s="1"/>
      <c r="AJ227" s="1"/>
      <c r="AK227" s="1"/>
      <c r="AL227" s="3"/>
      <c r="AM227" s="3"/>
      <c r="AN227" s="3"/>
      <c r="AO227" s="244"/>
      <c r="AP227" s="244"/>
      <c r="AQ227" s="244"/>
      <c r="AR227" s="1"/>
      <c r="AS227" s="1"/>
      <c r="AT227" s="1"/>
      <c r="AU227" s="1"/>
      <c r="AV227" s="1"/>
      <c r="AW227" s="1"/>
      <c r="AX227" s="1"/>
      <c r="AY227" s="1"/>
      <c r="AZ227" s="1"/>
      <c r="BA227" s="1"/>
      <c r="BB227" s="1"/>
      <c r="BC227" s="1"/>
      <c r="BD227" s="1"/>
      <c r="BE227" s="1"/>
      <c r="BF227" s="1"/>
      <c r="BG227" s="1"/>
      <c r="BH227" s="1"/>
      <c r="BI227" s="1"/>
      <c r="BJ227" s="1"/>
      <c r="BK227" s="1"/>
    </row>
    <row r="228" spans="1:63" ht="13.5" customHeight="1" x14ac:dyDescent="0.25">
      <c r="A228" s="3"/>
      <c r="B228" s="3"/>
      <c r="C228" s="3"/>
      <c r="D228" s="3"/>
      <c r="E228" s="3"/>
      <c r="F228" s="3"/>
      <c r="G228" s="1"/>
      <c r="H228" s="3"/>
      <c r="I228" s="1"/>
      <c r="J228" s="1"/>
      <c r="K228" s="1"/>
      <c r="L228" s="1"/>
      <c r="M228" s="1"/>
      <c r="N228" s="1"/>
      <c r="O228" s="1"/>
      <c r="P228" s="3"/>
      <c r="Q228" s="1"/>
      <c r="R228" s="1"/>
      <c r="S228" s="1"/>
      <c r="T228" s="1"/>
      <c r="U228" s="1"/>
      <c r="V228" s="1"/>
      <c r="W228" s="1"/>
      <c r="X228" s="1"/>
      <c r="Y228" s="1"/>
      <c r="Z228" s="1"/>
      <c r="AA228" s="1"/>
      <c r="AB228" s="1"/>
      <c r="AC228" s="1"/>
      <c r="AD228" s="1"/>
      <c r="AE228" s="1"/>
      <c r="AF228" s="1"/>
      <c r="AG228" s="1"/>
      <c r="AH228" s="1"/>
      <c r="AI228" s="1"/>
      <c r="AJ228" s="1"/>
      <c r="AK228" s="1"/>
      <c r="AL228" s="3"/>
      <c r="AM228" s="3"/>
      <c r="AN228" s="3"/>
      <c r="AO228" s="244"/>
      <c r="AP228" s="244"/>
      <c r="AQ228" s="244"/>
      <c r="AR228" s="1"/>
      <c r="AS228" s="1"/>
      <c r="AT228" s="1"/>
      <c r="AU228" s="1"/>
      <c r="AV228" s="1"/>
      <c r="AW228" s="1"/>
      <c r="AX228" s="1"/>
      <c r="AY228" s="1"/>
      <c r="AZ228" s="1"/>
      <c r="BA228" s="1"/>
      <c r="BB228" s="1"/>
      <c r="BC228" s="1"/>
      <c r="BD228" s="1"/>
      <c r="BE228" s="1"/>
      <c r="BF228" s="1"/>
      <c r="BG228" s="1"/>
      <c r="BH228" s="1"/>
      <c r="BI228" s="1"/>
      <c r="BJ228" s="1"/>
      <c r="BK228" s="1"/>
    </row>
    <row r="229" spans="1:63" ht="13.5" customHeight="1" x14ac:dyDescent="0.25">
      <c r="A229" s="3"/>
      <c r="B229" s="3"/>
      <c r="C229" s="3"/>
      <c r="D229" s="3"/>
      <c r="E229" s="3"/>
      <c r="F229" s="3"/>
      <c r="G229" s="1"/>
      <c r="H229" s="3"/>
      <c r="I229" s="1"/>
      <c r="J229" s="1"/>
      <c r="K229" s="1"/>
      <c r="L229" s="1"/>
      <c r="M229" s="1"/>
      <c r="N229" s="1"/>
      <c r="O229" s="1"/>
      <c r="P229" s="3"/>
      <c r="Q229" s="1"/>
      <c r="R229" s="1"/>
      <c r="S229" s="1"/>
      <c r="T229" s="1"/>
      <c r="U229" s="1"/>
      <c r="V229" s="1"/>
      <c r="W229" s="1"/>
      <c r="X229" s="1"/>
      <c r="Y229" s="1"/>
      <c r="Z229" s="1"/>
      <c r="AA229" s="1"/>
      <c r="AB229" s="1"/>
      <c r="AC229" s="1"/>
      <c r="AD229" s="1"/>
      <c r="AE229" s="1"/>
      <c r="AF229" s="1"/>
      <c r="AG229" s="1"/>
      <c r="AH229" s="1"/>
      <c r="AI229" s="1"/>
      <c r="AJ229" s="1"/>
      <c r="AK229" s="1"/>
      <c r="AL229" s="3"/>
      <c r="AM229" s="3"/>
      <c r="AN229" s="3"/>
      <c r="AO229" s="244"/>
      <c r="AP229" s="244"/>
      <c r="AQ229" s="244"/>
      <c r="AR229" s="1"/>
      <c r="AS229" s="1"/>
      <c r="AT229" s="1"/>
      <c r="AU229" s="1"/>
      <c r="AV229" s="1"/>
      <c r="AW229" s="1"/>
      <c r="AX229" s="1"/>
      <c r="AY229" s="1"/>
      <c r="AZ229" s="1"/>
      <c r="BA229" s="1"/>
      <c r="BB229" s="1"/>
      <c r="BC229" s="1"/>
      <c r="BD229" s="1"/>
      <c r="BE229" s="1"/>
      <c r="BF229" s="1"/>
      <c r="BG229" s="1"/>
      <c r="BH229" s="1"/>
      <c r="BI229" s="1"/>
      <c r="BJ229" s="1"/>
      <c r="BK229" s="1"/>
    </row>
    <row r="230" spans="1:63" ht="13.5" customHeight="1" x14ac:dyDescent="0.25">
      <c r="A230" s="3"/>
      <c r="B230" s="3"/>
      <c r="C230" s="3"/>
      <c r="D230" s="3"/>
      <c r="E230" s="3"/>
      <c r="F230" s="3"/>
      <c r="G230" s="1"/>
      <c r="H230" s="3"/>
      <c r="I230" s="1"/>
      <c r="J230" s="1"/>
      <c r="K230" s="1"/>
      <c r="L230" s="1"/>
      <c r="M230" s="1"/>
      <c r="N230" s="1"/>
      <c r="O230" s="1"/>
      <c r="P230" s="3"/>
      <c r="Q230" s="1"/>
      <c r="R230" s="1"/>
      <c r="S230" s="1"/>
      <c r="T230" s="1"/>
      <c r="U230" s="1"/>
      <c r="V230" s="1"/>
      <c r="W230" s="1"/>
      <c r="X230" s="1"/>
      <c r="Y230" s="1"/>
      <c r="Z230" s="1"/>
      <c r="AA230" s="1"/>
      <c r="AB230" s="1"/>
      <c r="AC230" s="1"/>
      <c r="AD230" s="1"/>
      <c r="AE230" s="1"/>
      <c r="AF230" s="1"/>
      <c r="AG230" s="1"/>
      <c r="AH230" s="1"/>
      <c r="AI230" s="1"/>
      <c r="AJ230" s="1"/>
      <c r="AK230" s="1"/>
      <c r="AL230" s="3"/>
      <c r="AM230" s="3"/>
      <c r="AN230" s="3"/>
      <c r="AO230" s="244"/>
      <c r="AP230" s="244"/>
      <c r="AQ230" s="244"/>
      <c r="AR230" s="1"/>
      <c r="AS230" s="1"/>
      <c r="AT230" s="1"/>
      <c r="AU230" s="1"/>
      <c r="AV230" s="1"/>
      <c r="AW230" s="1"/>
      <c r="AX230" s="1"/>
      <c r="AY230" s="1"/>
      <c r="AZ230" s="1"/>
      <c r="BA230" s="1"/>
      <c r="BB230" s="1"/>
      <c r="BC230" s="1"/>
      <c r="BD230" s="1"/>
      <c r="BE230" s="1"/>
      <c r="BF230" s="1"/>
      <c r="BG230" s="1"/>
      <c r="BH230" s="1"/>
      <c r="BI230" s="1"/>
      <c r="BJ230" s="1"/>
      <c r="BK230" s="1"/>
    </row>
    <row r="231" spans="1:63" ht="13.5" customHeight="1" x14ac:dyDescent="0.25">
      <c r="A231" s="3"/>
      <c r="B231" s="3"/>
      <c r="C231" s="3"/>
      <c r="D231" s="3"/>
      <c r="E231" s="3"/>
      <c r="F231" s="3"/>
      <c r="G231" s="1"/>
      <c r="H231" s="3"/>
      <c r="I231" s="1"/>
      <c r="J231" s="1"/>
      <c r="K231" s="1"/>
      <c r="L231" s="1"/>
      <c r="M231" s="1"/>
      <c r="N231" s="1"/>
      <c r="O231" s="1"/>
      <c r="P231" s="3"/>
      <c r="Q231" s="1"/>
      <c r="R231" s="1"/>
      <c r="S231" s="1"/>
      <c r="T231" s="1"/>
      <c r="U231" s="1"/>
      <c r="V231" s="1"/>
      <c r="W231" s="1"/>
      <c r="X231" s="1"/>
      <c r="Y231" s="1"/>
      <c r="Z231" s="1"/>
      <c r="AA231" s="1"/>
      <c r="AB231" s="1"/>
      <c r="AC231" s="1"/>
      <c r="AD231" s="1"/>
      <c r="AE231" s="1"/>
      <c r="AF231" s="1"/>
      <c r="AG231" s="1"/>
      <c r="AH231" s="1"/>
      <c r="AI231" s="1"/>
      <c r="AJ231" s="1"/>
      <c r="AK231" s="1"/>
      <c r="AL231" s="3"/>
      <c r="AM231" s="3"/>
      <c r="AN231" s="3"/>
      <c r="AO231" s="244"/>
      <c r="AP231" s="244"/>
      <c r="AQ231" s="244"/>
      <c r="AR231" s="1"/>
      <c r="AS231" s="1"/>
      <c r="AT231" s="1"/>
      <c r="AU231" s="1"/>
      <c r="AV231" s="1"/>
      <c r="AW231" s="1"/>
      <c r="AX231" s="1"/>
      <c r="AY231" s="1"/>
      <c r="AZ231" s="1"/>
      <c r="BA231" s="1"/>
      <c r="BB231" s="1"/>
      <c r="BC231" s="1"/>
      <c r="BD231" s="1"/>
      <c r="BE231" s="1"/>
      <c r="BF231" s="1"/>
      <c r="BG231" s="1"/>
      <c r="BH231" s="1"/>
      <c r="BI231" s="1"/>
      <c r="BJ231" s="1"/>
      <c r="BK231" s="1"/>
    </row>
    <row r="232" spans="1:63" ht="13.5" customHeight="1" x14ac:dyDescent="0.25">
      <c r="A232" s="3"/>
      <c r="B232" s="3"/>
      <c r="C232" s="3"/>
      <c r="D232" s="3"/>
      <c r="E232" s="3"/>
      <c r="F232" s="3"/>
      <c r="G232" s="1"/>
      <c r="H232" s="3"/>
      <c r="I232" s="1"/>
      <c r="J232" s="1"/>
      <c r="K232" s="1"/>
      <c r="L232" s="1"/>
      <c r="M232" s="1"/>
      <c r="N232" s="1"/>
      <c r="O232" s="1"/>
      <c r="P232" s="3"/>
      <c r="Q232" s="1"/>
      <c r="R232" s="1"/>
      <c r="S232" s="1"/>
      <c r="T232" s="1"/>
      <c r="U232" s="1"/>
      <c r="V232" s="1"/>
      <c r="W232" s="1"/>
      <c r="X232" s="1"/>
      <c r="Y232" s="1"/>
      <c r="Z232" s="1"/>
      <c r="AA232" s="1"/>
      <c r="AB232" s="1"/>
      <c r="AC232" s="1"/>
      <c r="AD232" s="1"/>
      <c r="AE232" s="1"/>
      <c r="AF232" s="1"/>
      <c r="AG232" s="1"/>
      <c r="AH232" s="1"/>
      <c r="AI232" s="1"/>
      <c r="AJ232" s="1"/>
      <c r="AK232" s="1"/>
      <c r="AL232" s="3"/>
      <c r="AM232" s="3"/>
      <c r="AN232" s="3"/>
      <c r="AO232" s="244"/>
      <c r="AP232" s="244"/>
      <c r="AQ232" s="244"/>
      <c r="AR232" s="1"/>
      <c r="AS232" s="1"/>
      <c r="AT232" s="1"/>
      <c r="AU232" s="1"/>
      <c r="AV232" s="1"/>
      <c r="AW232" s="1"/>
      <c r="AX232" s="1"/>
      <c r="AY232" s="1"/>
      <c r="AZ232" s="1"/>
      <c r="BA232" s="1"/>
      <c r="BB232" s="1"/>
      <c r="BC232" s="1"/>
      <c r="BD232" s="1"/>
      <c r="BE232" s="1"/>
      <c r="BF232" s="1"/>
      <c r="BG232" s="1"/>
      <c r="BH232" s="1"/>
      <c r="BI232" s="1"/>
      <c r="BJ232" s="1"/>
      <c r="BK232" s="1"/>
    </row>
    <row r="233" spans="1:63" ht="13.5" customHeight="1" x14ac:dyDescent="0.25">
      <c r="A233" s="3"/>
      <c r="B233" s="3"/>
      <c r="C233" s="3"/>
      <c r="D233" s="3"/>
      <c r="E233" s="3"/>
      <c r="F233" s="3"/>
      <c r="G233" s="1"/>
      <c r="H233" s="3"/>
      <c r="I233" s="1"/>
      <c r="J233" s="1"/>
      <c r="K233" s="1"/>
      <c r="L233" s="1"/>
      <c r="M233" s="1"/>
      <c r="N233" s="1"/>
      <c r="O233" s="1"/>
      <c r="P233" s="3"/>
      <c r="Q233" s="1"/>
      <c r="R233" s="1"/>
      <c r="S233" s="1"/>
      <c r="T233" s="1"/>
      <c r="U233" s="1"/>
      <c r="V233" s="1"/>
      <c r="W233" s="1"/>
      <c r="X233" s="1"/>
      <c r="Y233" s="1"/>
      <c r="Z233" s="1"/>
      <c r="AA233" s="1"/>
      <c r="AB233" s="1"/>
      <c r="AC233" s="1"/>
      <c r="AD233" s="1"/>
      <c r="AE233" s="1"/>
      <c r="AF233" s="1"/>
      <c r="AG233" s="1"/>
      <c r="AH233" s="1"/>
      <c r="AI233" s="1"/>
      <c r="AJ233" s="1"/>
      <c r="AK233" s="1"/>
      <c r="AL233" s="3"/>
      <c r="AM233" s="3"/>
      <c r="AN233" s="3"/>
      <c r="AO233" s="244"/>
      <c r="AP233" s="244"/>
      <c r="AQ233" s="244"/>
      <c r="AR233" s="1"/>
      <c r="AS233" s="1"/>
      <c r="AT233" s="1"/>
      <c r="AU233" s="1"/>
      <c r="AV233" s="1"/>
      <c r="AW233" s="1"/>
      <c r="AX233" s="1"/>
      <c r="AY233" s="1"/>
      <c r="AZ233" s="1"/>
      <c r="BA233" s="1"/>
      <c r="BB233" s="1"/>
      <c r="BC233" s="1"/>
      <c r="BD233" s="1"/>
      <c r="BE233" s="1"/>
      <c r="BF233" s="1"/>
      <c r="BG233" s="1"/>
      <c r="BH233" s="1"/>
      <c r="BI233" s="1"/>
      <c r="BJ233" s="1"/>
      <c r="BK233" s="1"/>
    </row>
    <row r="234" spans="1:63" ht="13.5" customHeight="1" x14ac:dyDescent="0.25">
      <c r="A234" s="3"/>
      <c r="B234" s="3"/>
      <c r="C234" s="3"/>
      <c r="D234" s="3"/>
      <c r="E234" s="3"/>
      <c r="F234" s="3"/>
      <c r="G234" s="1"/>
      <c r="H234" s="3"/>
      <c r="I234" s="1"/>
      <c r="J234" s="1"/>
      <c r="K234" s="1"/>
      <c r="L234" s="1"/>
      <c r="M234" s="1"/>
      <c r="N234" s="1"/>
      <c r="O234" s="1"/>
      <c r="P234" s="3"/>
      <c r="Q234" s="1"/>
      <c r="R234" s="1"/>
      <c r="S234" s="1"/>
      <c r="T234" s="1"/>
      <c r="U234" s="1"/>
      <c r="V234" s="1"/>
      <c r="W234" s="1"/>
      <c r="X234" s="1"/>
      <c r="Y234" s="1"/>
      <c r="Z234" s="1"/>
      <c r="AA234" s="1"/>
      <c r="AB234" s="1"/>
      <c r="AC234" s="1"/>
      <c r="AD234" s="1"/>
      <c r="AE234" s="1"/>
      <c r="AF234" s="1"/>
      <c r="AG234" s="1"/>
      <c r="AH234" s="1"/>
      <c r="AI234" s="1"/>
      <c r="AJ234" s="1"/>
      <c r="AK234" s="1"/>
      <c r="AL234" s="3"/>
      <c r="AM234" s="3"/>
      <c r="AN234" s="3"/>
      <c r="AO234" s="244"/>
      <c r="AP234" s="244"/>
      <c r="AQ234" s="244"/>
      <c r="AR234" s="1"/>
      <c r="AS234" s="1"/>
      <c r="AT234" s="1"/>
      <c r="AU234" s="1"/>
      <c r="AV234" s="1"/>
      <c r="AW234" s="1"/>
      <c r="AX234" s="1"/>
      <c r="AY234" s="1"/>
      <c r="AZ234" s="1"/>
      <c r="BA234" s="1"/>
      <c r="BB234" s="1"/>
      <c r="BC234" s="1"/>
      <c r="BD234" s="1"/>
      <c r="BE234" s="1"/>
      <c r="BF234" s="1"/>
      <c r="BG234" s="1"/>
      <c r="BH234" s="1"/>
      <c r="BI234" s="1"/>
      <c r="BJ234" s="1"/>
      <c r="BK234" s="1"/>
    </row>
    <row r="235" spans="1:63" ht="13.5" customHeight="1" x14ac:dyDescent="0.25">
      <c r="A235" s="3"/>
      <c r="B235" s="3"/>
      <c r="C235" s="3"/>
      <c r="D235" s="3"/>
      <c r="E235" s="3"/>
      <c r="F235" s="3"/>
      <c r="G235" s="1"/>
      <c r="H235" s="3"/>
      <c r="I235" s="1"/>
      <c r="J235" s="1"/>
      <c r="K235" s="1"/>
      <c r="L235" s="1"/>
      <c r="M235" s="1"/>
      <c r="N235" s="1"/>
      <c r="O235" s="1"/>
      <c r="P235" s="3"/>
      <c r="Q235" s="1"/>
      <c r="R235" s="1"/>
      <c r="S235" s="1"/>
      <c r="T235" s="1"/>
      <c r="U235" s="1"/>
      <c r="V235" s="1"/>
      <c r="W235" s="1"/>
      <c r="X235" s="1"/>
      <c r="Y235" s="1"/>
      <c r="Z235" s="1"/>
      <c r="AA235" s="1"/>
      <c r="AB235" s="1"/>
      <c r="AC235" s="1"/>
      <c r="AD235" s="1"/>
      <c r="AE235" s="1"/>
      <c r="AF235" s="1"/>
      <c r="AG235" s="1"/>
      <c r="AH235" s="1"/>
      <c r="AI235" s="1"/>
      <c r="AJ235" s="1"/>
      <c r="AK235" s="1"/>
      <c r="AL235" s="3"/>
      <c r="AM235" s="3"/>
      <c r="AN235" s="3"/>
      <c r="AO235" s="244"/>
      <c r="AP235" s="244"/>
      <c r="AQ235" s="244"/>
      <c r="AR235" s="1"/>
      <c r="AS235" s="1"/>
      <c r="AT235" s="1"/>
      <c r="AU235" s="1"/>
      <c r="AV235" s="1"/>
      <c r="AW235" s="1"/>
      <c r="AX235" s="1"/>
      <c r="AY235" s="1"/>
      <c r="AZ235" s="1"/>
      <c r="BA235" s="1"/>
      <c r="BB235" s="1"/>
      <c r="BC235" s="1"/>
      <c r="BD235" s="1"/>
      <c r="BE235" s="1"/>
      <c r="BF235" s="1"/>
      <c r="BG235" s="1"/>
      <c r="BH235" s="1"/>
      <c r="BI235" s="1"/>
      <c r="BJ235" s="1"/>
      <c r="BK235" s="1"/>
    </row>
    <row r="236" spans="1:63" ht="13.5" customHeight="1" x14ac:dyDescent="0.25">
      <c r="A236" s="3"/>
      <c r="B236" s="3"/>
      <c r="C236" s="3"/>
      <c r="D236" s="3"/>
      <c r="E236" s="3"/>
      <c r="F236" s="3"/>
      <c r="G236" s="1"/>
      <c r="H236" s="3"/>
      <c r="I236" s="1"/>
      <c r="J236" s="1"/>
      <c r="K236" s="1"/>
      <c r="L236" s="1"/>
      <c r="M236" s="1"/>
      <c r="N236" s="1"/>
      <c r="O236" s="1"/>
      <c r="P236" s="3"/>
      <c r="Q236" s="1"/>
      <c r="R236" s="1"/>
      <c r="S236" s="1"/>
      <c r="T236" s="1"/>
      <c r="U236" s="1"/>
      <c r="V236" s="1"/>
      <c r="W236" s="1"/>
      <c r="X236" s="1"/>
      <c r="Y236" s="1"/>
      <c r="Z236" s="1"/>
      <c r="AA236" s="1"/>
      <c r="AB236" s="1"/>
      <c r="AC236" s="1"/>
      <c r="AD236" s="1"/>
      <c r="AE236" s="1"/>
      <c r="AF236" s="1"/>
      <c r="AG236" s="1"/>
      <c r="AH236" s="1"/>
      <c r="AI236" s="1"/>
      <c r="AJ236" s="1"/>
      <c r="AK236" s="1"/>
      <c r="AL236" s="3"/>
      <c r="AM236" s="3"/>
      <c r="AN236" s="3"/>
      <c r="AO236" s="244"/>
      <c r="AP236" s="244"/>
      <c r="AQ236" s="244"/>
      <c r="AR236" s="1"/>
      <c r="AS236" s="1"/>
      <c r="AT236" s="1"/>
      <c r="AU236" s="1"/>
      <c r="AV236" s="1"/>
      <c r="AW236" s="1"/>
      <c r="AX236" s="1"/>
      <c r="AY236" s="1"/>
      <c r="AZ236" s="1"/>
      <c r="BA236" s="1"/>
      <c r="BB236" s="1"/>
      <c r="BC236" s="1"/>
      <c r="BD236" s="1"/>
      <c r="BE236" s="1"/>
      <c r="BF236" s="1"/>
      <c r="BG236" s="1"/>
      <c r="BH236" s="1"/>
      <c r="BI236" s="1"/>
      <c r="BJ236" s="1"/>
      <c r="BK236" s="1"/>
    </row>
    <row r="237" spans="1:63" ht="13.5" customHeight="1" x14ac:dyDescent="0.25">
      <c r="A237" s="3"/>
      <c r="B237" s="3"/>
      <c r="C237" s="3"/>
      <c r="D237" s="3"/>
      <c r="E237" s="3"/>
      <c r="F237" s="3"/>
      <c r="G237" s="1"/>
      <c r="H237" s="3"/>
      <c r="I237" s="1"/>
      <c r="J237" s="1"/>
      <c r="K237" s="1"/>
      <c r="L237" s="1"/>
      <c r="M237" s="1"/>
      <c r="N237" s="1"/>
      <c r="O237" s="1"/>
      <c r="P237" s="3"/>
      <c r="Q237" s="1"/>
      <c r="R237" s="1"/>
      <c r="S237" s="1"/>
      <c r="T237" s="1"/>
      <c r="U237" s="1"/>
      <c r="V237" s="1"/>
      <c r="W237" s="1"/>
      <c r="X237" s="1"/>
      <c r="Y237" s="1"/>
      <c r="Z237" s="1"/>
      <c r="AA237" s="1"/>
      <c r="AB237" s="1"/>
      <c r="AC237" s="1"/>
      <c r="AD237" s="1"/>
      <c r="AE237" s="1"/>
      <c r="AF237" s="1"/>
      <c r="AG237" s="1"/>
      <c r="AH237" s="1"/>
      <c r="AI237" s="1"/>
      <c r="AJ237" s="1"/>
      <c r="AK237" s="1"/>
      <c r="AL237" s="3"/>
      <c r="AM237" s="3"/>
      <c r="AN237" s="3"/>
      <c r="AO237" s="244"/>
      <c r="AP237" s="244"/>
      <c r="AQ237" s="244"/>
      <c r="AR237" s="1"/>
      <c r="AS237" s="1"/>
      <c r="AT237" s="1"/>
      <c r="AU237" s="1"/>
      <c r="AV237" s="1"/>
      <c r="AW237" s="1"/>
      <c r="AX237" s="1"/>
      <c r="AY237" s="1"/>
      <c r="AZ237" s="1"/>
      <c r="BA237" s="1"/>
      <c r="BB237" s="1"/>
      <c r="BC237" s="1"/>
      <c r="BD237" s="1"/>
      <c r="BE237" s="1"/>
      <c r="BF237" s="1"/>
      <c r="BG237" s="1"/>
      <c r="BH237" s="1"/>
      <c r="BI237" s="1"/>
      <c r="BJ237" s="1"/>
      <c r="BK237" s="1"/>
    </row>
    <row r="238" spans="1:63" ht="13.5" customHeight="1" x14ac:dyDescent="0.25">
      <c r="A238" s="3"/>
      <c r="B238" s="3"/>
      <c r="C238" s="3"/>
      <c r="D238" s="3"/>
      <c r="E238" s="3"/>
      <c r="F238" s="3"/>
      <c r="G238" s="1"/>
      <c r="H238" s="3"/>
      <c r="I238" s="1"/>
      <c r="J238" s="1"/>
      <c r="K238" s="1"/>
      <c r="L238" s="1"/>
      <c r="M238" s="1"/>
      <c r="N238" s="1"/>
      <c r="O238" s="1"/>
      <c r="P238" s="3"/>
      <c r="Q238" s="1"/>
      <c r="R238" s="1"/>
      <c r="S238" s="1"/>
      <c r="T238" s="1"/>
      <c r="U238" s="1"/>
      <c r="V238" s="1"/>
      <c r="W238" s="1"/>
      <c r="X238" s="1"/>
      <c r="Y238" s="1"/>
      <c r="Z238" s="1"/>
      <c r="AA238" s="1"/>
      <c r="AB238" s="1"/>
      <c r="AC238" s="1"/>
      <c r="AD238" s="1"/>
      <c r="AE238" s="1"/>
      <c r="AF238" s="1"/>
      <c r="AG238" s="1"/>
      <c r="AH238" s="1"/>
      <c r="AI238" s="1"/>
      <c r="AJ238" s="1"/>
      <c r="AK238" s="1"/>
      <c r="AL238" s="3"/>
      <c r="AM238" s="3"/>
      <c r="AN238" s="3"/>
      <c r="AO238" s="244"/>
      <c r="AP238" s="244"/>
      <c r="AQ238" s="244"/>
      <c r="AR238" s="1"/>
      <c r="AS238" s="1"/>
      <c r="AT238" s="1"/>
      <c r="AU238" s="1"/>
      <c r="AV238" s="1"/>
      <c r="AW238" s="1"/>
      <c r="AX238" s="1"/>
      <c r="AY238" s="1"/>
      <c r="AZ238" s="1"/>
      <c r="BA238" s="1"/>
      <c r="BB238" s="1"/>
      <c r="BC238" s="1"/>
      <c r="BD238" s="1"/>
      <c r="BE238" s="1"/>
      <c r="BF238" s="1"/>
      <c r="BG238" s="1"/>
      <c r="BH238" s="1"/>
      <c r="BI238" s="1"/>
      <c r="BJ238" s="1"/>
      <c r="BK238" s="1"/>
    </row>
    <row r="239" spans="1:63" ht="13.5" customHeight="1" x14ac:dyDescent="0.25">
      <c r="A239" s="3"/>
      <c r="B239" s="3"/>
      <c r="C239" s="3"/>
      <c r="D239" s="3"/>
      <c r="E239" s="3"/>
      <c r="F239" s="3"/>
      <c r="G239" s="1"/>
      <c r="H239" s="3"/>
      <c r="I239" s="1"/>
      <c r="J239" s="1"/>
      <c r="K239" s="1"/>
      <c r="L239" s="1"/>
      <c r="M239" s="1"/>
      <c r="N239" s="1"/>
      <c r="O239" s="1"/>
      <c r="P239" s="3"/>
      <c r="Q239" s="1"/>
      <c r="R239" s="1"/>
      <c r="S239" s="1"/>
      <c r="T239" s="1"/>
      <c r="U239" s="1"/>
      <c r="V239" s="1"/>
      <c r="W239" s="1"/>
      <c r="X239" s="1"/>
      <c r="Y239" s="1"/>
      <c r="Z239" s="1"/>
      <c r="AA239" s="1"/>
      <c r="AB239" s="1"/>
      <c r="AC239" s="1"/>
      <c r="AD239" s="1"/>
      <c r="AE239" s="1"/>
      <c r="AF239" s="1"/>
      <c r="AG239" s="1"/>
      <c r="AH239" s="1"/>
      <c r="AI239" s="1"/>
      <c r="AJ239" s="1"/>
      <c r="AK239" s="1"/>
      <c r="AL239" s="3"/>
      <c r="AM239" s="3"/>
      <c r="AN239" s="3"/>
      <c r="AO239" s="244"/>
      <c r="AP239" s="244"/>
      <c r="AQ239" s="244"/>
      <c r="AR239" s="1"/>
      <c r="AS239" s="1"/>
      <c r="AT239" s="1"/>
      <c r="AU239" s="1"/>
      <c r="AV239" s="1"/>
      <c r="AW239" s="1"/>
      <c r="AX239" s="1"/>
      <c r="AY239" s="1"/>
      <c r="AZ239" s="1"/>
      <c r="BA239" s="1"/>
      <c r="BB239" s="1"/>
      <c r="BC239" s="1"/>
      <c r="BD239" s="1"/>
      <c r="BE239" s="1"/>
      <c r="BF239" s="1"/>
      <c r="BG239" s="1"/>
      <c r="BH239" s="1"/>
      <c r="BI239" s="1"/>
      <c r="BJ239" s="1"/>
      <c r="BK239" s="1"/>
    </row>
    <row r="240" spans="1:63" ht="13.5" customHeight="1" x14ac:dyDescent="0.25">
      <c r="A240" s="3"/>
      <c r="B240" s="3"/>
      <c r="C240" s="3"/>
      <c r="D240" s="3"/>
      <c r="E240" s="3"/>
      <c r="F240" s="3"/>
      <c r="G240" s="1"/>
      <c r="H240" s="3"/>
      <c r="I240" s="1"/>
      <c r="J240" s="1"/>
      <c r="K240" s="1"/>
      <c r="L240" s="1"/>
      <c r="M240" s="1"/>
      <c r="N240" s="1"/>
      <c r="O240" s="1"/>
      <c r="P240" s="3"/>
      <c r="Q240" s="1"/>
      <c r="R240" s="1"/>
      <c r="S240" s="1"/>
      <c r="T240" s="1"/>
      <c r="U240" s="1"/>
      <c r="V240" s="1"/>
      <c r="W240" s="1"/>
      <c r="X240" s="1"/>
      <c r="Y240" s="1"/>
      <c r="Z240" s="1"/>
      <c r="AA240" s="1"/>
      <c r="AB240" s="1"/>
      <c r="AC240" s="1"/>
      <c r="AD240" s="1"/>
      <c r="AE240" s="1"/>
      <c r="AF240" s="1"/>
      <c r="AG240" s="1"/>
      <c r="AH240" s="1"/>
      <c r="AI240" s="1"/>
      <c r="AJ240" s="1"/>
      <c r="AK240" s="1"/>
      <c r="AL240" s="3"/>
      <c r="AM240" s="3"/>
      <c r="AN240" s="3"/>
      <c r="AO240" s="244"/>
      <c r="AP240" s="244"/>
      <c r="AQ240" s="244"/>
      <c r="AR240" s="1"/>
      <c r="AS240" s="1"/>
      <c r="AT240" s="1"/>
      <c r="AU240" s="1"/>
      <c r="AV240" s="1"/>
      <c r="AW240" s="1"/>
      <c r="AX240" s="1"/>
      <c r="AY240" s="1"/>
      <c r="AZ240" s="1"/>
      <c r="BA240" s="1"/>
      <c r="BB240" s="1"/>
      <c r="BC240" s="1"/>
      <c r="BD240" s="1"/>
      <c r="BE240" s="1"/>
      <c r="BF240" s="1"/>
      <c r="BG240" s="1"/>
      <c r="BH240" s="1"/>
      <c r="BI240" s="1"/>
      <c r="BJ240" s="1"/>
      <c r="BK240" s="1"/>
    </row>
    <row r="241" spans="1:63" ht="13.5" customHeight="1" x14ac:dyDescent="0.25">
      <c r="A241" s="3"/>
      <c r="B241" s="3"/>
      <c r="C241" s="3"/>
      <c r="D241" s="3"/>
      <c r="E241" s="3"/>
      <c r="F241" s="3"/>
      <c r="G241" s="1"/>
      <c r="H241" s="3"/>
      <c r="I241" s="1"/>
      <c r="J241" s="1"/>
      <c r="K241" s="1"/>
      <c r="L241" s="1"/>
      <c r="M241" s="1"/>
      <c r="N241" s="1"/>
      <c r="O241" s="1"/>
      <c r="P241" s="3"/>
      <c r="Q241" s="1"/>
      <c r="R241" s="1"/>
      <c r="S241" s="1"/>
      <c r="T241" s="1"/>
      <c r="U241" s="1"/>
      <c r="V241" s="1"/>
      <c r="W241" s="1"/>
      <c r="X241" s="1"/>
      <c r="Y241" s="1"/>
      <c r="Z241" s="1"/>
      <c r="AA241" s="1"/>
      <c r="AB241" s="1"/>
      <c r="AC241" s="1"/>
      <c r="AD241" s="1"/>
      <c r="AE241" s="1"/>
      <c r="AF241" s="1"/>
      <c r="AG241" s="1"/>
      <c r="AH241" s="1"/>
      <c r="AI241" s="1"/>
      <c r="AJ241" s="1"/>
      <c r="AK241" s="1"/>
      <c r="AL241" s="3"/>
      <c r="AM241" s="3"/>
      <c r="AN241" s="3"/>
      <c r="AO241" s="244"/>
      <c r="AP241" s="244"/>
      <c r="AQ241" s="244"/>
      <c r="AR241" s="1"/>
      <c r="AS241" s="1"/>
      <c r="AT241" s="1"/>
      <c r="AU241" s="1"/>
      <c r="AV241" s="1"/>
      <c r="AW241" s="1"/>
      <c r="AX241" s="1"/>
      <c r="AY241" s="1"/>
      <c r="AZ241" s="1"/>
      <c r="BA241" s="1"/>
      <c r="BB241" s="1"/>
      <c r="BC241" s="1"/>
      <c r="BD241" s="1"/>
      <c r="BE241" s="1"/>
      <c r="BF241" s="1"/>
      <c r="BG241" s="1"/>
      <c r="BH241" s="1"/>
      <c r="BI241" s="1"/>
      <c r="BJ241" s="1"/>
      <c r="BK241" s="1"/>
    </row>
    <row r="242" spans="1:63" ht="13.5" customHeight="1" x14ac:dyDescent="0.25">
      <c r="A242" s="3"/>
      <c r="B242" s="3"/>
      <c r="C242" s="3"/>
      <c r="D242" s="3"/>
      <c r="E242" s="3"/>
      <c r="F242" s="3"/>
      <c r="G242" s="1"/>
      <c r="H242" s="3"/>
      <c r="I242" s="1"/>
      <c r="J242" s="1"/>
      <c r="K242" s="1"/>
      <c r="L242" s="1"/>
      <c r="M242" s="1"/>
      <c r="N242" s="1"/>
      <c r="O242" s="1"/>
      <c r="P242" s="3"/>
      <c r="Q242" s="1"/>
      <c r="R242" s="1"/>
      <c r="S242" s="1"/>
      <c r="T242" s="1"/>
      <c r="U242" s="1"/>
      <c r="V242" s="1"/>
      <c r="W242" s="1"/>
      <c r="X242" s="1"/>
      <c r="Y242" s="1"/>
      <c r="Z242" s="1"/>
      <c r="AA242" s="1"/>
      <c r="AB242" s="1"/>
      <c r="AC242" s="1"/>
      <c r="AD242" s="1"/>
      <c r="AE242" s="1"/>
      <c r="AF242" s="1"/>
      <c r="AG242" s="1"/>
      <c r="AH242" s="1"/>
      <c r="AI242" s="1"/>
      <c r="AJ242" s="1"/>
      <c r="AK242" s="1"/>
      <c r="AL242" s="3"/>
      <c r="AM242" s="3"/>
      <c r="AN242" s="3"/>
      <c r="AO242" s="244"/>
      <c r="AP242" s="244"/>
      <c r="AQ242" s="244"/>
      <c r="AR242" s="1"/>
      <c r="AS242" s="1"/>
      <c r="AT242" s="1"/>
      <c r="AU242" s="1"/>
      <c r="AV242" s="1"/>
      <c r="AW242" s="1"/>
      <c r="AX242" s="1"/>
      <c r="AY242" s="1"/>
      <c r="AZ242" s="1"/>
      <c r="BA242" s="1"/>
      <c r="BB242" s="1"/>
      <c r="BC242" s="1"/>
      <c r="BD242" s="1"/>
      <c r="BE242" s="1"/>
      <c r="BF242" s="1"/>
      <c r="BG242" s="1"/>
      <c r="BH242" s="1"/>
      <c r="BI242" s="1"/>
      <c r="BJ242" s="1"/>
      <c r="BK242" s="1"/>
    </row>
    <row r="243" spans="1:63" ht="13.5" customHeight="1" x14ac:dyDescent="0.25">
      <c r="A243" s="3"/>
      <c r="B243" s="3"/>
      <c r="C243" s="3"/>
      <c r="D243" s="3"/>
      <c r="E243" s="3"/>
      <c r="F243" s="3"/>
      <c r="G243" s="1"/>
      <c r="H243" s="3"/>
      <c r="I243" s="1"/>
      <c r="J243" s="1"/>
      <c r="K243" s="1"/>
      <c r="L243" s="1"/>
      <c r="M243" s="1"/>
      <c r="N243" s="1"/>
      <c r="O243" s="1"/>
      <c r="P243" s="3"/>
      <c r="Q243" s="1"/>
      <c r="R243" s="1"/>
      <c r="S243" s="1"/>
      <c r="T243" s="1"/>
      <c r="U243" s="1"/>
      <c r="V243" s="1"/>
      <c r="W243" s="1"/>
      <c r="X243" s="1"/>
      <c r="Y243" s="1"/>
      <c r="Z243" s="1"/>
      <c r="AA243" s="1"/>
      <c r="AB243" s="1"/>
      <c r="AC243" s="1"/>
      <c r="AD243" s="1"/>
      <c r="AE243" s="1"/>
      <c r="AF243" s="1"/>
      <c r="AG243" s="1"/>
      <c r="AH243" s="1"/>
      <c r="AI243" s="1"/>
      <c r="AJ243" s="1"/>
      <c r="AK243" s="1"/>
      <c r="AL243" s="3"/>
      <c r="AM243" s="3"/>
      <c r="AN243" s="3"/>
      <c r="AO243" s="244"/>
      <c r="AP243" s="244"/>
      <c r="AQ243" s="244"/>
      <c r="AR243" s="1"/>
      <c r="AS243" s="1"/>
      <c r="AT243" s="1"/>
      <c r="AU243" s="1"/>
      <c r="AV243" s="1"/>
      <c r="AW243" s="1"/>
      <c r="AX243" s="1"/>
      <c r="AY243" s="1"/>
      <c r="AZ243" s="1"/>
      <c r="BA243" s="1"/>
      <c r="BB243" s="1"/>
      <c r="BC243" s="1"/>
      <c r="BD243" s="1"/>
      <c r="BE243" s="1"/>
      <c r="BF243" s="1"/>
      <c r="BG243" s="1"/>
      <c r="BH243" s="1"/>
      <c r="BI243" s="1"/>
      <c r="BJ243" s="1"/>
      <c r="BK243" s="1"/>
    </row>
    <row r="244" spans="1:63" ht="13.5" customHeight="1" x14ac:dyDescent="0.25">
      <c r="A244" s="3"/>
      <c r="B244" s="3"/>
      <c r="C244" s="3"/>
      <c r="D244" s="3"/>
      <c r="E244" s="3"/>
      <c r="F244" s="3"/>
      <c r="G244" s="1"/>
      <c r="H244" s="3"/>
      <c r="I244" s="1"/>
      <c r="J244" s="1"/>
      <c r="K244" s="1"/>
      <c r="L244" s="1"/>
      <c r="M244" s="1"/>
      <c r="N244" s="1"/>
      <c r="O244" s="1"/>
      <c r="P244" s="3"/>
      <c r="Q244" s="1"/>
      <c r="R244" s="1"/>
      <c r="S244" s="1"/>
      <c r="T244" s="1"/>
      <c r="U244" s="1"/>
      <c r="V244" s="1"/>
      <c r="W244" s="1"/>
      <c r="X244" s="1"/>
      <c r="Y244" s="1"/>
      <c r="Z244" s="1"/>
      <c r="AA244" s="1"/>
      <c r="AB244" s="1"/>
      <c r="AC244" s="1"/>
      <c r="AD244" s="1"/>
      <c r="AE244" s="1"/>
      <c r="AF244" s="1"/>
      <c r="AG244" s="1"/>
      <c r="AH244" s="1"/>
      <c r="AI244" s="1"/>
      <c r="AJ244" s="1"/>
      <c r="AK244" s="1"/>
      <c r="AL244" s="3"/>
      <c r="AM244" s="3"/>
      <c r="AN244" s="3"/>
      <c r="AO244" s="244"/>
      <c r="AP244" s="244"/>
      <c r="AQ244" s="244"/>
      <c r="AR244" s="1"/>
      <c r="AS244" s="1"/>
      <c r="AT244" s="1"/>
      <c r="AU244" s="1"/>
      <c r="AV244" s="1"/>
      <c r="AW244" s="1"/>
      <c r="AX244" s="1"/>
      <c r="AY244" s="1"/>
      <c r="AZ244" s="1"/>
      <c r="BA244" s="1"/>
      <c r="BB244" s="1"/>
      <c r="BC244" s="1"/>
      <c r="BD244" s="1"/>
      <c r="BE244" s="1"/>
      <c r="BF244" s="1"/>
      <c r="BG244" s="1"/>
      <c r="BH244" s="1"/>
      <c r="BI244" s="1"/>
      <c r="BJ244" s="1"/>
      <c r="BK244" s="1"/>
    </row>
    <row r="245" spans="1:63" ht="13.5" customHeight="1" x14ac:dyDescent="0.25">
      <c r="A245" s="3"/>
      <c r="B245" s="3"/>
      <c r="C245" s="3"/>
      <c r="D245" s="3"/>
      <c r="E245" s="3"/>
      <c r="F245" s="3"/>
      <c r="G245" s="1"/>
      <c r="H245" s="3"/>
      <c r="I245" s="1"/>
      <c r="J245" s="1"/>
      <c r="K245" s="1"/>
      <c r="L245" s="1"/>
      <c r="M245" s="1"/>
      <c r="N245" s="1"/>
      <c r="O245" s="1"/>
      <c r="P245" s="3"/>
      <c r="Q245" s="1"/>
      <c r="R245" s="1"/>
      <c r="S245" s="1"/>
      <c r="T245" s="1"/>
      <c r="U245" s="1"/>
      <c r="V245" s="1"/>
      <c r="W245" s="1"/>
      <c r="X245" s="1"/>
      <c r="Y245" s="1"/>
      <c r="Z245" s="1"/>
      <c r="AA245" s="1"/>
      <c r="AB245" s="1"/>
      <c r="AC245" s="1"/>
      <c r="AD245" s="1"/>
      <c r="AE245" s="1"/>
      <c r="AF245" s="1"/>
      <c r="AG245" s="1"/>
      <c r="AH245" s="1"/>
      <c r="AI245" s="1"/>
      <c r="AJ245" s="1"/>
      <c r="AK245" s="1"/>
      <c r="AL245" s="3"/>
      <c r="AM245" s="3"/>
      <c r="AN245" s="3"/>
      <c r="AO245" s="244"/>
      <c r="AP245" s="244"/>
      <c r="AQ245" s="244"/>
      <c r="AR245" s="1"/>
      <c r="AS245" s="1"/>
      <c r="AT245" s="1"/>
      <c r="AU245" s="1"/>
      <c r="AV245" s="1"/>
      <c r="AW245" s="1"/>
      <c r="AX245" s="1"/>
      <c r="AY245" s="1"/>
      <c r="AZ245" s="1"/>
      <c r="BA245" s="1"/>
      <c r="BB245" s="1"/>
      <c r="BC245" s="1"/>
      <c r="BD245" s="1"/>
      <c r="BE245" s="1"/>
      <c r="BF245" s="1"/>
      <c r="BG245" s="1"/>
      <c r="BH245" s="1"/>
      <c r="BI245" s="1"/>
      <c r="BJ245" s="1"/>
      <c r="BK245" s="1"/>
    </row>
    <row r="246" spans="1:63" ht="13.5" customHeight="1" x14ac:dyDescent="0.25">
      <c r="A246" s="3"/>
      <c r="B246" s="3"/>
      <c r="C246" s="3"/>
      <c r="D246" s="3"/>
      <c r="E246" s="3"/>
      <c r="F246" s="3"/>
      <c r="G246" s="1"/>
      <c r="H246" s="3"/>
      <c r="I246" s="1"/>
      <c r="J246" s="1"/>
      <c r="K246" s="1"/>
      <c r="L246" s="1"/>
      <c r="M246" s="1"/>
      <c r="N246" s="1"/>
      <c r="O246" s="1"/>
      <c r="P246" s="3"/>
      <c r="Q246" s="1"/>
      <c r="R246" s="1"/>
      <c r="S246" s="1"/>
      <c r="T246" s="1"/>
      <c r="U246" s="1"/>
      <c r="V246" s="1"/>
      <c r="W246" s="1"/>
      <c r="X246" s="1"/>
      <c r="Y246" s="1"/>
      <c r="Z246" s="1"/>
      <c r="AA246" s="1"/>
      <c r="AB246" s="1"/>
      <c r="AC246" s="1"/>
      <c r="AD246" s="1"/>
      <c r="AE246" s="1"/>
      <c r="AF246" s="1"/>
      <c r="AG246" s="1"/>
      <c r="AH246" s="1"/>
      <c r="AI246" s="1"/>
      <c r="AJ246" s="1"/>
      <c r="AK246" s="1"/>
      <c r="AL246" s="3"/>
      <c r="AM246" s="3"/>
      <c r="AN246" s="3"/>
      <c r="AO246" s="244"/>
      <c r="AP246" s="244"/>
      <c r="AQ246" s="244"/>
      <c r="AR246" s="1"/>
      <c r="AS246" s="1"/>
      <c r="AT246" s="1"/>
      <c r="AU246" s="1"/>
      <c r="AV246" s="1"/>
      <c r="AW246" s="1"/>
      <c r="AX246" s="1"/>
      <c r="AY246" s="1"/>
      <c r="AZ246" s="1"/>
      <c r="BA246" s="1"/>
      <c r="BB246" s="1"/>
      <c r="BC246" s="1"/>
      <c r="BD246" s="1"/>
      <c r="BE246" s="1"/>
      <c r="BF246" s="1"/>
      <c r="BG246" s="1"/>
      <c r="BH246" s="1"/>
      <c r="BI246" s="1"/>
      <c r="BJ246" s="1"/>
      <c r="BK246" s="1"/>
    </row>
    <row r="247" spans="1:63" ht="13.5" customHeight="1" x14ac:dyDescent="0.25">
      <c r="A247" s="3"/>
      <c r="B247" s="3"/>
      <c r="C247" s="3"/>
      <c r="D247" s="3"/>
      <c r="E247" s="3"/>
      <c r="F247" s="3"/>
      <c r="G247" s="1"/>
      <c r="H247" s="3"/>
      <c r="I247" s="1"/>
      <c r="J247" s="1"/>
      <c r="K247" s="1"/>
      <c r="L247" s="1"/>
      <c r="M247" s="1"/>
      <c r="N247" s="1"/>
      <c r="O247" s="1"/>
      <c r="P247" s="3"/>
      <c r="Q247" s="1"/>
      <c r="R247" s="1"/>
      <c r="S247" s="1"/>
      <c r="T247" s="1"/>
      <c r="U247" s="1"/>
      <c r="V247" s="1"/>
      <c r="W247" s="1"/>
      <c r="X247" s="1"/>
      <c r="Y247" s="1"/>
      <c r="Z247" s="1"/>
      <c r="AA247" s="1"/>
      <c r="AB247" s="1"/>
      <c r="AC247" s="1"/>
      <c r="AD247" s="1"/>
      <c r="AE247" s="1"/>
      <c r="AF247" s="1"/>
      <c r="AG247" s="1"/>
      <c r="AH247" s="1"/>
      <c r="AI247" s="1"/>
      <c r="AJ247" s="1"/>
      <c r="AK247" s="1"/>
      <c r="AL247" s="3"/>
      <c r="AM247" s="3"/>
      <c r="AN247" s="3"/>
      <c r="AO247" s="244"/>
      <c r="AP247" s="244"/>
      <c r="AQ247" s="244"/>
      <c r="AR247" s="1"/>
      <c r="AS247" s="1"/>
      <c r="AT247" s="1"/>
      <c r="AU247" s="1"/>
      <c r="AV247" s="1"/>
      <c r="AW247" s="1"/>
      <c r="AX247" s="1"/>
      <c r="AY247" s="1"/>
      <c r="AZ247" s="1"/>
      <c r="BA247" s="1"/>
      <c r="BB247" s="1"/>
      <c r="BC247" s="1"/>
      <c r="BD247" s="1"/>
      <c r="BE247" s="1"/>
      <c r="BF247" s="1"/>
      <c r="BG247" s="1"/>
      <c r="BH247" s="1"/>
      <c r="BI247" s="1"/>
      <c r="BJ247" s="1"/>
      <c r="BK247" s="1"/>
    </row>
    <row r="248" spans="1:63" ht="13.5" customHeight="1" x14ac:dyDescent="0.25">
      <c r="A248" s="3"/>
      <c r="B248" s="3"/>
      <c r="C248" s="3"/>
      <c r="D248" s="3"/>
      <c r="E248" s="3"/>
      <c r="F248" s="3"/>
      <c r="G248" s="1"/>
      <c r="H248" s="3"/>
      <c r="I248" s="1"/>
      <c r="J248" s="1"/>
      <c r="K248" s="1"/>
      <c r="L248" s="1"/>
      <c r="M248" s="1"/>
      <c r="N248" s="1"/>
      <c r="O248" s="1"/>
      <c r="P248" s="3"/>
      <c r="Q248" s="1"/>
      <c r="R248" s="1"/>
      <c r="S248" s="1"/>
      <c r="T248" s="1"/>
      <c r="U248" s="1"/>
      <c r="V248" s="1"/>
      <c r="W248" s="1"/>
      <c r="X248" s="1"/>
      <c r="Y248" s="1"/>
      <c r="Z248" s="1"/>
      <c r="AA248" s="1"/>
      <c r="AB248" s="1"/>
      <c r="AC248" s="1"/>
      <c r="AD248" s="1"/>
      <c r="AE248" s="1"/>
      <c r="AF248" s="1"/>
      <c r="AG248" s="1"/>
      <c r="AH248" s="1"/>
      <c r="AI248" s="1"/>
      <c r="AJ248" s="1"/>
      <c r="AK248" s="1"/>
      <c r="AL248" s="3"/>
      <c r="AM248" s="3"/>
      <c r="AN248" s="3"/>
      <c r="AO248" s="244"/>
      <c r="AP248" s="244"/>
      <c r="AQ248" s="244"/>
      <c r="AR248" s="1"/>
      <c r="AS248" s="1"/>
      <c r="AT248" s="1"/>
      <c r="AU248" s="1"/>
      <c r="AV248" s="1"/>
      <c r="AW248" s="1"/>
      <c r="AX248" s="1"/>
      <c r="AY248" s="1"/>
      <c r="AZ248" s="1"/>
      <c r="BA248" s="1"/>
      <c r="BB248" s="1"/>
      <c r="BC248" s="1"/>
      <c r="BD248" s="1"/>
      <c r="BE248" s="1"/>
      <c r="BF248" s="1"/>
      <c r="BG248" s="1"/>
      <c r="BH248" s="1"/>
      <c r="BI248" s="1"/>
      <c r="BJ248" s="1"/>
      <c r="BK248" s="1"/>
    </row>
    <row r="249" spans="1:63" ht="13.5" customHeight="1" x14ac:dyDescent="0.25">
      <c r="A249" s="3"/>
      <c r="B249" s="3"/>
      <c r="C249" s="3"/>
      <c r="D249" s="3"/>
      <c r="E249" s="3"/>
      <c r="F249" s="3"/>
      <c r="G249" s="1"/>
      <c r="H249" s="3"/>
      <c r="I249" s="1"/>
      <c r="J249" s="1"/>
      <c r="K249" s="1"/>
      <c r="L249" s="1"/>
      <c r="M249" s="1"/>
      <c r="N249" s="1"/>
      <c r="O249" s="1"/>
      <c r="P249" s="3"/>
      <c r="Q249" s="1"/>
      <c r="R249" s="1"/>
      <c r="S249" s="1"/>
      <c r="T249" s="1"/>
      <c r="U249" s="1"/>
      <c r="V249" s="1"/>
      <c r="W249" s="1"/>
      <c r="X249" s="1"/>
      <c r="Y249" s="1"/>
      <c r="Z249" s="1"/>
      <c r="AA249" s="1"/>
      <c r="AB249" s="1"/>
      <c r="AC249" s="1"/>
      <c r="AD249" s="1"/>
      <c r="AE249" s="1"/>
      <c r="AF249" s="1"/>
      <c r="AG249" s="1"/>
      <c r="AH249" s="1"/>
      <c r="AI249" s="1"/>
      <c r="AJ249" s="1"/>
      <c r="AK249" s="1"/>
      <c r="AL249" s="3"/>
      <c r="AM249" s="3"/>
      <c r="AN249" s="3"/>
      <c r="AO249" s="244"/>
      <c r="AP249" s="244"/>
      <c r="AQ249" s="244"/>
      <c r="AR249" s="1"/>
      <c r="AS249" s="1"/>
      <c r="AT249" s="1"/>
      <c r="AU249" s="1"/>
      <c r="AV249" s="1"/>
      <c r="AW249" s="1"/>
      <c r="AX249" s="1"/>
      <c r="AY249" s="1"/>
      <c r="AZ249" s="1"/>
      <c r="BA249" s="1"/>
      <c r="BB249" s="1"/>
      <c r="BC249" s="1"/>
      <c r="BD249" s="1"/>
      <c r="BE249" s="1"/>
      <c r="BF249" s="1"/>
      <c r="BG249" s="1"/>
      <c r="BH249" s="1"/>
      <c r="BI249" s="1"/>
      <c r="BJ249" s="1"/>
      <c r="BK249" s="1"/>
    </row>
    <row r="250" spans="1:63" ht="13.5" customHeight="1" x14ac:dyDescent="0.25">
      <c r="A250" s="3"/>
      <c r="B250" s="3"/>
      <c r="C250" s="3"/>
      <c r="D250" s="3"/>
      <c r="E250" s="3"/>
      <c r="F250" s="3"/>
      <c r="G250" s="1"/>
      <c r="H250" s="3"/>
      <c r="I250" s="1"/>
      <c r="J250" s="1"/>
      <c r="K250" s="1"/>
      <c r="L250" s="1"/>
      <c r="M250" s="1"/>
      <c r="N250" s="1"/>
      <c r="O250" s="1"/>
      <c r="P250" s="3"/>
      <c r="Q250" s="1"/>
      <c r="R250" s="1"/>
      <c r="S250" s="1"/>
      <c r="T250" s="1"/>
      <c r="U250" s="1"/>
      <c r="V250" s="1"/>
      <c r="W250" s="1"/>
      <c r="X250" s="1"/>
      <c r="Y250" s="1"/>
      <c r="Z250" s="1"/>
      <c r="AA250" s="1"/>
      <c r="AB250" s="1"/>
      <c r="AC250" s="1"/>
      <c r="AD250" s="1"/>
      <c r="AE250" s="1"/>
      <c r="AF250" s="1"/>
      <c r="AG250" s="1"/>
      <c r="AH250" s="1"/>
      <c r="AI250" s="1"/>
      <c r="AJ250" s="1"/>
      <c r="AK250" s="1"/>
      <c r="AL250" s="3"/>
      <c r="AM250" s="3"/>
      <c r="AN250" s="3"/>
      <c r="AO250" s="244"/>
      <c r="AP250" s="244"/>
      <c r="AQ250" s="244"/>
      <c r="AR250" s="1"/>
      <c r="AS250" s="1"/>
      <c r="AT250" s="1"/>
      <c r="AU250" s="1"/>
      <c r="AV250" s="1"/>
      <c r="AW250" s="1"/>
      <c r="AX250" s="1"/>
      <c r="AY250" s="1"/>
      <c r="AZ250" s="1"/>
      <c r="BA250" s="1"/>
      <c r="BB250" s="1"/>
      <c r="BC250" s="1"/>
      <c r="BD250" s="1"/>
      <c r="BE250" s="1"/>
      <c r="BF250" s="1"/>
      <c r="BG250" s="1"/>
      <c r="BH250" s="1"/>
      <c r="BI250" s="1"/>
      <c r="BJ250" s="1"/>
      <c r="BK250" s="1"/>
    </row>
    <row r="251" spans="1:63" ht="13.5" customHeight="1" x14ac:dyDescent="0.25">
      <c r="A251" s="3"/>
      <c r="B251" s="3"/>
      <c r="C251" s="3"/>
      <c r="D251" s="3"/>
      <c r="E251" s="3"/>
      <c r="F251" s="3"/>
      <c r="G251" s="1"/>
      <c r="H251" s="3"/>
      <c r="I251" s="1"/>
      <c r="J251" s="1"/>
      <c r="K251" s="1"/>
      <c r="L251" s="1"/>
      <c r="M251" s="1"/>
      <c r="N251" s="1"/>
      <c r="O251" s="1"/>
      <c r="P251" s="3"/>
      <c r="Q251" s="1"/>
      <c r="R251" s="1"/>
      <c r="S251" s="1"/>
      <c r="T251" s="1"/>
      <c r="U251" s="1"/>
      <c r="V251" s="1"/>
      <c r="W251" s="1"/>
      <c r="X251" s="1"/>
      <c r="Y251" s="1"/>
      <c r="Z251" s="1"/>
      <c r="AA251" s="1"/>
      <c r="AB251" s="1"/>
      <c r="AC251" s="1"/>
      <c r="AD251" s="1"/>
      <c r="AE251" s="1"/>
      <c r="AF251" s="1"/>
      <c r="AG251" s="1"/>
      <c r="AH251" s="1"/>
      <c r="AI251" s="1"/>
      <c r="AJ251" s="1"/>
      <c r="AK251" s="1"/>
      <c r="AL251" s="3"/>
      <c r="AM251" s="3"/>
      <c r="AN251" s="3"/>
      <c r="AO251" s="244"/>
      <c r="AP251" s="244"/>
      <c r="AQ251" s="244"/>
      <c r="AR251" s="1"/>
      <c r="AS251" s="1"/>
      <c r="AT251" s="1"/>
      <c r="AU251" s="1"/>
      <c r="AV251" s="1"/>
      <c r="AW251" s="1"/>
      <c r="AX251" s="1"/>
      <c r="AY251" s="1"/>
      <c r="AZ251" s="1"/>
      <c r="BA251" s="1"/>
      <c r="BB251" s="1"/>
      <c r="BC251" s="1"/>
      <c r="BD251" s="1"/>
      <c r="BE251" s="1"/>
      <c r="BF251" s="1"/>
      <c r="BG251" s="1"/>
      <c r="BH251" s="1"/>
      <c r="BI251" s="1"/>
      <c r="BJ251" s="1"/>
      <c r="BK251" s="1"/>
    </row>
    <row r="252" spans="1:63" ht="13.5" customHeight="1" x14ac:dyDescent="0.25">
      <c r="A252" s="3"/>
      <c r="B252" s="3"/>
      <c r="C252" s="3"/>
      <c r="D252" s="3"/>
      <c r="E252" s="3"/>
      <c r="F252" s="3"/>
      <c r="G252" s="1"/>
      <c r="H252" s="3"/>
      <c r="I252" s="1"/>
      <c r="J252" s="1"/>
      <c r="K252" s="1"/>
      <c r="L252" s="1"/>
      <c r="M252" s="1"/>
      <c r="N252" s="1"/>
      <c r="O252" s="1"/>
      <c r="P252" s="3"/>
      <c r="Q252" s="1"/>
      <c r="R252" s="1"/>
      <c r="S252" s="1"/>
      <c r="T252" s="1"/>
      <c r="U252" s="1"/>
      <c r="V252" s="1"/>
      <c r="W252" s="1"/>
      <c r="X252" s="1"/>
      <c r="Y252" s="1"/>
      <c r="Z252" s="1"/>
      <c r="AA252" s="1"/>
      <c r="AB252" s="1"/>
      <c r="AC252" s="1"/>
      <c r="AD252" s="1"/>
      <c r="AE252" s="1"/>
      <c r="AF252" s="1"/>
      <c r="AG252" s="1"/>
      <c r="AH252" s="1"/>
      <c r="AI252" s="1"/>
      <c r="AJ252" s="1"/>
      <c r="AK252" s="1"/>
      <c r="AL252" s="3"/>
      <c r="AM252" s="3"/>
      <c r="AN252" s="3"/>
      <c r="AO252" s="244"/>
      <c r="AP252" s="244"/>
      <c r="AQ252" s="244"/>
      <c r="AR252" s="1"/>
      <c r="AS252" s="1"/>
      <c r="AT252" s="1"/>
      <c r="AU252" s="1"/>
      <c r="AV252" s="1"/>
      <c r="AW252" s="1"/>
      <c r="AX252" s="1"/>
      <c r="AY252" s="1"/>
      <c r="AZ252" s="1"/>
      <c r="BA252" s="1"/>
      <c r="BB252" s="1"/>
      <c r="BC252" s="1"/>
      <c r="BD252" s="1"/>
      <c r="BE252" s="1"/>
      <c r="BF252" s="1"/>
      <c r="BG252" s="1"/>
      <c r="BH252" s="1"/>
      <c r="BI252" s="1"/>
      <c r="BJ252" s="1"/>
      <c r="BK252" s="1"/>
    </row>
    <row r="253" spans="1:63" ht="13.5" customHeight="1" x14ac:dyDescent="0.25">
      <c r="A253" s="3"/>
      <c r="B253" s="3"/>
      <c r="C253" s="3"/>
      <c r="D253" s="3"/>
      <c r="E253" s="3"/>
      <c r="F253" s="3"/>
      <c r="G253" s="1"/>
      <c r="H253" s="3"/>
      <c r="I253" s="1"/>
      <c r="J253" s="1"/>
      <c r="K253" s="1"/>
      <c r="L253" s="1"/>
      <c r="M253" s="1"/>
      <c r="N253" s="1"/>
      <c r="O253" s="1"/>
      <c r="P253" s="3"/>
      <c r="Q253" s="1"/>
      <c r="R253" s="1"/>
      <c r="S253" s="1"/>
      <c r="T253" s="1"/>
      <c r="U253" s="1"/>
      <c r="V253" s="1"/>
      <c r="W253" s="1"/>
      <c r="X253" s="1"/>
      <c r="Y253" s="1"/>
      <c r="Z253" s="1"/>
      <c r="AA253" s="1"/>
      <c r="AB253" s="1"/>
      <c r="AC253" s="1"/>
      <c r="AD253" s="1"/>
      <c r="AE253" s="1"/>
      <c r="AF253" s="1"/>
      <c r="AG253" s="1"/>
      <c r="AH253" s="1"/>
      <c r="AI253" s="1"/>
      <c r="AJ253" s="1"/>
      <c r="AK253" s="1"/>
      <c r="AL253" s="3"/>
      <c r="AM253" s="3"/>
      <c r="AN253" s="3"/>
      <c r="AO253" s="244"/>
      <c r="AP253" s="244"/>
      <c r="AQ253" s="244"/>
      <c r="AR253" s="1"/>
      <c r="AS253" s="1"/>
      <c r="AT253" s="1"/>
      <c r="AU253" s="1"/>
      <c r="AV253" s="1"/>
      <c r="AW253" s="1"/>
      <c r="AX253" s="1"/>
      <c r="AY253" s="1"/>
      <c r="AZ253" s="1"/>
      <c r="BA253" s="1"/>
      <c r="BB253" s="1"/>
      <c r="BC253" s="1"/>
      <c r="BD253" s="1"/>
      <c r="BE253" s="1"/>
      <c r="BF253" s="1"/>
      <c r="BG253" s="1"/>
      <c r="BH253" s="1"/>
      <c r="BI253" s="1"/>
      <c r="BJ253" s="1"/>
      <c r="BK253" s="1"/>
    </row>
    <row r="254" spans="1:63" ht="13.5" customHeight="1" x14ac:dyDescent="0.25">
      <c r="A254" s="3"/>
      <c r="B254" s="3"/>
      <c r="C254" s="3"/>
      <c r="D254" s="3"/>
      <c r="E254" s="3"/>
      <c r="F254" s="3"/>
      <c r="G254" s="1"/>
      <c r="H254" s="3"/>
      <c r="I254" s="1"/>
      <c r="J254" s="1"/>
      <c r="K254" s="1"/>
      <c r="L254" s="1"/>
      <c r="M254" s="1"/>
      <c r="N254" s="1"/>
      <c r="O254" s="1"/>
      <c r="P254" s="3"/>
      <c r="Q254" s="1"/>
      <c r="R254" s="1"/>
      <c r="S254" s="1"/>
      <c r="T254" s="1"/>
      <c r="U254" s="1"/>
      <c r="V254" s="1"/>
      <c r="W254" s="1"/>
      <c r="X254" s="1"/>
      <c r="Y254" s="1"/>
      <c r="Z254" s="1"/>
      <c r="AA254" s="1"/>
      <c r="AB254" s="1"/>
      <c r="AC254" s="1"/>
      <c r="AD254" s="1"/>
      <c r="AE254" s="1"/>
      <c r="AF254" s="1"/>
      <c r="AG254" s="1"/>
      <c r="AH254" s="1"/>
      <c r="AI254" s="1"/>
      <c r="AJ254" s="1"/>
      <c r="AK254" s="1"/>
      <c r="AL254" s="3"/>
      <c r="AM254" s="3"/>
      <c r="AN254" s="3"/>
      <c r="AO254" s="244"/>
      <c r="AP254" s="244"/>
      <c r="AQ254" s="244"/>
      <c r="AR254" s="1"/>
      <c r="AS254" s="1"/>
      <c r="AT254" s="1"/>
      <c r="AU254" s="1"/>
      <c r="AV254" s="1"/>
      <c r="AW254" s="1"/>
      <c r="AX254" s="1"/>
      <c r="AY254" s="1"/>
      <c r="AZ254" s="1"/>
      <c r="BA254" s="1"/>
      <c r="BB254" s="1"/>
      <c r="BC254" s="1"/>
      <c r="BD254" s="1"/>
      <c r="BE254" s="1"/>
      <c r="BF254" s="1"/>
      <c r="BG254" s="1"/>
      <c r="BH254" s="1"/>
      <c r="BI254" s="1"/>
      <c r="BJ254" s="1"/>
      <c r="BK254" s="1"/>
    </row>
    <row r="255" spans="1:63" ht="13.5" customHeight="1" x14ac:dyDescent="0.25">
      <c r="A255" s="3"/>
      <c r="B255" s="3"/>
      <c r="C255" s="3"/>
      <c r="D255" s="3"/>
      <c r="E255" s="3"/>
      <c r="F255" s="3"/>
      <c r="G255" s="1"/>
      <c r="H255" s="3"/>
      <c r="I255" s="1"/>
      <c r="J255" s="1"/>
      <c r="K255" s="1"/>
      <c r="L255" s="1"/>
      <c r="M255" s="1"/>
      <c r="N255" s="1"/>
      <c r="O255" s="1"/>
      <c r="P255" s="3"/>
      <c r="Q255" s="1"/>
      <c r="R255" s="1"/>
      <c r="S255" s="1"/>
      <c r="T255" s="1"/>
      <c r="U255" s="1"/>
      <c r="V255" s="1"/>
      <c r="W255" s="1"/>
      <c r="X255" s="1"/>
      <c r="Y255" s="1"/>
      <c r="Z255" s="1"/>
      <c r="AA255" s="1"/>
      <c r="AB255" s="1"/>
      <c r="AC255" s="1"/>
      <c r="AD255" s="1"/>
      <c r="AE255" s="1"/>
      <c r="AF255" s="1"/>
      <c r="AG255" s="1"/>
      <c r="AH255" s="1"/>
      <c r="AI255" s="1"/>
      <c r="AJ255" s="1"/>
      <c r="AK255" s="1"/>
      <c r="AL255" s="3"/>
      <c r="AM255" s="3"/>
      <c r="AN255" s="3"/>
      <c r="AO255" s="244"/>
      <c r="AP255" s="244"/>
      <c r="AQ255" s="244"/>
      <c r="AR255" s="1"/>
      <c r="AS255" s="1"/>
      <c r="AT255" s="1"/>
      <c r="AU255" s="1"/>
      <c r="AV255" s="1"/>
      <c r="AW255" s="1"/>
      <c r="AX255" s="1"/>
      <c r="AY255" s="1"/>
      <c r="AZ255" s="1"/>
      <c r="BA255" s="1"/>
      <c r="BB255" s="1"/>
      <c r="BC255" s="1"/>
      <c r="BD255" s="1"/>
      <c r="BE255" s="1"/>
      <c r="BF255" s="1"/>
      <c r="BG255" s="1"/>
      <c r="BH255" s="1"/>
      <c r="BI255" s="1"/>
      <c r="BJ255" s="1"/>
      <c r="BK255" s="1"/>
    </row>
    <row r="256" spans="1:63" ht="13.5" customHeight="1" x14ac:dyDescent="0.25">
      <c r="A256" s="3"/>
      <c r="B256" s="3"/>
      <c r="C256" s="3"/>
      <c r="D256" s="3"/>
      <c r="E256" s="3"/>
      <c r="F256" s="3"/>
      <c r="G256" s="1"/>
      <c r="H256" s="3"/>
      <c r="I256" s="1"/>
      <c r="J256" s="1"/>
      <c r="K256" s="1"/>
      <c r="L256" s="1"/>
      <c r="M256" s="1"/>
      <c r="N256" s="1"/>
      <c r="O256" s="1"/>
      <c r="P256" s="3"/>
      <c r="Q256" s="1"/>
      <c r="R256" s="1"/>
      <c r="S256" s="1"/>
      <c r="T256" s="1"/>
      <c r="U256" s="1"/>
      <c r="V256" s="1"/>
      <c r="W256" s="1"/>
      <c r="X256" s="1"/>
      <c r="Y256" s="1"/>
      <c r="Z256" s="1"/>
      <c r="AA256" s="1"/>
      <c r="AB256" s="1"/>
      <c r="AC256" s="1"/>
      <c r="AD256" s="1"/>
      <c r="AE256" s="1"/>
      <c r="AF256" s="1"/>
      <c r="AG256" s="1"/>
      <c r="AH256" s="1"/>
      <c r="AI256" s="1"/>
      <c r="AJ256" s="1"/>
      <c r="AK256" s="1"/>
      <c r="AL256" s="3"/>
      <c r="AM256" s="3"/>
      <c r="AN256" s="3"/>
      <c r="AO256" s="244"/>
      <c r="AP256" s="244"/>
      <c r="AQ256" s="244"/>
      <c r="AR256" s="1"/>
      <c r="AS256" s="1"/>
      <c r="AT256" s="1"/>
      <c r="AU256" s="1"/>
      <c r="AV256" s="1"/>
      <c r="AW256" s="1"/>
      <c r="AX256" s="1"/>
      <c r="AY256" s="1"/>
      <c r="AZ256" s="1"/>
      <c r="BA256" s="1"/>
      <c r="BB256" s="1"/>
      <c r="BC256" s="1"/>
      <c r="BD256" s="1"/>
      <c r="BE256" s="1"/>
      <c r="BF256" s="1"/>
      <c r="BG256" s="1"/>
      <c r="BH256" s="1"/>
      <c r="BI256" s="1"/>
      <c r="BJ256" s="1"/>
      <c r="BK256" s="1"/>
    </row>
    <row r="257" spans="1:63" ht="13.5" customHeight="1" x14ac:dyDescent="0.25">
      <c r="A257" s="3"/>
      <c r="B257" s="3"/>
      <c r="C257" s="3"/>
      <c r="D257" s="3"/>
      <c r="E257" s="3"/>
      <c r="F257" s="3"/>
      <c r="G257" s="1"/>
      <c r="H257" s="3"/>
      <c r="I257" s="1"/>
      <c r="J257" s="1"/>
      <c r="K257" s="1"/>
      <c r="L257" s="1"/>
      <c r="M257" s="1"/>
      <c r="N257" s="1"/>
      <c r="O257" s="1"/>
      <c r="P257" s="3"/>
      <c r="Q257" s="1"/>
      <c r="R257" s="1"/>
      <c r="S257" s="1"/>
      <c r="T257" s="1"/>
      <c r="U257" s="1"/>
      <c r="V257" s="1"/>
      <c r="W257" s="1"/>
      <c r="X257" s="1"/>
      <c r="Y257" s="1"/>
      <c r="Z257" s="1"/>
      <c r="AA257" s="1"/>
      <c r="AB257" s="1"/>
      <c r="AC257" s="1"/>
      <c r="AD257" s="1"/>
      <c r="AE257" s="1"/>
      <c r="AF257" s="1"/>
      <c r="AG257" s="1"/>
      <c r="AH257" s="1"/>
      <c r="AI257" s="1"/>
      <c r="AJ257" s="1"/>
      <c r="AK257" s="1"/>
      <c r="AL257" s="3"/>
      <c r="AM257" s="3"/>
      <c r="AN257" s="3"/>
      <c r="AO257" s="244"/>
      <c r="AP257" s="244"/>
      <c r="AQ257" s="244"/>
      <c r="AR257" s="1"/>
      <c r="AS257" s="1"/>
      <c r="AT257" s="1"/>
      <c r="AU257" s="1"/>
      <c r="AV257" s="1"/>
      <c r="AW257" s="1"/>
      <c r="AX257" s="1"/>
      <c r="AY257" s="1"/>
      <c r="AZ257" s="1"/>
      <c r="BA257" s="1"/>
      <c r="BB257" s="1"/>
      <c r="BC257" s="1"/>
      <c r="BD257" s="1"/>
      <c r="BE257" s="1"/>
      <c r="BF257" s="1"/>
      <c r="BG257" s="1"/>
      <c r="BH257" s="1"/>
      <c r="BI257" s="1"/>
      <c r="BJ257" s="1"/>
      <c r="BK257" s="1"/>
    </row>
    <row r="258" spans="1:63" ht="13.5" customHeight="1" x14ac:dyDescent="0.25">
      <c r="A258" s="3"/>
      <c r="B258" s="3"/>
      <c r="C258" s="3"/>
      <c r="D258" s="3"/>
      <c r="E258" s="3"/>
      <c r="F258" s="3"/>
      <c r="G258" s="1"/>
      <c r="H258" s="3"/>
      <c r="I258" s="1"/>
      <c r="J258" s="1"/>
      <c r="K258" s="1"/>
      <c r="L258" s="1"/>
      <c r="M258" s="1"/>
      <c r="N258" s="1"/>
      <c r="O258" s="1"/>
      <c r="P258" s="3"/>
      <c r="Q258" s="1"/>
      <c r="R258" s="1"/>
      <c r="S258" s="1"/>
      <c r="T258" s="1"/>
      <c r="U258" s="1"/>
      <c r="V258" s="1"/>
      <c r="W258" s="1"/>
      <c r="X258" s="1"/>
      <c r="Y258" s="1"/>
      <c r="Z258" s="1"/>
      <c r="AA258" s="1"/>
      <c r="AB258" s="1"/>
      <c r="AC258" s="1"/>
      <c r="AD258" s="1"/>
      <c r="AE258" s="1"/>
      <c r="AF258" s="1"/>
      <c r="AG258" s="1"/>
      <c r="AH258" s="1"/>
      <c r="AI258" s="1"/>
      <c r="AJ258" s="1"/>
      <c r="AK258" s="1"/>
      <c r="AL258" s="3"/>
      <c r="AM258" s="3"/>
      <c r="AN258" s="3"/>
      <c r="AO258" s="244"/>
      <c r="AP258" s="244"/>
      <c r="AQ258" s="244"/>
      <c r="AR258" s="1"/>
      <c r="AS258" s="1"/>
      <c r="AT258" s="1"/>
      <c r="AU258" s="1"/>
      <c r="AV258" s="1"/>
      <c r="AW258" s="1"/>
      <c r="AX258" s="1"/>
      <c r="AY258" s="1"/>
      <c r="AZ258" s="1"/>
      <c r="BA258" s="1"/>
      <c r="BB258" s="1"/>
      <c r="BC258" s="1"/>
      <c r="BD258" s="1"/>
      <c r="BE258" s="1"/>
      <c r="BF258" s="1"/>
      <c r="BG258" s="1"/>
      <c r="BH258" s="1"/>
      <c r="BI258" s="1"/>
      <c r="BJ258" s="1"/>
      <c r="BK258" s="1"/>
    </row>
    <row r="259" spans="1:63" ht="13.5" customHeight="1" x14ac:dyDescent="0.25">
      <c r="A259" s="3"/>
      <c r="B259" s="3"/>
      <c r="C259" s="3"/>
      <c r="D259" s="3"/>
      <c r="E259" s="3"/>
      <c r="F259" s="3"/>
      <c r="G259" s="1"/>
      <c r="H259" s="3"/>
      <c r="I259" s="1"/>
      <c r="J259" s="1"/>
      <c r="K259" s="1"/>
      <c r="L259" s="1"/>
      <c r="M259" s="1"/>
      <c r="N259" s="1"/>
      <c r="O259" s="1"/>
      <c r="P259" s="3"/>
      <c r="Q259" s="1"/>
      <c r="R259" s="1"/>
      <c r="S259" s="1"/>
      <c r="T259" s="1"/>
      <c r="U259" s="1"/>
      <c r="V259" s="1"/>
      <c r="W259" s="1"/>
      <c r="X259" s="1"/>
      <c r="Y259" s="1"/>
      <c r="Z259" s="1"/>
      <c r="AA259" s="1"/>
      <c r="AB259" s="1"/>
      <c r="AC259" s="1"/>
      <c r="AD259" s="1"/>
      <c r="AE259" s="1"/>
      <c r="AF259" s="1"/>
      <c r="AG259" s="1"/>
      <c r="AH259" s="1"/>
      <c r="AI259" s="1"/>
      <c r="AJ259" s="1"/>
      <c r="AK259" s="1"/>
      <c r="AL259" s="3"/>
      <c r="AM259" s="3"/>
      <c r="AN259" s="3"/>
      <c r="AO259" s="244"/>
      <c r="AP259" s="244"/>
      <c r="AQ259" s="244"/>
      <c r="AR259" s="1"/>
      <c r="AS259" s="1"/>
      <c r="AT259" s="1"/>
      <c r="AU259" s="1"/>
      <c r="AV259" s="1"/>
      <c r="AW259" s="1"/>
      <c r="AX259" s="1"/>
      <c r="AY259" s="1"/>
      <c r="AZ259" s="1"/>
      <c r="BA259" s="1"/>
      <c r="BB259" s="1"/>
      <c r="BC259" s="1"/>
      <c r="BD259" s="1"/>
      <c r="BE259" s="1"/>
      <c r="BF259" s="1"/>
      <c r="BG259" s="1"/>
      <c r="BH259" s="1"/>
      <c r="BI259" s="1"/>
      <c r="BJ259" s="1"/>
      <c r="BK259" s="1"/>
    </row>
    <row r="260" spans="1:63" ht="13.5" customHeight="1" x14ac:dyDescent="0.25">
      <c r="A260" s="3"/>
      <c r="B260" s="3"/>
      <c r="C260" s="3"/>
      <c r="D260" s="3"/>
      <c r="E260" s="3"/>
      <c r="F260" s="3"/>
      <c r="G260" s="1"/>
      <c r="H260" s="3"/>
      <c r="I260" s="1"/>
      <c r="J260" s="1"/>
      <c r="K260" s="1"/>
      <c r="L260" s="1"/>
      <c r="M260" s="1"/>
      <c r="N260" s="1"/>
      <c r="O260" s="1"/>
      <c r="P260" s="3"/>
      <c r="Q260" s="1"/>
      <c r="R260" s="1"/>
      <c r="S260" s="1"/>
      <c r="T260" s="1"/>
      <c r="U260" s="1"/>
      <c r="V260" s="1"/>
      <c r="W260" s="1"/>
      <c r="X260" s="1"/>
      <c r="Y260" s="1"/>
      <c r="Z260" s="1"/>
      <c r="AA260" s="1"/>
      <c r="AB260" s="1"/>
      <c r="AC260" s="1"/>
      <c r="AD260" s="1"/>
      <c r="AE260" s="1"/>
      <c r="AF260" s="1"/>
      <c r="AG260" s="1"/>
      <c r="AH260" s="1"/>
      <c r="AI260" s="1"/>
      <c r="AJ260" s="1"/>
      <c r="AK260" s="1"/>
      <c r="AL260" s="3"/>
      <c r="AM260" s="3"/>
      <c r="AN260" s="3"/>
      <c r="AO260" s="244"/>
      <c r="AP260" s="244"/>
      <c r="AQ260" s="244"/>
      <c r="AR260" s="1"/>
      <c r="AS260" s="1"/>
      <c r="AT260" s="1"/>
      <c r="AU260" s="1"/>
      <c r="AV260" s="1"/>
      <c r="AW260" s="1"/>
      <c r="AX260" s="1"/>
      <c r="AY260" s="1"/>
      <c r="AZ260" s="1"/>
      <c r="BA260" s="1"/>
      <c r="BB260" s="1"/>
      <c r="BC260" s="1"/>
      <c r="BD260" s="1"/>
      <c r="BE260" s="1"/>
      <c r="BF260" s="1"/>
      <c r="BG260" s="1"/>
      <c r="BH260" s="1"/>
      <c r="BI260" s="1"/>
      <c r="BJ260" s="1"/>
      <c r="BK260" s="1"/>
    </row>
    <row r="261" spans="1:63" ht="13.5" customHeight="1" x14ac:dyDescent="0.25">
      <c r="A261" s="3"/>
      <c r="B261" s="3"/>
      <c r="C261" s="3"/>
      <c r="D261" s="3"/>
      <c r="E261" s="3"/>
      <c r="F261" s="3"/>
      <c r="G261" s="1"/>
      <c r="H261" s="3"/>
      <c r="I261" s="1"/>
      <c r="J261" s="1"/>
      <c r="K261" s="1"/>
      <c r="L261" s="1"/>
      <c r="M261" s="1"/>
      <c r="N261" s="1"/>
      <c r="O261" s="1"/>
      <c r="P261" s="3"/>
      <c r="Q261" s="1"/>
      <c r="R261" s="1"/>
      <c r="S261" s="1"/>
      <c r="T261" s="1"/>
      <c r="U261" s="1"/>
      <c r="V261" s="1"/>
      <c r="W261" s="1"/>
      <c r="X261" s="1"/>
      <c r="Y261" s="1"/>
      <c r="Z261" s="1"/>
      <c r="AA261" s="1"/>
      <c r="AB261" s="1"/>
      <c r="AC261" s="1"/>
      <c r="AD261" s="1"/>
      <c r="AE261" s="1"/>
      <c r="AF261" s="1"/>
      <c r="AG261" s="1"/>
      <c r="AH261" s="1"/>
      <c r="AI261" s="1"/>
      <c r="AJ261" s="1"/>
      <c r="AK261" s="1"/>
      <c r="AL261" s="3"/>
      <c r="AM261" s="3"/>
      <c r="AN261" s="3"/>
      <c r="AO261" s="244"/>
      <c r="AP261" s="244"/>
      <c r="AQ261" s="244"/>
      <c r="AR261" s="1"/>
      <c r="AS261" s="1"/>
      <c r="AT261" s="1"/>
      <c r="AU261" s="1"/>
      <c r="AV261" s="1"/>
      <c r="AW261" s="1"/>
      <c r="AX261" s="1"/>
      <c r="AY261" s="1"/>
      <c r="AZ261" s="1"/>
      <c r="BA261" s="1"/>
      <c r="BB261" s="1"/>
      <c r="BC261" s="1"/>
      <c r="BD261" s="1"/>
      <c r="BE261" s="1"/>
      <c r="BF261" s="1"/>
      <c r="BG261" s="1"/>
      <c r="BH261" s="1"/>
      <c r="BI261" s="1"/>
      <c r="BJ261" s="1"/>
      <c r="BK261" s="1"/>
    </row>
    <row r="262" spans="1:63" ht="13.5" customHeight="1" x14ac:dyDescent="0.25">
      <c r="A262" s="3"/>
      <c r="B262" s="3"/>
      <c r="C262" s="3"/>
      <c r="D262" s="3"/>
      <c r="E262" s="3"/>
      <c r="F262" s="3"/>
      <c r="G262" s="1"/>
      <c r="H262" s="3"/>
      <c r="I262" s="1"/>
      <c r="J262" s="1"/>
      <c r="K262" s="1"/>
      <c r="L262" s="1"/>
      <c r="M262" s="1"/>
      <c r="N262" s="1"/>
      <c r="O262" s="1"/>
      <c r="P262" s="3"/>
      <c r="Q262" s="1"/>
      <c r="R262" s="1"/>
      <c r="S262" s="1"/>
      <c r="T262" s="1"/>
      <c r="U262" s="1"/>
      <c r="V262" s="1"/>
      <c r="W262" s="1"/>
      <c r="X262" s="1"/>
      <c r="Y262" s="1"/>
      <c r="Z262" s="1"/>
      <c r="AA262" s="1"/>
      <c r="AB262" s="1"/>
      <c r="AC262" s="1"/>
      <c r="AD262" s="1"/>
      <c r="AE262" s="1"/>
      <c r="AF262" s="1"/>
      <c r="AG262" s="1"/>
      <c r="AH262" s="1"/>
      <c r="AI262" s="1"/>
      <c r="AJ262" s="1"/>
      <c r="AK262" s="1"/>
      <c r="AL262" s="3"/>
      <c r="AM262" s="3"/>
      <c r="AN262" s="3"/>
      <c r="AO262" s="244"/>
      <c r="AP262" s="244"/>
      <c r="AQ262" s="244"/>
      <c r="AR262" s="1"/>
      <c r="AS262" s="1"/>
      <c r="AT262" s="1"/>
      <c r="AU262" s="1"/>
      <c r="AV262" s="1"/>
      <c r="AW262" s="1"/>
      <c r="AX262" s="1"/>
      <c r="AY262" s="1"/>
      <c r="AZ262" s="1"/>
      <c r="BA262" s="1"/>
      <c r="BB262" s="1"/>
      <c r="BC262" s="1"/>
      <c r="BD262" s="1"/>
      <c r="BE262" s="1"/>
      <c r="BF262" s="1"/>
      <c r="BG262" s="1"/>
      <c r="BH262" s="1"/>
      <c r="BI262" s="1"/>
      <c r="BJ262" s="1"/>
      <c r="BK262" s="1"/>
    </row>
    <row r="263" spans="1:63" ht="13.5" customHeight="1" x14ac:dyDescent="0.25">
      <c r="A263" s="3"/>
      <c r="B263" s="3"/>
      <c r="C263" s="3"/>
      <c r="D263" s="3"/>
      <c r="E263" s="3"/>
      <c r="F263" s="3"/>
      <c r="G263" s="1"/>
      <c r="H263" s="3"/>
      <c r="I263" s="1"/>
      <c r="J263" s="1"/>
      <c r="K263" s="1"/>
      <c r="L263" s="1"/>
      <c r="M263" s="1"/>
      <c r="N263" s="1"/>
      <c r="O263" s="1"/>
      <c r="P263" s="3"/>
      <c r="Q263" s="1"/>
      <c r="R263" s="1"/>
      <c r="S263" s="1"/>
      <c r="T263" s="1"/>
      <c r="U263" s="1"/>
      <c r="V263" s="1"/>
      <c r="W263" s="1"/>
      <c r="X263" s="1"/>
      <c r="Y263" s="1"/>
      <c r="Z263" s="1"/>
      <c r="AA263" s="1"/>
      <c r="AB263" s="1"/>
      <c r="AC263" s="1"/>
      <c r="AD263" s="1"/>
      <c r="AE263" s="1"/>
      <c r="AF263" s="1"/>
      <c r="AG263" s="1"/>
      <c r="AH263" s="1"/>
      <c r="AI263" s="1"/>
      <c r="AJ263" s="1"/>
      <c r="AK263" s="1"/>
      <c r="AL263" s="3"/>
      <c r="AM263" s="3"/>
      <c r="AN263" s="3"/>
      <c r="AO263" s="244"/>
      <c r="AP263" s="244"/>
      <c r="AQ263" s="244"/>
      <c r="AR263" s="1"/>
      <c r="AS263" s="1"/>
      <c r="AT263" s="1"/>
      <c r="AU263" s="1"/>
      <c r="AV263" s="1"/>
      <c r="AW263" s="1"/>
      <c r="AX263" s="1"/>
      <c r="AY263" s="1"/>
      <c r="AZ263" s="1"/>
      <c r="BA263" s="1"/>
      <c r="BB263" s="1"/>
      <c r="BC263" s="1"/>
      <c r="BD263" s="1"/>
      <c r="BE263" s="1"/>
      <c r="BF263" s="1"/>
      <c r="BG263" s="1"/>
      <c r="BH263" s="1"/>
      <c r="BI263" s="1"/>
      <c r="BJ263" s="1"/>
      <c r="BK263" s="1"/>
    </row>
    <row r="264" spans="1:63" ht="13.5" customHeight="1" x14ac:dyDescent="0.25">
      <c r="A264" s="3"/>
      <c r="B264" s="3"/>
      <c r="C264" s="3"/>
      <c r="D264" s="3"/>
      <c r="E264" s="3"/>
      <c r="F264" s="3"/>
      <c r="G264" s="1"/>
      <c r="H264" s="3"/>
      <c r="I264" s="1"/>
      <c r="J264" s="1"/>
      <c r="K264" s="1"/>
      <c r="L264" s="1"/>
      <c r="M264" s="1"/>
      <c r="N264" s="1"/>
      <c r="O264" s="1"/>
      <c r="P264" s="3"/>
      <c r="Q264" s="1"/>
      <c r="R264" s="1"/>
      <c r="S264" s="1"/>
      <c r="T264" s="1"/>
      <c r="U264" s="1"/>
      <c r="V264" s="1"/>
      <c r="W264" s="1"/>
      <c r="X264" s="1"/>
      <c r="Y264" s="1"/>
      <c r="Z264" s="1"/>
      <c r="AA264" s="1"/>
      <c r="AB264" s="1"/>
      <c r="AC264" s="1"/>
      <c r="AD264" s="1"/>
      <c r="AE264" s="1"/>
      <c r="AF264" s="1"/>
      <c r="AG264" s="1"/>
      <c r="AH264" s="1"/>
      <c r="AI264" s="1"/>
      <c r="AJ264" s="1"/>
      <c r="AK264" s="1"/>
      <c r="AL264" s="3"/>
      <c r="AM264" s="3"/>
      <c r="AN264" s="3"/>
      <c r="AO264" s="244"/>
      <c r="AP264" s="244"/>
      <c r="AQ264" s="244"/>
      <c r="AR264" s="1"/>
      <c r="AS264" s="1"/>
      <c r="AT264" s="1"/>
      <c r="AU264" s="1"/>
      <c r="AV264" s="1"/>
      <c r="AW264" s="1"/>
      <c r="AX264" s="1"/>
      <c r="AY264" s="1"/>
      <c r="AZ264" s="1"/>
      <c r="BA264" s="1"/>
      <c r="BB264" s="1"/>
      <c r="BC264" s="1"/>
      <c r="BD264" s="1"/>
      <c r="BE264" s="1"/>
      <c r="BF264" s="1"/>
      <c r="BG264" s="1"/>
      <c r="BH264" s="1"/>
      <c r="BI264" s="1"/>
      <c r="BJ264" s="1"/>
      <c r="BK264" s="1"/>
    </row>
    <row r="265" spans="1:63" ht="13.5" customHeight="1" x14ac:dyDescent="0.25">
      <c r="A265" s="3"/>
      <c r="B265" s="3"/>
      <c r="C265" s="3"/>
      <c r="D265" s="3"/>
      <c r="E265" s="3"/>
      <c r="F265" s="3"/>
      <c r="G265" s="1"/>
      <c r="H265" s="3"/>
      <c r="I265" s="1"/>
      <c r="J265" s="1"/>
      <c r="K265" s="1"/>
      <c r="L265" s="1"/>
      <c r="M265" s="1"/>
      <c r="N265" s="1"/>
      <c r="O265" s="1"/>
      <c r="P265" s="3"/>
      <c r="Q265" s="1"/>
      <c r="R265" s="1"/>
      <c r="S265" s="1"/>
      <c r="T265" s="1"/>
      <c r="U265" s="1"/>
      <c r="V265" s="1"/>
      <c r="W265" s="1"/>
      <c r="X265" s="1"/>
      <c r="Y265" s="1"/>
      <c r="Z265" s="1"/>
      <c r="AA265" s="1"/>
      <c r="AB265" s="1"/>
      <c r="AC265" s="1"/>
      <c r="AD265" s="1"/>
      <c r="AE265" s="1"/>
      <c r="AF265" s="1"/>
      <c r="AG265" s="1"/>
      <c r="AH265" s="1"/>
      <c r="AI265" s="1"/>
      <c r="AJ265" s="1"/>
      <c r="AK265" s="1"/>
      <c r="AL265" s="3"/>
      <c r="AM265" s="3"/>
      <c r="AN265" s="3"/>
      <c r="AO265" s="244"/>
      <c r="AP265" s="244"/>
      <c r="AQ265" s="244"/>
      <c r="AR265" s="1"/>
      <c r="AS265" s="1"/>
      <c r="AT265" s="1"/>
      <c r="AU265" s="1"/>
      <c r="AV265" s="1"/>
      <c r="AW265" s="1"/>
      <c r="AX265" s="1"/>
      <c r="AY265" s="1"/>
      <c r="AZ265" s="1"/>
      <c r="BA265" s="1"/>
      <c r="BB265" s="1"/>
      <c r="BC265" s="1"/>
      <c r="BD265" s="1"/>
      <c r="BE265" s="1"/>
      <c r="BF265" s="1"/>
      <c r="BG265" s="1"/>
      <c r="BH265" s="1"/>
      <c r="BI265" s="1"/>
      <c r="BJ265" s="1"/>
      <c r="BK265" s="1"/>
    </row>
    <row r="266" spans="1:63" ht="13.5" customHeight="1" x14ac:dyDescent="0.25">
      <c r="A266" s="3"/>
      <c r="B266" s="3"/>
      <c r="C266" s="3"/>
      <c r="D266" s="3"/>
      <c r="E266" s="3"/>
      <c r="F266" s="3"/>
      <c r="G266" s="1"/>
      <c r="H266" s="3"/>
      <c r="I266" s="1"/>
      <c r="J266" s="1"/>
      <c r="K266" s="1"/>
      <c r="L266" s="1"/>
      <c r="M266" s="1"/>
      <c r="N266" s="1"/>
      <c r="O266" s="1"/>
      <c r="P266" s="3"/>
      <c r="Q266" s="1"/>
      <c r="R266" s="1"/>
      <c r="S266" s="1"/>
      <c r="T266" s="1"/>
      <c r="U266" s="1"/>
      <c r="V266" s="1"/>
      <c r="W266" s="1"/>
      <c r="X266" s="1"/>
      <c r="Y266" s="1"/>
      <c r="Z266" s="1"/>
      <c r="AA266" s="1"/>
      <c r="AB266" s="1"/>
      <c r="AC266" s="1"/>
      <c r="AD266" s="1"/>
      <c r="AE266" s="1"/>
      <c r="AF266" s="1"/>
      <c r="AG266" s="1"/>
      <c r="AH266" s="1"/>
      <c r="AI266" s="1"/>
      <c r="AJ266" s="1"/>
      <c r="AK266" s="1"/>
      <c r="AL266" s="3"/>
      <c r="AM266" s="3"/>
      <c r="AN266" s="3"/>
      <c r="AO266" s="244"/>
      <c r="AP266" s="244"/>
      <c r="AQ266" s="244"/>
      <c r="AR266" s="1"/>
      <c r="AS266" s="1"/>
      <c r="AT266" s="1"/>
      <c r="AU266" s="1"/>
      <c r="AV266" s="1"/>
      <c r="AW266" s="1"/>
      <c r="AX266" s="1"/>
      <c r="AY266" s="1"/>
      <c r="AZ266" s="1"/>
      <c r="BA266" s="1"/>
      <c r="BB266" s="1"/>
      <c r="BC266" s="1"/>
      <c r="BD266" s="1"/>
      <c r="BE266" s="1"/>
      <c r="BF266" s="1"/>
      <c r="BG266" s="1"/>
      <c r="BH266" s="1"/>
      <c r="BI266" s="1"/>
      <c r="BJ266" s="1"/>
      <c r="BK266" s="1"/>
    </row>
    <row r="267" spans="1:63" ht="13.5" customHeight="1" x14ac:dyDescent="0.25">
      <c r="A267" s="3"/>
      <c r="B267" s="3"/>
      <c r="C267" s="3"/>
      <c r="D267" s="3"/>
      <c r="E267" s="3"/>
      <c r="F267" s="3"/>
      <c r="G267" s="1"/>
      <c r="H267" s="3"/>
      <c r="I267" s="1"/>
      <c r="J267" s="1"/>
      <c r="K267" s="1"/>
      <c r="L267" s="1"/>
      <c r="M267" s="1"/>
      <c r="N267" s="1"/>
      <c r="O267" s="1"/>
      <c r="P267" s="3"/>
      <c r="Q267" s="1"/>
      <c r="R267" s="1"/>
      <c r="S267" s="1"/>
      <c r="T267" s="1"/>
      <c r="U267" s="1"/>
      <c r="V267" s="1"/>
      <c r="W267" s="1"/>
      <c r="X267" s="1"/>
      <c r="Y267" s="1"/>
      <c r="Z267" s="1"/>
      <c r="AA267" s="1"/>
      <c r="AB267" s="1"/>
      <c r="AC267" s="1"/>
      <c r="AD267" s="1"/>
      <c r="AE267" s="1"/>
      <c r="AF267" s="1"/>
      <c r="AG267" s="1"/>
      <c r="AH267" s="1"/>
      <c r="AI267" s="1"/>
      <c r="AJ267" s="1"/>
      <c r="AK267" s="1"/>
      <c r="AL267" s="3"/>
      <c r="AM267" s="3"/>
      <c r="AN267" s="3"/>
      <c r="AO267" s="244"/>
      <c r="AP267" s="244"/>
      <c r="AQ267" s="244"/>
      <c r="AR267" s="1"/>
      <c r="AS267" s="1"/>
      <c r="AT267" s="1"/>
      <c r="AU267" s="1"/>
      <c r="AV267" s="1"/>
      <c r="AW267" s="1"/>
      <c r="AX267" s="1"/>
      <c r="AY267" s="1"/>
      <c r="AZ267" s="1"/>
      <c r="BA267" s="1"/>
      <c r="BB267" s="1"/>
      <c r="BC267" s="1"/>
      <c r="BD267" s="1"/>
      <c r="BE267" s="1"/>
      <c r="BF267" s="1"/>
      <c r="BG267" s="1"/>
      <c r="BH267" s="1"/>
      <c r="BI267" s="1"/>
      <c r="BJ267" s="1"/>
      <c r="BK267" s="1"/>
    </row>
    <row r="268" spans="1:63" ht="13.5" customHeight="1" x14ac:dyDescent="0.25">
      <c r="A268" s="3"/>
      <c r="B268" s="3"/>
      <c r="C268" s="3"/>
      <c r="D268" s="3"/>
      <c r="E268" s="3"/>
      <c r="F268" s="3"/>
      <c r="G268" s="1"/>
      <c r="H268" s="3"/>
      <c r="I268" s="1"/>
      <c r="J268" s="1"/>
      <c r="K268" s="1"/>
      <c r="L268" s="1"/>
      <c r="M268" s="1"/>
      <c r="N268" s="1"/>
      <c r="O268" s="1"/>
      <c r="P268" s="3"/>
      <c r="Q268" s="1"/>
      <c r="R268" s="1"/>
      <c r="S268" s="1"/>
      <c r="T268" s="1"/>
      <c r="U268" s="1"/>
      <c r="V268" s="1"/>
      <c r="W268" s="1"/>
      <c r="X268" s="1"/>
      <c r="Y268" s="1"/>
      <c r="Z268" s="1"/>
      <c r="AA268" s="1"/>
      <c r="AB268" s="1"/>
      <c r="AC268" s="1"/>
      <c r="AD268" s="1"/>
      <c r="AE268" s="1"/>
      <c r="AF268" s="1"/>
      <c r="AG268" s="1"/>
      <c r="AH268" s="1"/>
      <c r="AI268" s="1"/>
      <c r="AJ268" s="1"/>
      <c r="AK268" s="1"/>
      <c r="AL268" s="3"/>
      <c r="AM268" s="3"/>
      <c r="AN268" s="3"/>
      <c r="AO268" s="244"/>
      <c r="AP268" s="244"/>
      <c r="AQ268" s="244"/>
      <c r="AR268" s="1"/>
      <c r="AS268" s="1"/>
      <c r="AT268" s="1"/>
      <c r="AU268" s="1"/>
      <c r="AV268" s="1"/>
      <c r="AW268" s="1"/>
      <c r="AX268" s="1"/>
      <c r="AY268" s="1"/>
      <c r="AZ268" s="1"/>
      <c r="BA268" s="1"/>
      <c r="BB268" s="1"/>
      <c r="BC268" s="1"/>
      <c r="BD268" s="1"/>
      <c r="BE268" s="1"/>
      <c r="BF268" s="1"/>
      <c r="BG268" s="1"/>
      <c r="BH268" s="1"/>
      <c r="BI268" s="1"/>
      <c r="BJ268" s="1"/>
      <c r="BK268" s="1"/>
    </row>
    <row r="269" spans="1:63" ht="13.5" customHeight="1" x14ac:dyDescent="0.25">
      <c r="A269" s="3"/>
      <c r="B269" s="3"/>
      <c r="C269" s="3"/>
      <c r="D269" s="3"/>
      <c r="E269" s="3"/>
      <c r="F269" s="3"/>
      <c r="G269" s="1"/>
      <c r="H269" s="3"/>
      <c r="I269" s="1"/>
      <c r="J269" s="1"/>
      <c r="K269" s="1"/>
      <c r="L269" s="1"/>
      <c r="M269" s="1"/>
      <c r="N269" s="1"/>
      <c r="O269" s="1"/>
      <c r="P269" s="3"/>
      <c r="Q269" s="1"/>
      <c r="R269" s="1"/>
      <c r="S269" s="1"/>
      <c r="T269" s="1"/>
      <c r="U269" s="1"/>
      <c r="V269" s="1"/>
      <c r="W269" s="1"/>
      <c r="X269" s="1"/>
      <c r="Y269" s="1"/>
      <c r="Z269" s="1"/>
      <c r="AA269" s="1"/>
      <c r="AB269" s="1"/>
      <c r="AC269" s="1"/>
      <c r="AD269" s="1"/>
      <c r="AE269" s="1"/>
      <c r="AF269" s="1"/>
      <c r="AG269" s="1"/>
      <c r="AH269" s="1"/>
      <c r="AI269" s="1"/>
      <c r="AJ269" s="1"/>
      <c r="AK269" s="1"/>
      <c r="AL269" s="3"/>
      <c r="AM269" s="3"/>
      <c r="AN269" s="3"/>
      <c r="AO269" s="244"/>
      <c r="AP269" s="244"/>
      <c r="AQ269" s="244"/>
      <c r="AR269" s="1"/>
      <c r="AS269" s="1"/>
      <c r="AT269" s="1"/>
      <c r="AU269" s="1"/>
      <c r="AV269" s="1"/>
      <c r="AW269" s="1"/>
      <c r="AX269" s="1"/>
      <c r="AY269" s="1"/>
      <c r="AZ269" s="1"/>
      <c r="BA269" s="1"/>
      <c r="BB269" s="1"/>
      <c r="BC269" s="1"/>
      <c r="BD269" s="1"/>
      <c r="BE269" s="1"/>
      <c r="BF269" s="1"/>
      <c r="BG269" s="1"/>
      <c r="BH269" s="1"/>
      <c r="BI269" s="1"/>
      <c r="BJ269" s="1"/>
      <c r="BK269" s="1"/>
    </row>
    <row r="270" spans="1:63" ht="13.5" customHeight="1" x14ac:dyDescent="0.25">
      <c r="A270" s="3"/>
      <c r="B270" s="3"/>
      <c r="C270" s="3"/>
      <c r="D270" s="3"/>
      <c r="E270" s="3"/>
      <c r="F270" s="3"/>
      <c r="G270" s="1"/>
      <c r="H270" s="3"/>
      <c r="I270" s="1"/>
      <c r="J270" s="1"/>
      <c r="K270" s="1"/>
      <c r="L270" s="1"/>
      <c r="M270" s="1"/>
      <c r="N270" s="1"/>
      <c r="O270" s="1"/>
      <c r="P270" s="3"/>
      <c r="Q270" s="1"/>
      <c r="R270" s="1"/>
      <c r="S270" s="1"/>
      <c r="T270" s="1"/>
      <c r="U270" s="1"/>
      <c r="V270" s="1"/>
      <c r="W270" s="1"/>
      <c r="X270" s="1"/>
      <c r="Y270" s="1"/>
      <c r="Z270" s="1"/>
      <c r="AA270" s="1"/>
      <c r="AB270" s="1"/>
      <c r="AC270" s="1"/>
      <c r="AD270" s="1"/>
      <c r="AE270" s="1"/>
      <c r="AF270" s="1"/>
      <c r="AG270" s="1"/>
      <c r="AH270" s="1"/>
      <c r="AI270" s="1"/>
      <c r="AJ270" s="1"/>
      <c r="AK270" s="1"/>
      <c r="AL270" s="3"/>
      <c r="AM270" s="3"/>
      <c r="AN270" s="3"/>
      <c r="AO270" s="244"/>
      <c r="AP270" s="244"/>
      <c r="AQ270" s="244"/>
      <c r="AR270" s="1"/>
      <c r="AS270" s="1"/>
      <c r="AT270" s="1"/>
      <c r="AU270" s="1"/>
      <c r="AV270" s="1"/>
      <c r="AW270" s="1"/>
      <c r="AX270" s="1"/>
      <c r="AY270" s="1"/>
      <c r="AZ270" s="1"/>
      <c r="BA270" s="1"/>
      <c r="BB270" s="1"/>
      <c r="BC270" s="1"/>
      <c r="BD270" s="1"/>
      <c r="BE270" s="1"/>
      <c r="BF270" s="1"/>
      <c r="BG270" s="1"/>
      <c r="BH270" s="1"/>
      <c r="BI270" s="1"/>
      <c r="BJ270" s="1"/>
      <c r="BK270" s="1"/>
    </row>
    <row r="271" spans="1:63" ht="13.5" customHeight="1" x14ac:dyDescent="0.25">
      <c r="A271" s="3"/>
      <c r="B271" s="3"/>
      <c r="C271" s="3"/>
      <c r="D271" s="3"/>
      <c r="E271" s="3"/>
      <c r="F271" s="3"/>
      <c r="G271" s="1"/>
      <c r="H271" s="3"/>
      <c r="I271" s="1"/>
      <c r="J271" s="1"/>
      <c r="K271" s="1"/>
      <c r="L271" s="1"/>
      <c r="M271" s="1"/>
      <c r="N271" s="1"/>
      <c r="O271" s="1"/>
      <c r="P271" s="3"/>
      <c r="Q271" s="1"/>
      <c r="R271" s="1"/>
      <c r="S271" s="1"/>
      <c r="T271" s="1"/>
      <c r="U271" s="1"/>
      <c r="V271" s="1"/>
      <c r="W271" s="1"/>
      <c r="X271" s="1"/>
      <c r="Y271" s="1"/>
      <c r="Z271" s="1"/>
      <c r="AA271" s="1"/>
      <c r="AB271" s="1"/>
      <c r="AC271" s="1"/>
      <c r="AD271" s="1"/>
      <c r="AE271" s="1"/>
      <c r="AF271" s="1"/>
      <c r="AG271" s="1"/>
      <c r="AH271" s="1"/>
      <c r="AI271" s="1"/>
      <c r="AJ271" s="1"/>
      <c r="AK271" s="1"/>
      <c r="AL271" s="3"/>
      <c r="AM271" s="3"/>
      <c r="AN271" s="3"/>
      <c r="AO271" s="244"/>
      <c r="AP271" s="244"/>
      <c r="AQ271" s="244"/>
      <c r="AR271" s="1"/>
      <c r="AS271" s="1"/>
      <c r="AT271" s="1"/>
      <c r="AU271" s="1"/>
      <c r="AV271" s="1"/>
      <c r="AW271" s="1"/>
      <c r="AX271" s="1"/>
      <c r="AY271" s="1"/>
      <c r="AZ271" s="1"/>
      <c r="BA271" s="1"/>
      <c r="BB271" s="1"/>
      <c r="BC271" s="1"/>
      <c r="BD271" s="1"/>
      <c r="BE271" s="1"/>
      <c r="BF271" s="1"/>
      <c r="BG271" s="1"/>
      <c r="BH271" s="1"/>
      <c r="BI271" s="1"/>
      <c r="BJ271" s="1"/>
      <c r="BK271" s="1"/>
    </row>
    <row r="272" spans="1:63" ht="13.5" customHeight="1" x14ac:dyDescent="0.25">
      <c r="A272" s="3"/>
      <c r="B272" s="3"/>
      <c r="C272" s="3"/>
      <c r="D272" s="3"/>
      <c r="E272" s="3"/>
      <c r="F272" s="3"/>
      <c r="G272" s="1"/>
      <c r="H272" s="3"/>
      <c r="I272" s="1"/>
      <c r="J272" s="1"/>
      <c r="K272" s="1"/>
      <c r="L272" s="1"/>
      <c r="M272" s="1"/>
      <c r="N272" s="1"/>
      <c r="O272" s="1"/>
      <c r="P272" s="3"/>
      <c r="Q272" s="1"/>
      <c r="R272" s="1"/>
      <c r="S272" s="1"/>
      <c r="T272" s="1"/>
      <c r="U272" s="1"/>
      <c r="V272" s="1"/>
      <c r="W272" s="1"/>
      <c r="X272" s="1"/>
      <c r="Y272" s="1"/>
      <c r="Z272" s="1"/>
      <c r="AA272" s="1"/>
      <c r="AB272" s="1"/>
      <c r="AC272" s="1"/>
      <c r="AD272" s="1"/>
      <c r="AE272" s="1"/>
      <c r="AF272" s="1"/>
      <c r="AG272" s="1"/>
      <c r="AH272" s="1"/>
      <c r="AI272" s="1"/>
      <c r="AJ272" s="1"/>
      <c r="AK272" s="1"/>
      <c r="AL272" s="3"/>
      <c r="AM272" s="3"/>
      <c r="AN272" s="3"/>
      <c r="AO272" s="244"/>
      <c r="AP272" s="244"/>
      <c r="AQ272" s="244"/>
      <c r="AR272" s="1"/>
      <c r="AS272" s="1"/>
      <c r="AT272" s="1"/>
      <c r="AU272" s="1"/>
      <c r="AV272" s="1"/>
      <c r="AW272" s="1"/>
      <c r="AX272" s="1"/>
      <c r="AY272" s="1"/>
      <c r="AZ272" s="1"/>
      <c r="BA272" s="1"/>
      <c r="BB272" s="1"/>
      <c r="BC272" s="1"/>
      <c r="BD272" s="1"/>
      <c r="BE272" s="1"/>
      <c r="BF272" s="1"/>
      <c r="BG272" s="1"/>
      <c r="BH272" s="1"/>
      <c r="BI272" s="1"/>
      <c r="BJ272" s="1"/>
      <c r="BK272" s="1"/>
    </row>
    <row r="273" spans="1:63" ht="13.5" customHeight="1" x14ac:dyDescent="0.25">
      <c r="A273" s="3"/>
      <c r="B273" s="3"/>
      <c r="C273" s="3"/>
      <c r="D273" s="3"/>
      <c r="E273" s="3"/>
      <c r="F273" s="3"/>
      <c r="G273" s="1"/>
      <c r="H273" s="3"/>
      <c r="I273" s="1"/>
      <c r="J273" s="1"/>
      <c r="K273" s="1"/>
      <c r="L273" s="1"/>
      <c r="M273" s="1"/>
      <c r="N273" s="1"/>
      <c r="O273" s="1"/>
      <c r="P273" s="3"/>
      <c r="Q273" s="1"/>
      <c r="R273" s="1"/>
      <c r="S273" s="1"/>
      <c r="T273" s="1"/>
      <c r="U273" s="1"/>
      <c r="V273" s="1"/>
      <c r="W273" s="1"/>
      <c r="X273" s="1"/>
      <c r="Y273" s="1"/>
      <c r="Z273" s="1"/>
      <c r="AA273" s="1"/>
      <c r="AB273" s="1"/>
      <c r="AC273" s="1"/>
      <c r="AD273" s="1"/>
      <c r="AE273" s="1"/>
      <c r="AF273" s="1"/>
      <c r="AG273" s="1"/>
      <c r="AH273" s="1"/>
      <c r="AI273" s="1"/>
      <c r="AJ273" s="1"/>
      <c r="AK273" s="1"/>
      <c r="AL273" s="3"/>
      <c r="AM273" s="3"/>
      <c r="AN273" s="3"/>
      <c r="AO273" s="244"/>
      <c r="AP273" s="244"/>
      <c r="AQ273" s="244"/>
      <c r="AR273" s="1"/>
      <c r="AS273" s="1"/>
      <c r="AT273" s="1"/>
      <c r="AU273" s="1"/>
      <c r="AV273" s="1"/>
      <c r="AW273" s="1"/>
      <c r="AX273" s="1"/>
      <c r="AY273" s="1"/>
      <c r="AZ273" s="1"/>
      <c r="BA273" s="1"/>
      <c r="BB273" s="1"/>
      <c r="BC273" s="1"/>
      <c r="BD273" s="1"/>
      <c r="BE273" s="1"/>
      <c r="BF273" s="1"/>
      <c r="BG273" s="1"/>
      <c r="BH273" s="1"/>
      <c r="BI273" s="1"/>
      <c r="BJ273" s="1"/>
      <c r="BK273" s="1"/>
    </row>
    <row r="274" spans="1:63" ht="13.5" customHeight="1" x14ac:dyDescent="0.25">
      <c r="A274" s="3"/>
      <c r="B274" s="3"/>
      <c r="C274" s="3"/>
      <c r="D274" s="3"/>
      <c r="E274" s="3"/>
      <c r="F274" s="3"/>
      <c r="G274" s="1"/>
      <c r="H274" s="3"/>
      <c r="I274" s="1"/>
      <c r="J274" s="1"/>
      <c r="K274" s="1"/>
      <c r="L274" s="1"/>
      <c r="M274" s="1"/>
      <c r="N274" s="1"/>
      <c r="O274" s="1"/>
      <c r="P274" s="3"/>
      <c r="Q274" s="1"/>
      <c r="R274" s="1"/>
      <c r="S274" s="1"/>
      <c r="T274" s="1"/>
      <c r="U274" s="1"/>
      <c r="V274" s="1"/>
      <c r="W274" s="1"/>
      <c r="X274" s="1"/>
      <c r="Y274" s="1"/>
      <c r="Z274" s="1"/>
      <c r="AA274" s="1"/>
      <c r="AB274" s="1"/>
      <c r="AC274" s="1"/>
      <c r="AD274" s="1"/>
      <c r="AE274" s="1"/>
      <c r="AF274" s="1"/>
      <c r="AG274" s="1"/>
      <c r="AH274" s="1"/>
      <c r="AI274" s="1"/>
      <c r="AJ274" s="1"/>
      <c r="AK274" s="1"/>
      <c r="AL274" s="3"/>
      <c r="AM274" s="3"/>
      <c r="AN274" s="3"/>
      <c r="AO274" s="244"/>
      <c r="AP274" s="244"/>
      <c r="AQ274" s="244"/>
      <c r="AR274" s="1"/>
      <c r="AS274" s="1"/>
      <c r="AT274" s="1"/>
      <c r="AU274" s="1"/>
      <c r="AV274" s="1"/>
      <c r="AW274" s="1"/>
      <c r="AX274" s="1"/>
      <c r="AY274" s="1"/>
      <c r="AZ274" s="1"/>
      <c r="BA274" s="1"/>
      <c r="BB274" s="1"/>
      <c r="BC274" s="1"/>
      <c r="BD274" s="1"/>
      <c r="BE274" s="1"/>
      <c r="BF274" s="1"/>
      <c r="BG274" s="1"/>
      <c r="BH274" s="1"/>
      <c r="BI274" s="1"/>
      <c r="BJ274" s="1"/>
      <c r="BK274" s="1"/>
    </row>
    <row r="275" spans="1:63" ht="13.5" customHeight="1" x14ac:dyDescent="0.25">
      <c r="A275" s="3"/>
      <c r="B275" s="3"/>
      <c r="C275" s="3"/>
      <c r="D275" s="3"/>
      <c r="E275" s="3"/>
      <c r="F275" s="3"/>
      <c r="G275" s="1"/>
      <c r="H275" s="3"/>
      <c r="I275" s="1"/>
      <c r="J275" s="1"/>
      <c r="K275" s="1"/>
      <c r="L275" s="1"/>
      <c r="M275" s="1"/>
      <c r="N275" s="1"/>
      <c r="O275" s="1"/>
      <c r="P275" s="3"/>
      <c r="Q275" s="1"/>
      <c r="R275" s="1"/>
      <c r="S275" s="1"/>
      <c r="T275" s="1"/>
      <c r="U275" s="1"/>
      <c r="V275" s="1"/>
      <c r="W275" s="1"/>
      <c r="X275" s="1"/>
      <c r="Y275" s="1"/>
      <c r="Z275" s="1"/>
      <c r="AA275" s="1"/>
      <c r="AB275" s="1"/>
      <c r="AC275" s="1"/>
      <c r="AD275" s="1"/>
      <c r="AE275" s="1"/>
      <c r="AF275" s="1"/>
      <c r="AG275" s="1"/>
      <c r="AH275" s="1"/>
      <c r="AI275" s="1"/>
      <c r="AJ275" s="1"/>
      <c r="AK275" s="1"/>
      <c r="AL275" s="3"/>
      <c r="AM275" s="3"/>
      <c r="AN275" s="3"/>
      <c r="AO275" s="244"/>
      <c r="AP275" s="244"/>
      <c r="AQ275" s="244"/>
      <c r="AR275" s="1"/>
      <c r="AS275" s="1"/>
      <c r="AT275" s="1"/>
      <c r="AU275" s="1"/>
      <c r="AV275" s="1"/>
      <c r="AW275" s="1"/>
      <c r="AX275" s="1"/>
      <c r="AY275" s="1"/>
      <c r="AZ275" s="1"/>
      <c r="BA275" s="1"/>
      <c r="BB275" s="1"/>
      <c r="BC275" s="1"/>
      <c r="BD275" s="1"/>
      <c r="BE275" s="1"/>
      <c r="BF275" s="1"/>
      <c r="BG275" s="1"/>
      <c r="BH275" s="1"/>
      <c r="BI275" s="1"/>
      <c r="BJ275" s="1"/>
      <c r="BK275" s="1"/>
    </row>
    <row r="276" spans="1:63" ht="13.5" customHeight="1" x14ac:dyDescent="0.25">
      <c r="A276" s="3"/>
      <c r="B276" s="3"/>
      <c r="C276" s="3"/>
      <c r="D276" s="3"/>
      <c r="E276" s="3"/>
      <c r="F276" s="3"/>
      <c r="G276" s="1"/>
      <c r="H276" s="3"/>
      <c r="I276" s="1"/>
      <c r="J276" s="1"/>
      <c r="K276" s="1"/>
      <c r="L276" s="1"/>
      <c r="M276" s="1"/>
      <c r="N276" s="1"/>
      <c r="O276" s="1"/>
      <c r="P276" s="3"/>
      <c r="Q276" s="1"/>
      <c r="R276" s="1"/>
      <c r="S276" s="1"/>
      <c r="T276" s="1"/>
      <c r="U276" s="1"/>
      <c r="V276" s="1"/>
      <c r="W276" s="1"/>
      <c r="X276" s="1"/>
      <c r="Y276" s="1"/>
      <c r="Z276" s="1"/>
      <c r="AA276" s="1"/>
      <c r="AB276" s="1"/>
      <c r="AC276" s="1"/>
      <c r="AD276" s="1"/>
      <c r="AE276" s="1"/>
      <c r="AF276" s="1"/>
      <c r="AG276" s="1"/>
      <c r="AH276" s="1"/>
      <c r="AI276" s="1"/>
      <c r="AJ276" s="1"/>
      <c r="AK276" s="1"/>
      <c r="AL276" s="3"/>
      <c r="AM276" s="3"/>
      <c r="AN276" s="3"/>
      <c r="AO276" s="244"/>
      <c r="AP276" s="244"/>
      <c r="AQ276" s="244"/>
      <c r="AR276" s="1"/>
      <c r="AS276" s="1"/>
      <c r="AT276" s="1"/>
      <c r="AU276" s="1"/>
      <c r="AV276" s="1"/>
      <c r="AW276" s="1"/>
      <c r="AX276" s="1"/>
      <c r="AY276" s="1"/>
      <c r="AZ276" s="1"/>
      <c r="BA276" s="1"/>
      <c r="BB276" s="1"/>
      <c r="BC276" s="1"/>
      <c r="BD276" s="1"/>
      <c r="BE276" s="1"/>
      <c r="BF276" s="1"/>
      <c r="BG276" s="1"/>
      <c r="BH276" s="1"/>
      <c r="BI276" s="1"/>
      <c r="BJ276" s="1"/>
      <c r="BK276" s="1"/>
    </row>
    <row r="277" spans="1:63" ht="13.5" customHeight="1" x14ac:dyDescent="0.25">
      <c r="A277" s="3"/>
      <c r="B277" s="3"/>
      <c r="C277" s="3"/>
      <c r="D277" s="3"/>
      <c r="E277" s="3"/>
      <c r="F277" s="3"/>
      <c r="G277" s="1"/>
      <c r="H277" s="3"/>
      <c r="I277" s="1"/>
      <c r="J277" s="1"/>
      <c r="K277" s="1"/>
      <c r="L277" s="1"/>
      <c r="M277" s="1"/>
      <c r="N277" s="1"/>
      <c r="O277" s="1"/>
      <c r="P277" s="3"/>
      <c r="Q277" s="1"/>
      <c r="R277" s="1"/>
      <c r="S277" s="1"/>
      <c r="T277" s="1"/>
      <c r="U277" s="1"/>
      <c r="V277" s="1"/>
      <c r="W277" s="1"/>
      <c r="X277" s="1"/>
      <c r="Y277" s="1"/>
      <c r="Z277" s="1"/>
      <c r="AA277" s="1"/>
      <c r="AB277" s="1"/>
      <c r="AC277" s="1"/>
      <c r="AD277" s="1"/>
      <c r="AE277" s="1"/>
      <c r="AF277" s="1"/>
      <c r="AG277" s="1"/>
      <c r="AH277" s="1"/>
      <c r="AI277" s="1"/>
      <c r="AJ277" s="1"/>
      <c r="AK277" s="1"/>
      <c r="AL277" s="3"/>
      <c r="AM277" s="3"/>
      <c r="AN277" s="3"/>
      <c r="AO277" s="244"/>
      <c r="AP277" s="244"/>
      <c r="AQ277" s="244"/>
      <c r="AR277" s="1"/>
      <c r="AS277" s="1"/>
      <c r="AT277" s="1"/>
      <c r="AU277" s="1"/>
      <c r="AV277" s="1"/>
      <c r="AW277" s="1"/>
      <c r="AX277" s="1"/>
      <c r="AY277" s="1"/>
      <c r="AZ277" s="1"/>
      <c r="BA277" s="1"/>
      <c r="BB277" s="1"/>
      <c r="BC277" s="1"/>
      <c r="BD277" s="1"/>
      <c r="BE277" s="1"/>
      <c r="BF277" s="1"/>
      <c r="BG277" s="1"/>
      <c r="BH277" s="1"/>
      <c r="BI277" s="1"/>
      <c r="BJ277" s="1"/>
      <c r="BK277" s="1"/>
    </row>
    <row r="278" spans="1:63" ht="13.5" customHeight="1" x14ac:dyDescent="0.25">
      <c r="A278" s="3"/>
      <c r="B278" s="3"/>
      <c r="C278" s="3"/>
      <c r="D278" s="3"/>
      <c r="E278" s="3"/>
      <c r="F278" s="3"/>
      <c r="G278" s="1"/>
      <c r="H278" s="3"/>
      <c r="I278" s="1"/>
      <c r="J278" s="1"/>
      <c r="K278" s="1"/>
      <c r="L278" s="1"/>
      <c r="M278" s="1"/>
      <c r="N278" s="1"/>
      <c r="O278" s="1"/>
      <c r="P278" s="3"/>
      <c r="Q278" s="1"/>
      <c r="R278" s="1"/>
      <c r="S278" s="1"/>
      <c r="T278" s="1"/>
      <c r="U278" s="1"/>
      <c r="V278" s="1"/>
      <c r="W278" s="1"/>
      <c r="X278" s="1"/>
      <c r="Y278" s="1"/>
      <c r="Z278" s="1"/>
      <c r="AA278" s="1"/>
      <c r="AB278" s="1"/>
      <c r="AC278" s="1"/>
      <c r="AD278" s="1"/>
      <c r="AE278" s="1"/>
      <c r="AF278" s="1"/>
      <c r="AG278" s="1"/>
      <c r="AH278" s="1"/>
      <c r="AI278" s="1"/>
      <c r="AJ278" s="1"/>
      <c r="AK278" s="1"/>
      <c r="AL278" s="3"/>
      <c r="AM278" s="3"/>
      <c r="AN278" s="3"/>
      <c r="AO278" s="244"/>
      <c r="AP278" s="244"/>
      <c r="AQ278" s="244"/>
      <c r="AR278" s="1"/>
      <c r="AS278" s="1"/>
      <c r="AT278" s="1"/>
      <c r="AU278" s="1"/>
      <c r="AV278" s="1"/>
      <c r="AW278" s="1"/>
      <c r="AX278" s="1"/>
      <c r="AY278" s="1"/>
      <c r="AZ278" s="1"/>
      <c r="BA278" s="1"/>
      <c r="BB278" s="1"/>
      <c r="BC278" s="1"/>
      <c r="BD278" s="1"/>
      <c r="BE278" s="1"/>
      <c r="BF278" s="1"/>
      <c r="BG278" s="1"/>
      <c r="BH278" s="1"/>
      <c r="BI278" s="1"/>
      <c r="BJ278" s="1"/>
      <c r="BK278" s="1"/>
    </row>
    <row r="279" spans="1:63" ht="13.5" customHeight="1" x14ac:dyDescent="0.25">
      <c r="A279" s="3"/>
      <c r="B279" s="3"/>
      <c r="C279" s="3"/>
      <c r="D279" s="3"/>
      <c r="E279" s="3"/>
      <c r="F279" s="3"/>
      <c r="G279" s="1"/>
      <c r="H279" s="3"/>
      <c r="I279" s="1"/>
      <c r="J279" s="1"/>
      <c r="K279" s="1"/>
      <c r="L279" s="1"/>
      <c r="M279" s="1"/>
      <c r="N279" s="1"/>
      <c r="O279" s="1"/>
      <c r="P279" s="3"/>
      <c r="Q279" s="1"/>
      <c r="R279" s="1"/>
      <c r="S279" s="1"/>
      <c r="T279" s="1"/>
      <c r="U279" s="1"/>
      <c r="V279" s="1"/>
      <c r="W279" s="1"/>
      <c r="X279" s="1"/>
      <c r="Y279" s="1"/>
      <c r="Z279" s="1"/>
      <c r="AA279" s="1"/>
      <c r="AB279" s="1"/>
      <c r="AC279" s="1"/>
      <c r="AD279" s="1"/>
      <c r="AE279" s="1"/>
      <c r="AF279" s="1"/>
      <c r="AG279" s="1"/>
      <c r="AH279" s="1"/>
      <c r="AI279" s="1"/>
      <c r="AJ279" s="1"/>
      <c r="AK279" s="1"/>
      <c r="AL279" s="3"/>
      <c r="AM279" s="3"/>
      <c r="AN279" s="3"/>
      <c r="AO279" s="244"/>
      <c r="AP279" s="244"/>
      <c r="AQ279" s="244"/>
      <c r="AR279" s="1"/>
      <c r="AS279" s="1"/>
      <c r="AT279" s="1"/>
      <c r="AU279" s="1"/>
      <c r="AV279" s="1"/>
      <c r="AW279" s="1"/>
      <c r="AX279" s="1"/>
      <c r="AY279" s="1"/>
      <c r="AZ279" s="1"/>
      <c r="BA279" s="1"/>
      <c r="BB279" s="1"/>
      <c r="BC279" s="1"/>
      <c r="BD279" s="1"/>
      <c r="BE279" s="1"/>
      <c r="BF279" s="1"/>
      <c r="BG279" s="1"/>
      <c r="BH279" s="1"/>
      <c r="BI279" s="1"/>
      <c r="BJ279" s="1"/>
      <c r="BK279" s="1"/>
    </row>
    <row r="280" spans="1:63" ht="13.5" customHeight="1" x14ac:dyDescent="0.25">
      <c r="A280" s="3"/>
      <c r="B280" s="3"/>
      <c r="C280" s="3"/>
      <c r="D280" s="3"/>
      <c r="E280" s="3"/>
      <c r="F280" s="3"/>
      <c r="G280" s="1"/>
      <c r="H280" s="3"/>
      <c r="I280" s="1"/>
      <c r="J280" s="1"/>
      <c r="K280" s="1"/>
      <c r="L280" s="1"/>
      <c r="M280" s="1"/>
      <c r="N280" s="1"/>
      <c r="O280" s="1"/>
      <c r="P280" s="3"/>
      <c r="Q280" s="1"/>
      <c r="R280" s="1"/>
      <c r="S280" s="1"/>
      <c r="T280" s="1"/>
      <c r="U280" s="1"/>
      <c r="V280" s="1"/>
      <c r="W280" s="1"/>
      <c r="X280" s="1"/>
      <c r="Y280" s="1"/>
      <c r="Z280" s="1"/>
      <c r="AA280" s="1"/>
      <c r="AB280" s="1"/>
      <c r="AC280" s="1"/>
      <c r="AD280" s="1"/>
      <c r="AE280" s="1"/>
      <c r="AF280" s="1"/>
      <c r="AG280" s="1"/>
      <c r="AH280" s="1"/>
      <c r="AI280" s="1"/>
      <c r="AJ280" s="1"/>
      <c r="AK280" s="1"/>
      <c r="AL280" s="3"/>
      <c r="AM280" s="3"/>
      <c r="AN280" s="3"/>
      <c r="AO280" s="244"/>
      <c r="AP280" s="244"/>
      <c r="AQ280" s="244"/>
      <c r="AR280" s="1"/>
      <c r="AS280" s="1"/>
      <c r="AT280" s="1"/>
      <c r="AU280" s="1"/>
      <c r="AV280" s="1"/>
      <c r="AW280" s="1"/>
      <c r="AX280" s="1"/>
      <c r="AY280" s="1"/>
      <c r="AZ280" s="1"/>
      <c r="BA280" s="1"/>
      <c r="BB280" s="1"/>
      <c r="BC280" s="1"/>
      <c r="BD280" s="1"/>
      <c r="BE280" s="1"/>
      <c r="BF280" s="1"/>
      <c r="BG280" s="1"/>
      <c r="BH280" s="1"/>
      <c r="BI280" s="1"/>
      <c r="BJ280" s="1"/>
      <c r="BK280" s="1"/>
    </row>
    <row r="281" spans="1:63" ht="13.5" customHeight="1" x14ac:dyDescent="0.25">
      <c r="A281" s="3"/>
      <c r="B281" s="3"/>
      <c r="C281" s="3"/>
      <c r="D281" s="3"/>
      <c r="E281" s="3"/>
      <c r="F281" s="3"/>
      <c r="G281" s="1"/>
      <c r="H281" s="3"/>
      <c r="I281" s="1"/>
      <c r="J281" s="1"/>
      <c r="K281" s="1"/>
      <c r="L281" s="1"/>
      <c r="M281" s="1"/>
      <c r="N281" s="1"/>
      <c r="O281" s="1"/>
      <c r="P281" s="3"/>
      <c r="Q281" s="1"/>
      <c r="R281" s="1"/>
      <c r="S281" s="1"/>
      <c r="T281" s="1"/>
      <c r="U281" s="1"/>
      <c r="V281" s="1"/>
      <c r="W281" s="1"/>
      <c r="X281" s="1"/>
      <c r="Y281" s="1"/>
      <c r="Z281" s="1"/>
      <c r="AA281" s="1"/>
      <c r="AB281" s="1"/>
      <c r="AC281" s="1"/>
      <c r="AD281" s="1"/>
      <c r="AE281" s="1"/>
      <c r="AF281" s="1"/>
      <c r="AG281" s="1"/>
      <c r="AH281" s="1"/>
      <c r="AI281" s="1"/>
      <c r="AJ281" s="1"/>
      <c r="AK281" s="1"/>
      <c r="AL281" s="3"/>
      <c r="AM281" s="3"/>
      <c r="AN281" s="3"/>
      <c r="AO281" s="244"/>
      <c r="AP281" s="244"/>
      <c r="AQ281" s="244"/>
      <c r="AR281" s="1"/>
      <c r="AS281" s="1"/>
      <c r="AT281" s="1"/>
      <c r="AU281" s="1"/>
      <c r="AV281" s="1"/>
      <c r="AW281" s="1"/>
      <c r="AX281" s="1"/>
      <c r="AY281" s="1"/>
      <c r="AZ281" s="1"/>
      <c r="BA281" s="1"/>
      <c r="BB281" s="1"/>
      <c r="BC281" s="1"/>
      <c r="BD281" s="1"/>
      <c r="BE281" s="1"/>
      <c r="BF281" s="1"/>
      <c r="BG281" s="1"/>
      <c r="BH281" s="1"/>
      <c r="BI281" s="1"/>
      <c r="BJ281" s="1"/>
      <c r="BK281" s="1"/>
    </row>
    <row r="282" spans="1:63" ht="13.5" customHeight="1" x14ac:dyDescent="0.25">
      <c r="A282" s="3"/>
      <c r="B282" s="3"/>
      <c r="C282" s="3"/>
      <c r="D282" s="3"/>
      <c r="E282" s="3"/>
      <c r="F282" s="3"/>
      <c r="G282" s="1"/>
      <c r="H282" s="3"/>
      <c r="I282" s="1"/>
      <c r="J282" s="1"/>
      <c r="K282" s="1"/>
      <c r="L282" s="1"/>
      <c r="M282" s="1"/>
      <c r="N282" s="1"/>
      <c r="O282" s="1"/>
      <c r="P282" s="3"/>
      <c r="Q282" s="1"/>
      <c r="R282" s="1"/>
      <c r="S282" s="1"/>
      <c r="T282" s="1"/>
      <c r="U282" s="1"/>
      <c r="V282" s="1"/>
      <c r="W282" s="1"/>
      <c r="X282" s="1"/>
      <c r="Y282" s="1"/>
      <c r="Z282" s="1"/>
      <c r="AA282" s="1"/>
      <c r="AB282" s="1"/>
      <c r="AC282" s="1"/>
      <c r="AD282" s="1"/>
      <c r="AE282" s="1"/>
      <c r="AF282" s="1"/>
      <c r="AG282" s="1"/>
      <c r="AH282" s="1"/>
      <c r="AI282" s="1"/>
      <c r="AJ282" s="1"/>
      <c r="AK282" s="1"/>
      <c r="AL282" s="3"/>
      <c r="AM282" s="3"/>
      <c r="AN282" s="3"/>
      <c r="AO282" s="244"/>
      <c r="AP282" s="244"/>
      <c r="AQ282" s="244"/>
      <c r="AR282" s="1"/>
      <c r="AS282" s="1"/>
      <c r="AT282" s="1"/>
      <c r="AU282" s="1"/>
      <c r="AV282" s="1"/>
      <c r="AW282" s="1"/>
      <c r="AX282" s="1"/>
      <c r="AY282" s="1"/>
      <c r="AZ282" s="1"/>
      <c r="BA282" s="1"/>
      <c r="BB282" s="1"/>
      <c r="BC282" s="1"/>
      <c r="BD282" s="1"/>
      <c r="BE282" s="1"/>
      <c r="BF282" s="1"/>
      <c r="BG282" s="1"/>
      <c r="BH282" s="1"/>
      <c r="BI282" s="1"/>
      <c r="BJ282" s="1"/>
      <c r="BK282" s="1"/>
    </row>
    <row r="283" spans="1:63" ht="13.5" customHeight="1" x14ac:dyDescent="0.25">
      <c r="A283" s="3"/>
      <c r="B283" s="3"/>
      <c r="C283" s="3"/>
      <c r="D283" s="3"/>
      <c r="E283" s="3"/>
      <c r="F283" s="3"/>
      <c r="G283" s="1"/>
      <c r="H283" s="3"/>
      <c r="I283" s="1"/>
      <c r="J283" s="1"/>
      <c r="K283" s="1"/>
      <c r="L283" s="1"/>
      <c r="M283" s="1"/>
      <c r="N283" s="1"/>
      <c r="O283" s="1"/>
      <c r="P283" s="3"/>
      <c r="Q283" s="1"/>
      <c r="R283" s="1"/>
      <c r="S283" s="1"/>
      <c r="T283" s="1"/>
      <c r="U283" s="1"/>
      <c r="V283" s="1"/>
      <c r="W283" s="1"/>
      <c r="X283" s="1"/>
      <c r="Y283" s="1"/>
      <c r="Z283" s="1"/>
      <c r="AA283" s="1"/>
      <c r="AB283" s="1"/>
      <c r="AC283" s="1"/>
      <c r="AD283" s="1"/>
      <c r="AE283" s="1"/>
      <c r="AF283" s="1"/>
      <c r="AG283" s="1"/>
      <c r="AH283" s="1"/>
      <c r="AI283" s="1"/>
      <c r="AJ283" s="1"/>
      <c r="AK283" s="1"/>
      <c r="AL283" s="3"/>
      <c r="AM283" s="3"/>
      <c r="AN283" s="3"/>
      <c r="AO283" s="244"/>
      <c r="AP283" s="244"/>
      <c r="AQ283" s="244"/>
      <c r="AR283" s="1"/>
      <c r="AS283" s="1"/>
      <c r="AT283" s="1"/>
      <c r="AU283" s="1"/>
      <c r="AV283" s="1"/>
      <c r="AW283" s="1"/>
      <c r="AX283" s="1"/>
      <c r="AY283" s="1"/>
      <c r="AZ283" s="1"/>
      <c r="BA283" s="1"/>
      <c r="BB283" s="1"/>
      <c r="BC283" s="1"/>
      <c r="BD283" s="1"/>
      <c r="BE283" s="1"/>
      <c r="BF283" s="1"/>
      <c r="BG283" s="1"/>
      <c r="BH283" s="1"/>
      <c r="BI283" s="1"/>
      <c r="BJ283" s="1"/>
      <c r="BK283" s="1"/>
    </row>
    <row r="284" spans="1:63" ht="13.5" customHeight="1" x14ac:dyDescent="0.25">
      <c r="A284" s="3"/>
      <c r="B284" s="3"/>
      <c r="C284" s="3"/>
      <c r="D284" s="3"/>
      <c r="E284" s="3"/>
      <c r="F284" s="3"/>
      <c r="G284" s="1"/>
      <c r="H284" s="3"/>
      <c r="I284" s="1"/>
      <c r="J284" s="1"/>
      <c r="K284" s="1"/>
      <c r="L284" s="1"/>
      <c r="M284" s="1"/>
      <c r="N284" s="1"/>
      <c r="O284" s="1"/>
      <c r="P284" s="3"/>
      <c r="Q284" s="1"/>
      <c r="R284" s="1"/>
      <c r="S284" s="1"/>
      <c r="T284" s="1"/>
      <c r="U284" s="1"/>
      <c r="V284" s="1"/>
      <c r="W284" s="1"/>
      <c r="X284" s="1"/>
      <c r="Y284" s="1"/>
      <c r="Z284" s="1"/>
      <c r="AA284" s="1"/>
      <c r="AB284" s="1"/>
      <c r="AC284" s="1"/>
      <c r="AD284" s="1"/>
      <c r="AE284" s="1"/>
      <c r="AF284" s="1"/>
      <c r="AG284" s="1"/>
      <c r="AH284" s="1"/>
      <c r="AI284" s="1"/>
      <c r="AJ284" s="1"/>
      <c r="AK284" s="1"/>
      <c r="AL284" s="3"/>
      <c r="AM284" s="3"/>
      <c r="AN284" s="3"/>
      <c r="AO284" s="244"/>
      <c r="AP284" s="244"/>
      <c r="AQ284" s="244"/>
      <c r="AR284" s="1"/>
      <c r="AS284" s="1"/>
      <c r="AT284" s="1"/>
      <c r="AU284" s="1"/>
      <c r="AV284" s="1"/>
      <c r="AW284" s="1"/>
      <c r="AX284" s="1"/>
      <c r="AY284" s="1"/>
      <c r="AZ284" s="1"/>
      <c r="BA284" s="1"/>
      <c r="BB284" s="1"/>
      <c r="BC284" s="1"/>
      <c r="BD284" s="1"/>
      <c r="BE284" s="1"/>
      <c r="BF284" s="1"/>
      <c r="BG284" s="1"/>
      <c r="BH284" s="1"/>
      <c r="BI284" s="1"/>
      <c r="BJ284" s="1"/>
      <c r="BK284" s="1"/>
    </row>
    <row r="285" spans="1:63" ht="13.5" customHeight="1" x14ac:dyDescent="0.25">
      <c r="A285" s="3"/>
      <c r="B285" s="3"/>
      <c r="C285" s="3"/>
      <c r="D285" s="3"/>
      <c r="E285" s="3"/>
      <c r="F285" s="3"/>
      <c r="G285" s="1"/>
      <c r="H285" s="3"/>
      <c r="I285" s="1"/>
      <c r="J285" s="1"/>
      <c r="K285" s="1"/>
      <c r="L285" s="1"/>
      <c r="M285" s="1"/>
      <c r="N285" s="1"/>
      <c r="O285" s="1"/>
      <c r="P285" s="3"/>
      <c r="Q285" s="1"/>
      <c r="R285" s="1"/>
      <c r="S285" s="1"/>
      <c r="T285" s="1"/>
      <c r="U285" s="1"/>
      <c r="V285" s="1"/>
      <c r="W285" s="1"/>
      <c r="X285" s="1"/>
      <c r="Y285" s="1"/>
      <c r="Z285" s="1"/>
      <c r="AA285" s="1"/>
      <c r="AB285" s="1"/>
      <c r="AC285" s="1"/>
      <c r="AD285" s="1"/>
      <c r="AE285" s="1"/>
      <c r="AF285" s="1"/>
      <c r="AG285" s="1"/>
      <c r="AH285" s="1"/>
      <c r="AI285" s="1"/>
      <c r="AJ285" s="1"/>
      <c r="AK285" s="1"/>
      <c r="AL285" s="3"/>
      <c r="AM285" s="3"/>
      <c r="AN285" s="3"/>
      <c r="AO285" s="244"/>
      <c r="AP285" s="244"/>
      <c r="AQ285" s="244"/>
      <c r="AR285" s="1"/>
      <c r="AS285" s="1"/>
      <c r="AT285" s="1"/>
      <c r="AU285" s="1"/>
      <c r="AV285" s="1"/>
      <c r="AW285" s="1"/>
      <c r="AX285" s="1"/>
      <c r="AY285" s="1"/>
      <c r="AZ285" s="1"/>
      <c r="BA285" s="1"/>
      <c r="BB285" s="1"/>
      <c r="BC285" s="1"/>
      <c r="BD285" s="1"/>
      <c r="BE285" s="1"/>
      <c r="BF285" s="1"/>
      <c r="BG285" s="1"/>
      <c r="BH285" s="1"/>
      <c r="BI285" s="1"/>
      <c r="BJ285" s="1"/>
      <c r="BK285" s="1"/>
    </row>
    <row r="286" spans="1:63" ht="13.5" customHeight="1" x14ac:dyDescent="0.25">
      <c r="A286" s="3"/>
      <c r="B286" s="3"/>
      <c r="C286" s="3"/>
      <c r="D286" s="3"/>
      <c r="E286" s="3"/>
      <c r="F286" s="3"/>
      <c r="G286" s="1"/>
      <c r="H286" s="3"/>
      <c r="I286" s="1"/>
      <c r="J286" s="1"/>
      <c r="K286" s="1"/>
      <c r="L286" s="1"/>
      <c r="M286" s="1"/>
      <c r="N286" s="1"/>
      <c r="O286" s="1"/>
      <c r="P286" s="3"/>
      <c r="Q286" s="1"/>
      <c r="R286" s="1"/>
      <c r="S286" s="1"/>
      <c r="T286" s="1"/>
      <c r="U286" s="1"/>
      <c r="V286" s="1"/>
      <c r="W286" s="1"/>
      <c r="X286" s="1"/>
      <c r="Y286" s="1"/>
      <c r="Z286" s="1"/>
      <c r="AA286" s="1"/>
      <c r="AB286" s="1"/>
      <c r="AC286" s="1"/>
      <c r="AD286" s="1"/>
      <c r="AE286" s="1"/>
      <c r="AF286" s="1"/>
      <c r="AG286" s="1"/>
      <c r="AH286" s="1"/>
      <c r="AI286" s="1"/>
      <c r="AJ286" s="1"/>
      <c r="AK286" s="1"/>
      <c r="AL286" s="3"/>
      <c r="AM286" s="3"/>
      <c r="AN286" s="3"/>
      <c r="AO286" s="244"/>
      <c r="AP286" s="244"/>
      <c r="AQ286" s="244"/>
      <c r="AR286" s="1"/>
      <c r="AS286" s="1"/>
      <c r="AT286" s="1"/>
      <c r="AU286" s="1"/>
      <c r="AV286" s="1"/>
      <c r="AW286" s="1"/>
      <c r="AX286" s="1"/>
      <c r="AY286" s="1"/>
      <c r="AZ286" s="1"/>
      <c r="BA286" s="1"/>
      <c r="BB286" s="1"/>
      <c r="BC286" s="1"/>
      <c r="BD286" s="1"/>
      <c r="BE286" s="1"/>
      <c r="BF286" s="1"/>
      <c r="BG286" s="1"/>
      <c r="BH286" s="1"/>
      <c r="BI286" s="1"/>
      <c r="BJ286" s="1"/>
      <c r="BK286" s="1"/>
    </row>
    <row r="287" spans="1:63" ht="13.5" customHeight="1" x14ac:dyDescent="0.25">
      <c r="A287" s="3"/>
      <c r="B287" s="3"/>
      <c r="C287" s="3"/>
      <c r="D287" s="3"/>
      <c r="E287" s="3"/>
      <c r="F287" s="3"/>
      <c r="G287" s="1"/>
      <c r="H287" s="3"/>
      <c r="I287" s="1"/>
      <c r="J287" s="1"/>
      <c r="K287" s="1"/>
      <c r="L287" s="1"/>
      <c r="M287" s="1"/>
      <c r="N287" s="1"/>
      <c r="O287" s="1"/>
      <c r="P287" s="3"/>
      <c r="Q287" s="1"/>
      <c r="R287" s="1"/>
      <c r="S287" s="1"/>
      <c r="T287" s="1"/>
      <c r="U287" s="1"/>
      <c r="V287" s="1"/>
      <c r="W287" s="1"/>
      <c r="X287" s="1"/>
      <c r="Y287" s="1"/>
      <c r="Z287" s="1"/>
      <c r="AA287" s="1"/>
      <c r="AB287" s="1"/>
      <c r="AC287" s="1"/>
      <c r="AD287" s="1"/>
      <c r="AE287" s="1"/>
      <c r="AF287" s="1"/>
      <c r="AG287" s="1"/>
      <c r="AH287" s="1"/>
      <c r="AI287" s="1"/>
      <c r="AJ287" s="1"/>
      <c r="AK287" s="1"/>
      <c r="AL287" s="3"/>
      <c r="AM287" s="3"/>
      <c r="AN287" s="3"/>
      <c r="AO287" s="244"/>
      <c r="AP287" s="244"/>
      <c r="AQ287" s="244"/>
      <c r="AR287" s="1"/>
      <c r="AS287" s="1"/>
      <c r="AT287" s="1"/>
      <c r="AU287" s="1"/>
      <c r="AV287" s="1"/>
      <c r="AW287" s="1"/>
      <c r="AX287" s="1"/>
      <c r="AY287" s="1"/>
      <c r="AZ287" s="1"/>
      <c r="BA287" s="1"/>
      <c r="BB287" s="1"/>
      <c r="BC287" s="1"/>
      <c r="BD287" s="1"/>
      <c r="BE287" s="1"/>
      <c r="BF287" s="1"/>
      <c r="BG287" s="1"/>
      <c r="BH287" s="1"/>
      <c r="BI287" s="1"/>
      <c r="BJ287" s="1"/>
      <c r="BK287" s="1"/>
    </row>
    <row r="288" spans="1:63" ht="13.5" customHeight="1" x14ac:dyDescent="0.25">
      <c r="A288" s="3"/>
      <c r="B288" s="3"/>
      <c r="C288" s="3"/>
      <c r="D288" s="3"/>
      <c r="E288" s="3"/>
      <c r="F288" s="3"/>
      <c r="G288" s="1"/>
      <c r="H288" s="3"/>
      <c r="I288" s="1"/>
      <c r="J288" s="1"/>
      <c r="K288" s="1"/>
      <c r="L288" s="1"/>
      <c r="M288" s="1"/>
      <c r="N288" s="1"/>
      <c r="O288" s="1"/>
      <c r="P288" s="3"/>
      <c r="Q288" s="1"/>
      <c r="R288" s="1"/>
      <c r="S288" s="1"/>
      <c r="T288" s="1"/>
      <c r="U288" s="1"/>
      <c r="V288" s="1"/>
      <c r="W288" s="1"/>
      <c r="X288" s="1"/>
      <c r="Y288" s="1"/>
      <c r="Z288" s="1"/>
      <c r="AA288" s="1"/>
      <c r="AB288" s="1"/>
      <c r="AC288" s="1"/>
      <c r="AD288" s="1"/>
      <c r="AE288" s="1"/>
      <c r="AF288" s="1"/>
      <c r="AG288" s="1"/>
      <c r="AH288" s="1"/>
      <c r="AI288" s="1"/>
      <c r="AJ288" s="1"/>
      <c r="AK288" s="1"/>
      <c r="AL288" s="3"/>
      <c r="AM288" s="3"/>
      <c r="AN288" s="3"/>
      <c r="AO288" s="244"/>
      <c r="AP288" s="244"/>
      <c r="AQ288" s="244"/>
      <c r="AR288" s="1"/>
      <c r="AS288" s="1"/>
      <c r="AT288" s="1"/>
      <c r="AU288" s="1"/>
      <c r="AV288" s="1"/>
      <c r="AW288" s="1"/>
      <c r="AX288" s="1"/>
      <c r="AY288" s="1"/>
      <c r="AZ288" s="1"/>
      <c r="BA288" s="1"/>
      <c r="BB288" s="1"/>
      <c r="BC288" s="1"/>
      <c r="BD288" s="1"/>
      <c r="BE288" s="1"/>
      <c r="BF288" s="1"/>
      <c r="BG288" s="1"/>
      <c r="BH288" s="1"/>
      <c r="BI288" s="1"/>
      <c r="BJ288" s="1"/>
      <c r="BK288" s="1"/>
    </row>
    <row r="289" spans="1:63" ht="13.5" customHeight="1" x14ac:dyDescent="0.25">
      <c r="A289" s="3"/>
      <c r="B289" s="3"/>
      <c r="C289" s="3"/>
      <c r="D289" s="3"/>
      <c r="E289" s="3"/>
      <c r="F289" s="3"/>
      <c r="G289" s="1"/>
      <c r="H289" s="3"/>
      <c r="I289" s="1"/>
      <c r="J289" s="1"/>
      <c r="K289" s="1"/>
      <c r="L289" s="1"/>
      <c r="M289" s="1"/>
      <c r="N289" s="1"/>
      <c r="O289" s="1"/>
      <c r="P289" s="3"/>
      <c r="Q289" s="1"/>
      <c r="R289" s="1"/>
      <c r="S289" s="1"/>
      <c r="T289" s="1"/>
      <c r="U289" s="1"/>
      <c r="V289" s="1"/>
      <c r="W289" s="1"/>
      <c r="X289" s="1"/>
      <c r="Y289" s="1"/>
      <c r="Z289" s="1"/>
      <c r="AA289" s="1"/>
      <c r="AB289" s="1"/>
      <c r="AC289" s="1"/>
      <c r="AD289" s="1"/>
      <c r="AE289" s="1"/>
      <c r="AF289" s="1"/>
      <c r="AG289" s="1"/>
      <c r="AH289" s="1"/>
      <c r="AI289" s="1"/>
      <c r="AJ289" s="1"/>
      <c r="AK289" s="1"/>
      <c r="AL289" s="3"/>
      <c r="AM289" s="3"/>
      <c r="AN289" s="3"/>
      <c r="AO289" s="244"/>
      <c r="AP289" s="244"/>
      <c r="AQ289" s="244"/>
      <c r="AR289" s="1"/>
      <c r="AS289" s="1"/>
      <c r="AT289" s="1"/>
      <c r="AU289" s="1"/>
      <c r="AV289" s="1"/>
      <c r="AW289" s="1"/>
      <c r="AX289" s="1"/>
      <c r="AY289" s="1"/>
      <c r="AZ289" s="1"/>
      <c r="BA289" s="1"/>
      <c r="BB289" s="1"/>
      <c r="BC289" s="1"/>
      <c r="BD289" s="1"/>
      <c r="BE289" s="1"/>
      <c r="BF289" s="1"/>
      <c r="BG289" s="1"/>
      <c r="BH289" s="1"/>
      <c r="BI289" s="1"/>
      <c r="BJ289" s="1"/>
      <c r="BK289" s="1"/>
    </row>
    <row r="290" spans="1:63" ht="13.5" customHeight="1" x14ac:dyDescent="0.25">
      <c r="A290" s="3"/>
      <c r="B290" s="3"/>
      <c r="C290" s="3"/>
      <c r="D290" s="3"/>
      <c r="E290" s="3"/>
      <c r="F290" s="3"/>
      <c r="G290" s="1"/>
      <c r="H290" s="3"/>
      <c r="I290" s="1"/>
      <c r="J290" s="1"/>
      <c r="K290" s="1"/>
      <c r="L290" s="1"/>
      <c r="M290" s="1"/>
      <c r="N290" s="1"/>
      <c r="O290" s="1"/>
      <c r="P290" s="3"/>
      <c r="Q290" s="1"/>
      <c r="R290" s="1"/>
      <c r="S290" s="1"/>
      <c r="T290" s="1"/>
      <c r="U290" s="1"/>
      <c r="V290" s="1"/>
      <c r="W290" s="1"/>
      <c r="X290" s="1"/>
      <c r="Y290" s="1"/>
      <c r="Z290" s="1"/>
      <c r="AA290" s="1"/>
      <c r="AB290" s="1"/>
      <c r="AC290" s="1"/>
      <c r="AD290" s="1"/>
      <c r="AE290" s="1"/>
      <c r="AF290" s="1"/>
      <c r="AG290" s="1"/>
      <c r="AH290" s="1"/>
      <c r="AI290" s="1"/>
      <c r="AJ290" s="1"/>
      <c r="AK290" s="1"/>
      <c r="AL290" s="3"/>
      <c r="AM290" s="3"/>
      <c r="AN290" s="3"/>
      <c r="AO290" s="244"/>
      <c r="AP290" s="244"/>
      <c r="AQ290" s="244"/>
      <c r="AR290" s="1"/>
      <c r="AS290" s="1"/>
      <c r="AT290" s="1"/>
      <c r="AU290" s="1"/>
      <c r="AV290" s="1"/>
      <c r="AW290" s="1"/>
      <c r="AX290" s="1"/>
      <c r="AY290" s="1"/>
      <c r="AZ290" s="1"/>
      <c r="BA290" s="1"/>
      <c r="BB290" s="1"/>
      <c r="BC290" s="1"/>
      <c r="BD290" s="1"/>
      <c r="BE290" s="1"/>
      <c r="BF290" s="1"/>
      <c r="BG290" s="1"/>
      <c r="BH290" s="1"/>
      <c r="BI290" s="1"/>
      <c r="BJ290" s="1"/>
      <c r="BK290" s="1"/>
    </row>
    <row r="291" spans="1:63" ht="13.5" customHeight="1" x14ac:dyDescent="0.25">
      <c r="A291" s="3"/>
      <c r="B291" s="3"/>
      <c r="C291" s="3"/>
      <c r="D291" s="3"/>
      <c r="E291" s="3"/>
      <c r="F291" s="3"/>
      <c r="G291" s="1"/>
      <c r="H291" s="3"/>
      <c r="I291" s="1"/>
      <c r="J291" s="1"/>
      <c r="K291" s="1"/>
      <c r="L291" s="1"/>
      <c r="M291" s="1"/>
      <c r="N291" s="1"/>
      <c r="O291" s="1"/>
      <c r="P291" s="3"/>
      <c r="Q291" s="1"/>
      <c r="R291" s="1"/>
      <c r="S291" s="1"/>
      <c r="T291" s="1"/>
      <c r="U291" s="1"/>
      <c r="V291" s="1"/>
      <c r="W291" s="1"/>
      <c r="X291" s="1"/>
      <c r="Y291" s="1"/>
      <c r="Z291" s="1"/>
      <c r="AA291" s="1"/>
      <c r="AB291" s="1"/>
      <c r="AC291" s="1"/>
      <c r="AD291" s="1"/>
      <c r="AE291" s="1"/>
      <c r="AF291" s="1"/>
      <c r="AG291" s="1"/>
      <c r="AH291" s="1"/>
      <c r="AI291" s="1"/>
      <c r="AJ291" s="1"/>
      <c r="AK291" s="1"/>
      <c r="AL291" s="3"/>
      <c r="AM291" s="3"/>
      <c r="AN291" s="3"/>
      <c r="AO291" s="244"/>
      <c r="AP291" s="244"/>
      <c r="AQ291" s="244"/>
      <c r="AR291" s="1"/>
      <c r="AS291" s="1"/>
      <c r="AT291" s="1"/>
      <c r="AU291" s="1"/>
      <c r="AV291" s="1"/>
      <c r="AW291" s="1"/>
      <c r="AX291" s="1"/>
      <c r="AY291" s="1"/>
      <c r="AZ291" s="1"/>
      <c r="BA291" s="1"/>
      <c r="BB291" s="1"/>
      <c r="BC291" s="1"/>
      <c r="BD291" s="1"/>
      <c r="BE291" s="1"/>
      <c r="BF291" s="1"/>
      <c r="BG291" s="1"/>
      <c r="BH291" s="1"/>
      <c r="BI291" s="1"/>
      <c r="BJ291" s="1"/>
      <c r="BK291" s="1"/>
    </row>
    <row r="292" spans="1:63" ht="13.5" customHeight="1" x14ac:dyDescent="0.25">
      <c r="A292" s="3"/>
      <c r="B292" s="3"/>
      <c r="C292" s="3"/>
      <c r="D292" s="3"/>
      <c r="E292" s="3"/>
      <c r="F292" s="3"/>
      <c r="G292" s="1"/>
      <c r="H292" s="3"/>
      <c r="I292" s="1"/>
      <c r="J292" s="1"/>
      <c r="K292" s="1"/>
      <c r="L292" s="1"/>
      <c r="M292" s="1"/>
      <c r="N292" s="1"/>
      <c r="O292" s="1"/>
      <c r="P292" s="3"/>
      <c r="Q292" s="1"/>
      <c r="R292" s="1"/>
      <c r="S292" s="1"/>
      <c r="T292" s="1"/>
      <c r="U292" s="1"/>
      <c r="V292" s="1"/>
      <c r="W292" s="1"/>
      <c r="X292" s="1"/>
      <c r="Y292" s="1"/>
      <c r="Z292" s="1"/>
      <c r="AA292" s="1"/>
      <c r="AB292" s="1"/>
      <c r="AC292" s="1"/>
      <c r="AD292" s="1"/>
      <c r="AE292" s="1"/>
      <c r="AF292" s="1"/>
      <c r="AG292" s="1"/>
      <c r="AH292" s="1"/>
      <c r="AI292" s="1"/>
      <c r="AJ292" s="1"/>
      <c r="AK292" s="1"/>
      <c r="AL292" s="3"/>
      <c r="AM292" s="3"/>
      <c r="AN292" s="3"/>
      <c r="AO292" s="244"/>
      <c r="AP292" s="244"/>
      <c r="AQ292" s="244"/>
      <c r="AR292" s="1"/>
      <c r="AS292" s="1"/>
      <c r="AT292" s="1"/>
      <c r="AU292" s="1"/>
      <c r="AV292" s="1"/>
      <c r="AW292" s="1"/>
      <c r="AX292" s="1"/>
      <c r="AY292" s="1"/>
      <c r="AZ292" s="1"/>
      <c r="BA292" s="1"/>
      <c r="BB292" s="1"/>
      <c r="BC292" s="1"/>
      <c r="BD292" s="1"/>
      <c r="BE292" s="1"/>
      <c r="BF292" s="1"/>
      <c r="BG292" s="1"/>
      <c r="BH292" s="1"/>
      <c r="BI292" s="1"/>
      <c r="BJ292" s="1"/>
      <c r="BK292" s="1"/>
    </row>
    <row r="293" spans="1:63" ht="13.5" customHeight="1" x14ac:dyDescent="0.25">
      <c r="A293" s="3"/>
      <c r="B293" s="3"/>
      <c r="C293" s="3"/>
      <c r="D293" s="3"/>
      <c r="E293" s="3"/>
      <c r="F293" s="3"/>
      <c r="G293" s="1"/>
      <c r="H293" s="3"/>
      <c r="I293" s="1"/>
      <c r="J293" s="1"/>
      <c r="K293" s="1"/>
      <c r="L293" s="1"/>
      <c r="M293" s="1"/>
      <c r="N293" s="1"/>
      <c r="O293" s="1"/>
      <c r="P293" s="3"/>
      <c r="Q293" s="1"/>
      <c r="R293" s="1"/>
      <c r="S293" s="1"/>
      <c r="T293" s="1"/>
      <c r="U293" s="1"/>
      <c r="V293" s="1"/>
      <c r="W293" s="1"/>
      <c r="X293" s="1"/>
      <c r="Y293" s="1"/>
      <c r="Z293" s="1"/>
      <c r="AA293" s="1"/>
      <c r="AB293" s="1"/>
      <c r="AC293" s="1"/>
      <c r="AD293" s="1"/>
      <c r="AE293" s="1"/>
      <c r="AF293" s="1"/>
      <c r="AG293" s="1"/>
      <c r="AH293" s="1"/>
      <c r="AI293" s="1"/>
      <c r="AJ293" s="1"/>
      <c r="AK293" s="1"/>
      <c r="AL293" s="3"/>
      <c r="AM293" s="3"/>
      <c r="AN293" s="3"/>
      <c r="AO293" s="244"/>
      <c r="AP293" s="244"/>
      <c r="AQ293" s="244"/>
      <c r="AR293" s="1"/>
      <c r="AS293" s="1"/>
      <c r="AT293" s="1"/>
      <c r="AU293" s="1"/>
      <c r="AV293" s="1"/>
      <c r="AW293" s="1"/>
      <c r="AX293" s="1"/>
      <c r="AY293" s="1"/>
      <c r="AZ293" s="1"/>
      <c r="BA293" s="1"/>
      <c r="BB293" s="1"/>
      <c r="BC293" s="1"/>
      <c r="BD293" s="1"/>
      <c r="BE293" s="1"/>
      <c r="BF293" s="1"/>
      <c r="BG293" s="1"/>
      <c r="BH293" s="1"/>
      <c r="BI293" s="1"/>
      <c r="BJ293" s="1"/>
      <c r="BK293" s="1"/>
    </row>
    <row r="294" spans="1:63" ht="13.5" customHeight="1" x14ac:dyDescent="0.25">
      <c r="A294" s="3"/>
      <c r="B294" s="3"/>
      <c r="C294" s="3"/>
      <c r="D294" s="3"/>
      <c r="E294" s="3"/>
      <c r="F294" s="3"/>
      <c r="G294" s="1"/>
      <c r="H294" s="3"/>
      <c r="I294" s="1"/>
      <c r="J294" s="1"/>
      <c r="K294" s="1"/>
      <c r="L294" s="1"/>
      <c r="M294" s="1"/>
      <c r="N294" s="1"/>
      <c r="O294" s="1"/>
      <c r="P294" s="3"/>
      <c r="Q294" s="1"/>
      <c r="R294" s="1"/>
      <c r="S294" s="1"/>
      <c r="T294" s="1"/>
      <c r="U294" s="1"/>
      <c r="V294" s="1"/>
      <c r="W294" s="1"/>
      <c r="X294" s="1"/>
      <c r="Y294" s="1"/>
      <c r="Z294" s="1"/>
      <c r="AA294" s="1"/>
      <c r="AB294" s="1"/>
      <c r="AC294" s="1"/>
      <c r="AD294" s="1"/>
      <c r="AE294" s="1"/>
      <c r="AF294" s="1"/>
      <c r="AG294" s="1"/>
      <c r="AH294" s="1"/>
      <c r="AI294" s="1"/>
      <c r="AJ294" s="1"/>
      <c r="AK294" s="1"/>
      <c r="AL294" s="3"/>
      <c r="AM294" s="3"/>
      <c r="AN294" s="3"/>
      <c r="AO294" s="244"/>
      <c r="AP294" s="244"/>
      <c r="AQ294" s="244"/>
      <c r="AR294" s="1"/>
      <c r="AS294" s="1"/>
      <c r="AT294" s="1"/>
      <c r="AU294" s="1"/>
      <c r="AV294" s="1"/>
      <c r="AW294" s="1"/>
      <c r="AX294" s="1"/>
      <c r="AY294" s="1"/>
      <c r="AZ294" s="1"/>
      <c r="BA294" s="1"/>
      <c r="BB294" s="1"/>
      <c r="BC294" s="1"/>
      <c r="BD294" s="1"/>
      <c r="BE294" s="1"/>
      <c r="BF294" s="1"/>
      <c r="BG294" s="1"/>
      <c r="BH294" s="1"/>
      <c r="BI294" s="1"/>
      <c r="BJ294" s="1"/>
      <c r="BK294" s="1"/>
    </row>
    <row r="295" spans="1:63" ht="13.5" customHeight="1" x14ac:dyDescent="0.25">
      <c r="A295" s="3"/>
      <c r="B295" s="3"/>
      <c r="C295" s="3"/>
      <c r="D295" s="3"/>
      <c r="E295" s="3"/>
      <c r="F295" s="3"/>
      <c r="G295" s="1"/>
      <c r="H295" s="3"/>
      <c r="I295" s="1"/>
      <c r="J295" s="1"/>
      <c r="K295" s="1"/>
      <c r="L295" s="1"/>
      <c r="M295" s="1"/>
      <c r="N295" s="1"/>
      <c r="O295" s="1"/>
      <c r="P295" s="3"/>
      <c r="Q295" s="1"/>
      <c r="R295" s="1"/>
      <c r="S295" s="1"/>
      <c r="T295" s="1"/>
      <c r="U295" s="1"/>
      <c r="V295" s="1"/>
      <c r="W295" s="1"/>
      <c r="X295" s="1"/>
      <c r="Y295" s="1"/>
      <c r="Z295" s="1"/>
      <c r="AA295" s="1"/>
      <c r="AB295" s="1"/>
      <c r="AC295" s="1"/>
      <c r="AD295" s="1"/>
      <c r="AE295" s="1"/>
      <c r="AF295" s="1"/>
      <c r="AG295" s="1"/>
      <c r="AH295" s="1"/>
      <c r="AI295" s="1"/>
      <c r="AJ295" s="1"/>
      <c r="AK295" s="1"/>
      <c r="AL295" s="3"/>
      <c r="AM295" s="3"/>
      <c r="AN295" s="3"/>
      <c r="AO295" s="244"/>
      <c r="AP295" s="244"/>
      <c r="AQ295" s="244"/>
      <c r="AR295" s="1"/>
      <c r="AS295" s="1"/>
      <c r="AT295" s="1"/>
      <c r="AU295" s="1"/>
      <c r="AV295" s="1"/>
      <c r="AW295" s="1"/>
      <c r="AX295" s="1"/>
      <c r="AY295" s="1"/>
      <c r="AZ295" s="1"/>
      <c r="BA295" s="1"/>
      <c r="BB295" s="1"/>
      <c r="BC295" s="1"/>
      <c r="BD295" s="1"/>
      <c r="BE295" s="1"/>
      <c r="BF295" s="1"/>
      <c r="BG295" s="1"/>
      <c r="BH295" s="1"/>
      <c r="BI295" s="1"/>
      <c r="BJ295" s="1"/>
      <c r="BK295" s="1"/>
    </row>
    <row r="296" spans="1:63" ht="13.5" customHeight="1" x14ac:dyDescent="0.25">
      <c r="A296" s="3"/>
      <c r="B296" s="3"/>
      <c r="C296" s="3"/>
      <c r="D296" s="3"/>
      <c r="E296" s="3"/>
      <c r="F296" s="3"/>
      <c r="G296" s="1"/>
      <c r="H296" s="3"/>
      <c r="I296" s="1"/>
      <c r="J296" s="1"/>
      <c r="K296" s="1"/>
      <c r="L296" s="1"/>
      <c r="M296" s="1"/>
      <c r="N296" s="1"/>
      <c r="O296" s="1"/>
      <c r="P296" s="3"/>
      <c r="Q296" s="1"/>
      <c r="R296" s="1"/>
      <c r="S296" s="1"/>
      <c r="T296" s="1"/>
      <c r="U296" s="1"/>
      <c r="V296" s="1"/>
      <c r="W296" s="1"/>
      <c r="X296" s="1"/>
      <c r="Y296" s="1"/>
      <c r="Z296" s="1"/>
      <c r="AA296" s="1"/>
      <c r="AB296" s="1"/>
      <c r="AC296" s="1"/>
      <c r="AD296" s="1"/>
      <c r="AE296" s="1"/>
      <c r="AF296" s="1"/>
      <c r="AG296" s="1"/>
      <c r="AH296" s="1"/>
      <c r="AI296" s="1"/>
      <c r="AJ296" s="1"/>
      <c r="AK296" s="1"/>
      <c r="AL296" s="3"/>
      <c r="AM296" s="3"/>
      <c r="AN296" s="3"/>
      <c r="AO296" s="244"/>
      <c r="AP296" s="244"/>
      <c r="AQ296" s="244"/>
      <c r="AR296" s="1"/>
      <c r="AS296" s="1"/>
      <c r="AT296" s="1"/>
      <c r="AU296" s="1"/>
      <c r="AV296" s="1"/>
      <c r="AW296" s="1"/>
      <c r="AX296" s="1"/>
      <c r="AY296" s="1"/>
      <c r="AZ296" s="1"/>
      <c r="BA296" s="1"/>
      <c r="BB296" s="1"/>
      <c r="BC296" s="1"/>
      <c r="BD296" s="1"/>
      <c r="BE296" s="1"/>
      <c r="BF296" s="1"/>
      <c r="BG296" s="1"/>
      <c r="BH296" s="1"/>
      <c r="BI296" s="1"/>
      <c r="BJ296" s="1"/>
      <c r="BK296" s="1"/>
    </row>
    <row r="297" spans="1:63" ht="13.5" customHeight="1" x14ac:dyDescent="0.25">
      <c r="A297" s="3"/>
      <c r="B297" s="3"/>
      <c r="C297" s="3"/>
      <c r="D297" s="3"/>
      <c r="E297" s="3"/>
      <c r="F297" s="3"/>
      <c r="G297" s="1"/>
      <c r="H297" s="3"/>
      <c r="I297" s="1"/>
      <c r="J297" s="1"/>
      <c r="K297" s="1"/>
      <c r="L297" s="1"/>
      <c r="M297" s="1"/>
      <c r="N297" s="1"/>
      <c r="O297" s="1"/>
      <c r="P297" s="3"/>
      <c r="Q297" s="1"/>
      <c r="R297" s="1"/>
      <c r="S297" s="1"/>
      <c r="T297" s="1"/>
      <c r="U297" s="1"/>
      <c r="V297" s="1"/>
      <c r="W297" s="1"/>
      <c r="X297" s="1"/>
      <c r="Y297" s="1"/>
      <c r="Z297" s="1"/>
      <c r="AA297" s="1"/>
      <c r="AB297" s="1"/>
      <c r="AC297" s="1"/>
      <c r="AD297" s="1"/>
      <c r="AE297" s="1"/>
      <c r="AF297" s="1"/>
      <c r="AG297" s="1"/>
      <c r="AH297" s="1"/>
      <c r="AI297" s="1"/>
      <c r="AJ297" s="1"/>
      <c r="AK297" s="1"/>
      <c r="AL297" s="3"/>
      <c r="AM297" s="3"/>
      <c r="AN297" s="3"/>
      <c r="AO297" s="244"/>
      <c r="AP297" s="244"/>
      <c r="AQ297" s="244"/>
      <c r="AR297" s="1"/>
      <c r="AS297" s="1"/>
      <c r="AT297" s="1"/>
      <c r="AU297" s="1"/>
      <c r="AV297" s="1"/>
      <c r="AW297" s="1"/>
      <c r="AX297" s="1"/>
      <c r="AY297" s="1"/>
      <c r="AZ297" s="1"/>
      <c r="BA297" s="1"/>
      <c r="BB297" s="1"/>
      <c r="BC297" s="1"/>
      <c r="BD297" s="1"/>
      <c r="BE297" s="1"/>
      <c r="BF297" s="1"/>
      <c r="BG297" s="1"/>
      <c r="BH297" s="1"/>
      <c r="BI297" s="1"/>
      <c r="BJ297" s="1"/>
      <c r="BK297" s="1"/>
    </row>
    <row r="298" spans="1:63" ht="13.5" customHeight="1" x14ac:dyDescent="0.25">
      <c r="A298" s="3"/>
      <c r="B298" s="3"/>
      <c r="C298" s="3"/>
      <c r="D298" s="3"/>
      <c r="E298" s="3"/>
      <c r="F298" s="3"/>
      <c r="G298" s="1"/>
      <c r="H298" s="3"/>
      <c r="I298" s="1"/>
      <c r="J298" s="1"/>
      <c r="K298" s="1"/>
      <c r="L298" s="1"/>
      <c r="M298" s="1"/>
      <c r="N298" s="1"/>
      <c r="O298" s="1"/>
      <c r="P298" s="3"/>
      <c r="Q298" s="1"/>
      <c r="R298" s="1"/>
      <c r="S298" s="1"/>
      <c r="T298" s="1"/>
      <c r="U298" s="1"/>
      <c r="V298" s="1"/>
      <c r="W298" s="1"/>
      <c r="X298" s="1"/>
      <c r="Y298" s="1"/>
      <c r="Z298" s="1"/>
      <c r="AA298" s="1"/>
      <c r="AB298" s="1"/>
      <c r="AC298" s="1"/>
      <c r="AD298" s="1"/>
      <c r="AE298" s="1"/>
      <c r="AF298" s="1"/>
      <c r="AG298" s="1"/>
      <c r="AH298" s="1"/>
      <c r="AI298" s="1"/>
      <c r="AJ298" s="1"/>
      <c r="AK298" s="1"/>
      <c r="AL298" s="3"/>
      <c r="AM298" s="3"/>
      <c r="AN298" s="3"/>
      <c r="AO298" s="244"/>
      <c r="AP298" s="244"/>
      <c r="AQ298" s="244"/>
      <c r="AR298" s="1"/>
      <c r="AS298" s="1"/>
      <c r="AT298" s="1"/>
      <c r="AU298" s="1"/>
      <c r="AV298" s="1"/>
      <c r="AW298" s="1"/>
      <c r="AX298" s="1"/>
      <c r="AY298" s="1"/>
      <c r="AZ298" s="1"/>
      <c r="BA298" s="1"/>
      <c r="BB298" s="1"/>
      <c r="BC298" s="1"/>
      <c r="BD298" s="1"/>
      <c r="BE298" s="1"/>
      <c r="BF298" s="1"/>
      <c r="BG298" s="1"/>
      <c r="BH298" s="1"/>
      <c r="BI298" s="1"/>
      <c r="BJ298" s="1"/>
      <c r="BK298" s="1"/>
    </row>
    <row r="299" spans="1:63" ht="13.5" customHeight="1" x14ac:dyDescent="0.25">
      <c r="A299" s="3"/>
      <c r="B299" s="3"/>
      <c r="C299" s="3"/>
      <c r="D299" s="3"/>
      <c r="E299" s="3"/>
      <c r="F299" s="3"/>
      <c r="G299" s="1"/>
      <c r="H299" s="3"/>
      <c r="I299" s="1"/>
      <c r="J299" s="1"/>
      <c r="K299" s="1"/>
      <c r="L299" s="1"/>
      <c r="M299" s="1"/>
      <c r="N299" s="1"/>
      <c r="O299" s="1"/>
      <c r="P299" s="3"/>
      <c r="Q299" s="1"/>
      <c r="R299" s="1"/>
      <c r="S299" s="1"/>
      <c r="T299" s="1"/>
      <c r="U299" s="1"/>
      <c r="V299" s="1"/>
      <c r="W299" s="1"/>
      <c r="X299" s="1"/>
      <c r="Y299" s="1"/>
      <c r="Z299" s="1"/>
      <c r="AA299" s="1"/>
      <c r="AB299" s="1"/>
      <c r="AC299" s="1"/>
      <c r="AD299" s="1"/>
      <c r="AE299" s="1"/>
      <c r="AF299" s="1"/>
      <c r="AG299" s="1"/>
      <c r="AH299" s="1"/>
      <c r="AI299" s="1"/>
      <c r="AJ299" s="1"/>
      <c r="AK299" s="1"/>
      <c r="AL299" s="3"/>
      <c r="AM299" s="3"/>
      <c r="AN299" s="3"/>
      <c r="AO299" s="244"/>
      <c r="AP299" s="244"/>
      <c r="AQ299" s="244"/>
      <c r="AR299" s="1"/>
      <c r="AS299" s="1"/>
      <c r="AT299" s="1"/>
      <c r="AU299" s="1"/>
      <c r="AV299" s="1"/>
      <c r="AW299" s="1"/>
      <c r="AX299" s="1"/>
      <c r="AY299" s="1"/>
      <c r="AZ299" s="1"/>
      <c r="BA299" s="1"/>
      <c r="BB299" s="1"/>
      <c r="BC299" s="1"/>
      <c r="BD299" s="1"/>
      <c r="BE299" s="1"/>
      <c r="BF299" s="1"/>
      <c r="BG299" s="1"/>
      <c r="BH299" s="1"/>
      <c r="BI299" s="1"/>
      <c r="BJ299" s="1"/>
      <c r="BK299" s="1"/>
    </row>
    <row r="300" spans="1:63" ht="13.5" customHeight="1" x14ac:dyDescent="0.25">
      <c r="A300" s="3"/>
      <c r="B300" s="3"/>
      <c r="C300" s="3"/>
      <c r="D300" s="3"/>
      <c r="E300" s="3"/>
      <c r="F300" s="3"/>
      <c r="G300" s="1"/>
      <c r="H300" s="3"/>
      <c r="I300" s="1"/>
      <c r="J300" s="1"/>
      <c r="K300" s="1"/>
      <c r="L300" s="1"/>
      <c r="M300" s="1"/>
      <c r="N300" s="1"/>
      <c r="O300" s="1"/>
      <c r="P300" s="3"/>
      <c r="Q300" s="1"/>
      <c r="R300" s="1"/>
      <c r="S300" s="1"/>
      <c r="T300" s="1"/>
      <c r="U300" s="1"/>
      <c r="V300" s="1"/>
      <c r="W300" s="1"/>
      <c r="X300" s="1"/>
      <c r="Y300" s="1"/>
      <c r="Z300" s="1"/>
      <c r="AA300" s="1"/>
      <c r="AB300" s="1"/>
      <c r="AC300" s="1"/>
      <c r="AD300" s="1"/>
      <c r="AE300" s="1"/>
      <c r="AF300" s="1"/>
      <c r="AG300" s="1"/>
      <c r="AH300" s="1"/>
      <c r="AI300" s="1"/>
      <c r="AJ300" s="1"/>
      <c r="AK300" s="1"/>
      <c r="AL300" s="3"/>
      <c r="AM300" s="3"/>
      <c r="AN300" s="3"/>
      <c r="AO300" s="244"/>
      <c r="AP300" s="244"/>
      <c r="AQ300" s="244"/>
      <c r="AR300" s="1"/>
      <c r="AS300" s="1"/>
      <c r="AT300" s="1"/>
      <c r="AU300" s="1"/>
      <c r="AV300" s="1"/>
      <c r="AW300" s="1"/>
      <c r="AX300" s="1"/>
      <c r="AY300" s="1"/>
      <c r="AZ300" s="1"/>
      <c r="BA300" s="1"/>
      <c r="BB300" s="1"/>
      <c r="BC300" s="1"/>
      <c r="BD300" s="1"/>
      <c r="BE300" s="1"/>
      <c r="BF300" s="1"/>
      <c r="BG300" s="1"/>
      <c r="BH300" s="1"/>
      <c r="BI300" s="1"/>
      <c r="BJ300" s="1"/>
      <c r="BK300" s="1"/>
    </row>
    <row r="301" spans="1:63" ht="13.5" customHeight="1" x14ac:dyDescent="0.25">
      <c r="A301" s="3"/>
      <c r="B301" s="3"/>
      <c r="C301" s="3"/>
      <c r="D301" s="3"/>
      <c r="E301" s="3"/>
      <c r="F301" s="3"/>
      <c r="G301" s="1"/>
      <c r="H301" s="3"/>
      <c r="I301" s="1"/>
      <c r="J301" s="1"/>
      <c r="K301" s="1"/>
      <c r="L301" s="1"/>
      <c r="M301" s="1"/>
      <c r="N301" s="1"/>
      <c r="O301" s="1"/>
      <c r="P301" s="3"/>
      <c r="Q301" s="1"/>
      <c r="R301" s="1"/>
      <c r="S301" s="1"/>
      <c r="T301" s="1"/>
      <c r="U301" s="1"/>
      <c r="V301" s="1"/>
      <c r="W301" s="1"/>
      <c r="X301" s="1"/>
      <c r="Y301" s="1"/>
      <c r="Z301" s="1"/>
      <c r="AA301" s="1"/>
      <c r="AB301" s="1"/>
      <c r="AC301" s="1"/>
      <c r="AD301" s="1"/>
      <c r="AE301" s="1"/>
      <c r="AF301" s="1"/>
      <c r="AG301" s="1"/>
      <c r="AH301" s="1"/>
      <c r="AI301" s="1"/>
      <c r="AJ301" s="1"/>
      <c r="AK301" s="1"/>
      <c r="AL301" s="3"/>
      <c r="AM301" s="3"/>
      <c r="AN301" s="3"/>
      <c r="AO301" s="244"/>
      <c r="AP301" s="244"/>
      <c r="AQ301" s="244"/>
      <c r="AR301" s="1"/>
      <c r="AS301" s="1"/>
      <c r="AT301" s="1"/>
      <c r="AU301" s="1"/>
      <c r="AV301" s="1"/>
      <c r="AW301" s="1"/>
      <c r="AX301" s="1"/>
      <c r="AY301" s="1"/>
      <c r="AZ301" s="1"/>
      <c r="BA301" s="1"/>
      <c r="BB301" s="1"/>
      <c r="BC301" s="1"/>
      <c r="BD301" s="1"/>
      <c r="BE301" s="1"/>
      <c r="BF301" s="1"/>
      <c r="BG301" s="1"/>
      <c r="BH301" s="1"/>
      <c r="BI301" s="1"/>
      <c r="BJ301" s="1"/>
      <c r="BK301" s="1"/>
    </row>
    <row r="302" spans="1:63" ht="13.5" customHeight="1" x14ac:dyDescent="0.25">
      <c r="A302" s="3"/>
      <c r="B302" s="3"/>
      <c r="C302" s="3"/>
      <c r="D302" s="3"/>
      <c r="E302" s="3"/>
      <c r="F302" s="3"/>
      <c r="G302" s="1"/>
      <c r="H302" s="3"/>
      <c r="I302" s="1"/>
      <c r="J302" s="1"/>
      <c r="K302" s="1"/>
      <c r="L302" s="1"/>
      <c r="M302" s="1"/>
      <c r="N302" s="1"/>
      <c r="O302" s="1"/>
      <c r="P302" s="3"/>
      <c r="Q302" s="1"/>
      <c r="R302" s="1"/>
      <c r="S302" s="1"/>
      <c r="T302" s="1"/>
      <c r="U302" s="1"/>
      <c r="V302" s="1"/>
      <c r="W302" s="1"/>
      <c r="X302" s="1"/>
      <c r="Y302" s="1"/>
      <c r="Z302" s="1"/>
      <c r="AA302" s="1"/>
      <c r="AB302" s="1"/>
      <c r="AC302" s="1"/>
      <c r="AD302" s="1"/>
      <c r="AE302" s="1"/>
      <c r="AF302" s="1"/>
      <c r="AG302" s="1"/>
      <c r="AH302" s="1"/>
      <c r="AI302" s="1"/>
      <c r="AJ302" s="1"/>
      <c r="AK302" s="1"/>
      <c r="AL302" s="3"/>
      <c r="AM302" s="3"/>
      <c r="AN302" s="3"/>
      <c r="AO302" s="244"/>
      <c r="AP302" s="244"/>
      <c r="AQ302" s="244"/>
      <c r="AR302" s="1"/>
      <c r="AS302" s="1"/>
      <c r="AT302" s="1"/>
      <c r="AU302" s="1"/>
      <c r="AV302" s="1"/>
      <c r="AW302" s="1"/>
      <c r="AX302" s="1"/>
      <c r="AY302" s="1"/>
      <c r="AZ302" s="1"/>
      <c r="BA302" s="1"/>
      <c r="BB302" s="1"/>
      <c r="BC302" s="1"/>
      <c r="BD302" s="1"/>
      <c r="BE302" s="1"/>
      <c r="BF302" s="1"/>
      <c r="BG302" s="1"/>
      <c r="BH302" s="1"/>
      <c r="BI302" s="1"/>
      <c r="BJ302" s="1"/>
      <c r="BK302" s="1"/>
    </row>
    <row r="303" spans="1:63" ht="13.5" customHeight="1" x14ac:dyDescent="0.25">
      <c r="A303" s="3"/>
      <c r="B303" s="3"/>
      <c r="C303" s="3"/>
      <c r="D303" s="3"/>
      <c r="E303" s="3"/>
      <c r="F303" s="3"/>
      <c r="G303" s="1"/>
      <c r="H303" s="3"/>
      <c r="I303" s="1"/>
      <c r="J303" s="1"/>
      <c r="K303" s="1"/>
      <c r="L303" s="1"/>
      <c r="M303" s="1"/>
      <c r="N303" s="1"/>
      <c r="O303" s="1"/>
      <c r="P303" s="3"/>
      <c r="Q303" s="1"/>
      <c r="R303" s="1"/>
      <c r="S303" s="1"/>
      <c r="T303" s="1"/>
      <c r="U303" s="1"/>
      <c r="V303" s="1"/>
      <c r="W303" s="1"/>
      <c r="X303" s="1"/>
      <c r="Y303" s="1"/>
      <c r="Z303" s="1"/>
      <c r="AA303" s="1"/>
      <c r="AB303" s="1"/>
      <c r="AC303" s="1"/>
      <c r="AD303" s="1"/>
      <c r="AE303" s="1"/>
      <c r="AF303" s="1"/>
      <c r="AG303" s="1"/>
      <c r="AH303" s="1"/>
      <c r="AI303" s="1"/>
      <c r="AJ303" s="1"/>
      <c r="AK303" s="1"/>
      <c r="AL303" s="3"/>
      <c r="AM303" s="3"/>
      <c r="AN303" s="3"/>
      <c r="AO303" s="244"/>
      <c r="AP303" s="244"/>
      <c r="AQ303" s="244"/>
      <c r="AR303" s="1"/>
      <c r="AS303" s="1"/>
      <c r="AT303" s="1"/>
      <c r="AU303" s="1"/>
      <c r="AV303" s="1"/>
      <c r="AW303" s="1"/>
      <c r="AX303" s="1"/>
      <c r="AY303" s="1"/>
      <c r="AZ303" s="1"/>
      <c r="BA303" s="1"/>
      <c r="BB303" s="1"/>
      <c r="BC303" s="1"/>
      <c r="BD303" s="1"/>
      <c r="BE303" s="1"/>
      <c r="BF303" s="1"/>
      <c r="BG303" s="1"/>
      <c r="BH303" s="1"/>
      <c r="BI303" s="1"/>
      <c r="BJ303" s="1"/>
      <c r="BK303" s="1"/>
    </row>
    <row r="304" spans="1:63" ht="13.5" customHeight="1" x14ac:dyDescent="0.25">
      <c r="A304" s="3"/>
      <c r="B304" s="3"/>
      <c r="C304" s="3"/>
      <c r="D304" s="3"/>
      <c r="E304" s="3"/>
      <c r="F304" s="3"/>
      <c r="G304" s="1"/>
      <c r="H304" s="3"/>
      <c r="I304" s="1"/>
      <c r="J304" s="1"/>
      <c r="K304" s="1"/>
      <c r="L304" s="1"/>
      <c r="M304" s="1"/>
      <c r="N304" s="1"/>
      <c r="O304" s="1"/>
      <c r="P304" s="3"/>
      <c r="Q304" s="1"/>
      <c r="R304" s="1"/>
      <c r="S304" s="1"/>
      <c r="T304" s="1"/>
      <c r="U304" s="1"/>
      <c r="V304" s="1"/>
      <c r="W304" s="1"/>
      <c r="X304" s="1"/>
      <c r="Y304" s="1"/>
      <c r="Z304" s="1"/>
      <c r="AA304" s="1"/>
      <c r="AB304" s="1"/>
      <c r="AC304" s="1"/>
      <c r="AD304" s="1"/>
      <c r="AE304" s="1"/>
      <c r="AF304" s="1"/>
      <c r="AG304" s="1"/>
      <c r="AH304" s="1"/>
      <c r="AI304" s="1"/>
      <c r="AJ304" s="1"/>
      <c r="AK304" s="1"/>
      <c r="AL304" s="3"/>
      <c r="AM304" s="3"/>
      <c r="AN304" s="3"/>
      <c r="AO304" s="244"/>
      <c r="AP304" s="244"/>
      <c r="AQ304" s="244"/>
      <c r="AR304" s="1"/>
      <c r="AS304" s="1"/>
      <c r="AT304" s="1"/>
      <c r="AU304" s="1"/>
      <c r="AV304" s="1"/>
      <c r="AW304" s="1"/>
      <c r="AX304" s="1"/>
      <c r="AY304" s="1"/>
      <c r="AZ304" s="1"/>
      <c r="BA304" s="1"/>
      <c r="BB304" s="1"/>
      <c r="BC304" s="1"/>
      <c r="BD304" s="1"/>
      <c r="BE304" s="1"/>
      <c r="BF304" s="1"/>
      <c r="BG304" s="1"/>
      <c r="BH304" s="1"/>
      <c r="BI304" s="1"/>
      <c r="BJ304" s="1"/>
      <c r="BK304" s="1"/>
    </row>
    <row r="305" spans="1:63" ht="13.5" customHeight="1" x14ac:dyDescent="0.25">
      <c r="A305" s="3"/>
      <c r="B305" s="3"/>
      <c r="C305" s="3"/>
      <c r="D305" s="3"/>
      <c r="E305" s="3"/>
      <c r="F305" s="3"/>
      <c r="G305" s="1"/>
      <c r="H305" s="3"/>
      <c r="I305" s="1"/>
      <c r="J305" s="1"/>
      <c r="K305" s="1"/>
      <c r="L305" s="1"/>
      <c r="M305" s="1"/>
      <c r="N305" s="1"/>
      <c r="O305" s="1"/>
      <c r="P305" s="3"/>
      <c r="Q305" s="1"/>
      <c r="R305" s="1"/>
      <c r="S305" s="1"/>
      <c r="T305" s="1"/>
      <c r="U305" s="1"/>
      <c r="V305" s="1"/>
      <c r="W305" s="1"/>
      <c r="X305" s="1"/>
      <c r="Y305" s="1"/>
      <c r="Z305" s="1"/>
      <c r="AA305" s="1"/>
      <c r="AB305" s="1"/>
      <c r="AC305" s="1"/>
      <c r="AD305" s="1"/>
      <c r="AE305" s="1"/>
      <c r="AF305" s="1"/>
      <c r="AG305" s="1"/>
      <c r="AH305" s="1"/>
      <c r="AI305" s="1"/>
      <c r="AJ305" s="1"/>
      <c r="AK305" s="1"/>
      <c r="AL305" s="3"/>
      <c r="AM305" s="3"/>
      <c r="AN305" s="3"/>
      <c r="AO305" s="244"/>
      <c r="AP305" s="244"/>
      <c r="AQ305" s="244"/>
      <c r="AR305" s="1"/>
      <c r="AS305" s="1"/>
      <c r="AT305" s="1"/>
      <c r="AU305" s="1"/>
      <c r="AV305" s="1"/>
      <c r="AW305" s="1"/>
      <c r="AX305" s="1"/>
      <c r="AY305" s="1"/>
      <c r="AZ305" s="1"/>
      <c r="BA305" s="1"/>
      <c r="BB305" s="1"/>
      <c r="BC305" s="1"/>
      <c r="BD305" s="1"/>
      <c r="BE305" s="1"/>
      <c r="BF305" s="1"/>
      <c r="BG305" s="1"/>
      <c r="BH305" s="1"/>
      <c r="BI305" s="1"/>
      <c r="BJ305" s="1"/>
      <c r="BK305" s="1"/>
    </row>
    <row r="306" spans="1:63" ht="13.5" customHeight="1" x14ac:dyDescent="0.25">
      <c r="A306" s="3"/>
      <c r="B306" s="3"/>
      <c r="C306" s="3"/>
      <c r="D306" s="3"/>
      <c r="E306" s="3"/>
      <c r="F306" s="3"/>
      <c r="G306" s="1"/>
      <c r="H306" s="3"/>
      <c r="I306" s="1"/>
      <c r="J306" s="1"/>
      <c r="K306" s="1"/>
      <c r="L306" s="1"/>
      <c r="M306" s="1"/>
      <c r="N306" s="1"/>
      <c r="O306" s="1"/>
      <c r="P306" s="3"/>
      <c r="Q306" s="1"/>
      <c r="R306" s="1"/>
      <c r="S306" s="1"/>
      <c r="T306" s="1"/>
      <c r="U306" s="1"/>
      <c r="V306" s="1"/>
      <c r="W306" s="1"/>
      <c r="X306" s="1"/>
      <c r="Y306" s="1"/>
      <c r="Z306" s="1"/>
      <c r="AA306" s="1"/>
      <c r="AB306" s="1"/>
      <c r="AC306" s="1"/>
      <c r="AD306" s="1"/>
      <c r="AE306" s="1"/>
      <c r="AF306" s="1"/>
      <c r="AG306" s="1"/>
      <c r="AH306" s="1"/>
      <c r="AI306" s="1"/>
      <c r="AJ306" s="1"/>
      <c r="AK306" s="1"/>
      <c r="AL306" s="3"/>
      <c r="AM306" s="3"/>
      <c r="AN306" s="3"/>
      <c r="AO306" s="244"/>
      <c r="AP306" s="244"/>
      <c r="AQ306" s="244"/>
      <c r="AR306" s="1"/>
      <c r="AS306" s="1"/>
      <c r="AT306" s="1"/>
      <c r="AU306" s="1"/>
      <c r="AV306" s="1"/>
      <c r="AW306" s="1"/>
      <c r="AX306" s="1"/>
      <c r="AY306" s="1"/>
      <c r="AZ306" s="1"/>
      <c r="BA306" s="1"/>
      <c r="BB306" s="1"/>
      <c r="BC306" s="1"/>
      <c r="BD306" s="1"/>
      <c r="BE306" s="1"/>
      <c r="BF306" s="1"/>
      <c r="BG306" s="1"/>
      <c r="BH306" s="1"/>
      <c r="BI306" s="1"/>
      <c r="BJ306" s="1"/>
      <c r="BK306" s="1"/>
    </row>
    <row r="307" spans="1:63" ht="13.5" customHeight="1" x14ac:dyDescent="0.25">
      <c r="A307" s="3"/>
      <c r="B307" s="3"/>
      <c r="C307" s="3"/>
      <c r="D307" s="3"/>
      <c r="E307" s="3"/>
      <c r="F307" s="3"/>
      <c r="G307" s="1"/>
      <c r="H307" s="3"/>
      <c r="I307" s="1"/>
      <c r="J307" s="1"/>
      <c r="K307" s="1"/>
      <c r="L307" s="1"/>
      <c r="M307" s="1"/>
      <c r="N307" s="1"/>
      <c r="O307" s="1"/>
      <c r="P307" s="3"/>
      <c r="Q307" s="1"/>
      <c r="R307" s="1"/>
      <c r="S307" s="1"/>
      <c r="T307" s="1"/>
      <c r="U307" s="1"/>
      <c r="V307" s="1"/>
      <c r="W307" s="1"/>
      <c r="X307" s="1"/>
      <c r="Y307" s="1"/>
      <c r="Z307" s="1"/>
      <c r="AA307" s="1"/>
      <c r="AB307" s="1"/>
      <c r="AC307" s="1"/>
      <c r="AD307" s="1"/>
      <c r="AE307" s="1"/>
      <c r="AF307" s="1"/>
      <c r="AG307" s="1"/>
      <c r="AH307" s="1"/>
      <c r="AI307" s="1"/>
      <c r="AJ307" s="1"/>
      <c r="AK307" s="1"/>
      <c r="AL307" s="3"/>
      <c r="AM307" s="3"/>
      <c r="AN307" s="3"/>
      <c r="AO307" s="244"/>
      <c r="AP307" s="244"/>
      <c r="AQ307" s="244"/>
      <c r="AR307" s="1"/>
      <c r="AS307" s="1"/>
      <c r="AT307" s="1"/>
      <c r="AU307" s="1"/>
      <c r="AV307" s="1"/>
      <c r="AW307" s="1"/>
      <c r="AX307" s="1"/>
      <c r="AY307" s="1"/>
      <c r="AZ307" s="1"/>
      <c r="BA307" s="1"/>
      <c r="BB307" s="1"/>
      <c r="BC307" s="1"/>
      <c r="BD307" s="1"/>
      <c r="BE307" s="1"/>
      <c r="BF307" s="1"/>
      <c r="BG307" s="1"/>
      <c r="BH307" s="1"/>
      <c r="BI307" s="1"/>
      <c r="BJ307" s="1"/>
      <c r="BK307" s="1"/>
    </row>
    <row r="308" spans="1:63" ht="13.5" customHeight="1" x14ac:dyDescent="0.25">
      <c r="A308" s="3"/>
      <c r="B308" s="3"/>
      <c r="C308" s="3"/>
      <c r="D308" s="3"/>
      <c r="E308" s="3"/>
      <c r="F308" s="3"/>
      <c r="G308" s="1"/>
      <c r="H308" s="3"/>
      <c r="I308" s="1"/>
      <c r="J308" s="1"/>
      <c r="K308" s="1"/>
      <c r="L308" s="1"/>
      <c r="M308" s="1"/>
      <c r="N308" s="1"/>
      <c r="O308" s="1"/>
      <c r="P308" s="3"/>
      <c r="Q308" s="1"/>
      <c r="R308" s="1"/>
      <c r="S308" s="1"/>
      <c r="T308" s="1"/>
      <c r="U308" s="1"/>
      <c r="V308" s="1"/>
      <c r="W308" s="1"/>
      <c r="X308" s="1"/>
      <c r="Y308" s="1"/>
      <c r="Z308" s="1"/>
      <c r="AA308" s="1"/>
      <c r="AB308" s="1"/>
      <c r="AC308" s="1"/>
      <c r="AD308" s="1"/>
      <c r="AE308" s="1"/>
      <c r="AF308" s="1"/>
      <c r="AG308" s="1"/>
      <c r="AH308" s="1"/>
      <c r="AI308" s="1"/>
      <c r="AJ308" s="1"/>
      <c r="AK308" s="1"/>
      <c r="AL308" s="3"/>
      <c r="AM308" s="3"/>
      <c r="AN308" s="3"/>
      <c r="AO308" s="244"/>
      <c r="AP308" s="244"/>
      <c r="AQ308" s="244"/>
      <c r="AR308" s="1"/>
      <c r="AS308" s="1"/>
      <c r="AT308" s="1"/>
      <c r="AU308" s="1"/>
      <c r="AV308" s="1"/>
      <c r="AW308" s="1"/>
      <c r="AX308" s="1"/>
      <c r="AY308" s="1"/>
      <c r="AZ308" s="1"/>
      <c r="BA308" s="1"/>
      <c r="BB308" s="1"/>
      <c r="BC308" s="1"/>
      <c r="BD308" s="1"/>
      <c r="BE308" s="1"/>
      <c r="BF308" s="1"/>
      <c r="BG308" s="1"/>
      <c r="BH308" s="1"/>
      <c r="BI308" s="1"/>
      <c r="BJ308" s="1"/>
      <c r="BK308" s="1"/>
    </row>
    <row r="309" spans="1:63" ht="13.5" customHeight="1" x14ac:dyDescent="0.25">
      <c r="A309" s="3"/>
      <c r="B309" s="3"/>
      <c r="C309" s="3"/>
      <c r="D309" s="3"/>
      <c r="E309" s="3"/>
      <c r="F309" s="3"/>
      <c r="G309" s="1"/>
      <c r="H309" s="3"/>
      <c r="I309" s="1"/>
      <c r="J309" s="1"/>
      <c r="K309" s="1"/>
      <c r="L309" s="1"/>
      <c r="M309" s="1"/>
      <c r="N309" s="1"/>
      <c r="O309" s="1"/>
      <c r="P309" s="3"/>
      <c r="Q309" s="1"/>
      <c r="R309" s="1"/>
      <c r="S309" s="1"/>
      <c r="T309" s="1"/>
      <c r="U309" s="1"/>
      <c r="V309" s="1"/>
      <c r="W309" s="1"/>
      <c r="X309" s="1"/>
      <c r="Y309" s="1"/>
      <c r="Z309" s="1"/>
      <c r="AA309" s="1"/>
      <c r="AB309" s="1"/>
      <c r="AC309" s="1"/>
      <c r="AD309" s="1"/>
      <c r="AE309" s="1"/>
      <c r="AF309" s="1"/>
      <c r="AG309" s="1"/>
      <c r="AH309" s="1"/>
      <c r="AI309" s="1"/>
      <c r="AJ309" s="1"/>
      <c r="AK309" s="1"/>
      <c r="AL309" s="3"/>
      <c r="AM309" s="3"/>
      <c r="AN309" s="3"/>
      <c r="AO309" s="244"/>
      <c r="AP309" s="244"/>
      <c r="AQ309" s="244"/>
      <c r="AR309" s="1"/>
      <c r="AS309" s="1"/>
      <c r="AT309" s="1"/>
      <c r="AU309" s="1"/>
      <c r="AV309" s="1"/>
      <c r="AW309" s="1"/>
      <c r="AX309" s="1"/>
      <c r="AY309" s="1"/>
      <c r="AZ309" s="1"/>
      <c r="BA309" s="1"/>
      <c r="BB309" s="1"/>
      <c r="BC309" s="1"/>
      <c r="BD309" s="1"/>
      <c r="BE309" s="1"/>
      <c r="BF309" s="1"/>
      <c r="BG309" s="1"/>
      <c r="BH309" s="1"/>
      <c r="BI309" s="1"/>
      <c r="BJ309" s="1"/>
      <c r="BK309" s="1"/>
    </row>
    <row r="310" spans="1:63" ht="13.5" customHeight="1" x14ac:dyDescent="0.25">
      <c r="A310" s="3"/>
      <c r="B310" s="3"/>
      <c r="C310" s="3"/>
      <c r="D310" s="3"/>
      <c r="E310" s="3"/>
      <c r="F310" s="3"/>
      <c r="G310" s="1"/>
      <c r="H310" s="3"/>
      <c r="I310" s="1"/>
      <c r="J310" s="1"/>
      <c r="K310" s="1"/>
      <c r="L310" s="1"/>
      <c r="M310" s="1"/>
      <c r="N310" s="1"/>
      <c r="O310" s="1"/>
      <c r="P310" s="3"/>
      <c r="Q310" s="1"/>
      <c r="R310" s="1"/>
      <c r="S310" s="1"/>
      <c r="T310" s="1"/>
      <c r="U310" s="1"/>
      <c r="V310" s="1"/>
      <c r="W310" s="1"/>
      <c r="X310" s="1"/>
      <c r="Y310" s="1"/>
      <c r="Z310" s="1"/>
      <c r="AA310" s="1"/>
      <c r="AB310" s="1"/>
      <c r="AC310" s="1"/>
      <c r="AD310" s="1"/>
      <c r="AE310" s="1"/>
      <c r="AF310" s="1"/>
      <c r="AG310" s="1"/>
      <c r="AH310" s="1"/>
      <c r="AI310" s="1"/>
      <c r="AJ310" s="1"/>
      <c r="AK310" s="1"/>
      <c r="AL310" s="3"/>
      <c r="AM310" s="3"/>
      <c r="AN310" s="3"/>
      <c r="AO310" s="244"/>
      <c r="AP310" s="244"/>
      <c r="AQ310" s="244"/>
      <c r="AR310" s="1"/>
      <c r="AS310" s="1"/>
      <c r="AT310" s="1"/>
      <c r="AU310" s="1"/>
      <c r="AV310" s="1"/>
      <c r="AW310" s="1"/>
      <c r="AX310" s="1"/>
      <c r="AY310" s="1"/>
      <c r="AZ310" s="1"/>
      <c r="BA310" s="1"/>
      <c r="BB310" s="1"/>
      <c r="BC310" s="1"/>
      <c r="BD310" s="1"/>
      <c r="BE310" s="1"/>
      <c r="BF310" s="1"/>
      <c r="BG310" s="1"/>
      <c r="BH310" s="1"/>
      <c r="BI310" s="1"/>
      <c r="BJ310" s="1"/>
      <c r="BK310" s="1"/>
    </row>
    <row r="311" spans="1:63" ht="13.5" customHeight="1" x14ac:dyDescent="0.25">
      <c r="A311" s="3"/>
      <c r="B311" s="3"/>
      <c r="C311" s="3"/>
      <c r="D311" s="3"/>
      <c r="E311" s="3"/>
      <c r="F311" s="3"/>
      <c r="G311" s="1"/>
      <c r="H311" s="3"/>
      <c r="I311" s="1"/>
      <c r="J311" s="1"/>
      <c r="K311" s="1"/>
      <c r="L311" s="1"/>
      <c r="M311" s="1"/>
      <c r="N311" s="1"/>
      <c r="O311" s="1"/>
      <c r="P311" s="3"/>
      <c r="Q311" s="1"/>
      <c r="R311" s="1"/>
      <c r="S311" s="1"/>
      <c r="T311" s="1"/>
      <c r="U311" s="1"/>
      <c r="V311" s="1"/>
      <c r="W311" s="1"/>
      <c r="X311" s="1"/>
      <c r="Y311" s="1"/>
      <c r="Z311" s="1"/>
      <c r="AA311" s="1"/>
      <c r="AB311" s="1"/>
      <c r="AC311" s="1"/>
      <c r="AD311" s="1"/>
      <c r="AE311" s="1"/>
      <c r="AF311" s="1"/>
      <c r="AG311" s="1"/>
      <c r="AH311" s="1"/>
      <c r="AI311" s="1"/>
      <c r="AJ311" s="1"/>
      <c r="AK311" s="1"/>
      <c r="AL311" s="3"/>
      <c r="AM311" s="3"/>
      <c r="AN311" s="3"/>
      <c r="AO311" s="244"/>
      <c r="AP311" s="244"/>
      <c r="AQ311" s="244"/>
      <c r="AR311" s="1"/>
      <c r="AS311" s="1"/>
      <c r="AT311" s="1"/>
      <c r="AU311" s="1"/>
      <c r="AV311" s="1"/>
      <c r="AW311" s="1"/>
      <c r="AX311" s="1"/>
      <c r="AY311" s="1"/>
      <c r="AZ311" s="1"/>
      <c r="BA311" s="1"/>
      <c r="BB311" s="1"/>
      <c r="BC311" s="1"/>
      <c r="BD311" s="1"/>
      <c r="BE311" s="1"/>
      <c r="BF311" s="1"/>
      <c r="BG311" s="1"/>
      <c r="BH311" s="1"/>
      <c r="BI311" s="1"/>
      <c r="BJ311" s="1"/>
      <c r="BK311" s="1"/>
    </row>
    <row r="312" spans="1:63" ht="13.5" customHeight="1" x14ac:dyDescent="0.25">
      <c r="A312" s="3"/>
      <c r="B312" s="3"/>
      <c r="C312" s="3"/>
      <c r="D312" s="3"/>
      <c r="E312" s="3"/>
      <c r="F312" s="3"/>
      <c r="G312" s="1"/>
      <c r="H312" s="3"/>
      <c r="I312" s="1"/>
      <c r="J312" s="1"/>
      <c r="K312" s="1"/>
      <c r="L312" s="1"/>
      <c r="M312" s="1"/>
      <c r="N312" s="1"/>
      <c r="O312" s="1"/>
      <c r="P312" s="3"/>
      <c r="Q312" s="1"/>
      <c r="R312" s="1"/>
      <c r="S312" s="1"/>
      <c r="T312" s="1"/>
      <c r="U312" s="1"/>
      <c r="V312" s="1"/>
      <c r="W312" s="1"/>
      <c r="X312" s="1"/>
      <c r="Y312" s="1"/>
      <c r="Z312" s="1"/>
      <c r="AA312" s="1"/>
      <c r="AB312" s="1"/>
      <c r="AC312" s="1"/>
      <c r="AD312" s="1"/>
      <c r="AE312" s="1"/>
      <c r="AF312" s="1"/>
      <c r="AG312" s="1"/>
      <c r="AH312" s="1"/>
      <c r="AI312" s="1"/>
      <c r="AJ312" s="1"/>
      <c r="AK312" s="1"/>
      <c r="AL312" s="3"/>
      <c r="AM312" s="3"/>
      <c r="AN312" s="3"/>
      <c r="AO312" s="244"/>
      <c r="AP312" s="244"/>
      <c r="AQ312" s="244"/>
      <c r="AR312" s="1"/>
      <c r="AS312" s="1"/>
      <c r="AT312" s="1"/>
      <c r="AU312" s="1"/>
      <c r="AV312" s="1"/>
      <c r="AW312" s="1"/>
      <c r="AX312" s="1"/>
      <c r="AY312" s="1"/>
      <c r="AZ312" s="1"/>
      <c r="BA312" s="1"/>
      <c r="BB312" s="1"/>
      <c r="BC312" s="1"/>
      <c r="BD312" s="1"/>
      <c r="BE312" s="1"/>
      <c r="BF312" s="1"/>
      <c r="BG312" s="1"/>
      <c r="BH312" s="1"/>
      <c r="BI312" s="1"/>
      <c r="BJ312" s="1"/>
      <c r="BK312" s="1"/>
    </row>
    <row r="313" spans="1:63" ht="13.5" customHeight="1" x14ac:dyDescent="0.25">
      <c r="A313" s="3"/>
      <c r="B313" s="3"/>
      <c r="C313" s="3"/>
      <c r="D313" s="3"/>
      <c r="E313" s="3"/>
      <c r="F313" s="3"/>
      <c r="G313" s="1"/>
      <c r="H313" s="3"/>
      <c r="I313" s="1"/>
      <c r="J313" s="1"/>
      <c r="K313" s="1"/>
      <c r="L313" s="1"/>
      <c r="M313" s="1"/>
      <c r="N313" s="1"/>
      <c r="O313" s="1"/>
      <c r="P313" s="3"/>
      <c r="Q313" s="1"/>
      <c r="R313" s="1"/>
      <c r="S313" s="1"/>
      <c r="T313" s="1"/>
      <c r="U313" s="1"/>
      <c r="V313" s="1"/>
      <c r="W313" s="1"/>
      <c r="X313" s="1"/>
      <c r="Y313" s="1"/>
      <c r="Z313" s="1"/>
      <c r="AA313" s="1"/>
      <c r="AB313" s="1"/>
      <c r="AC313" s="1"/>
      <c r="AD313" s="1"/>
      <c r="AE313" s="1"/>
      <c r="AF313" s="1"/>
      <c r="AG313" s="1"/>
      <c r="AH313" s="1"/>
      <c r="AI313" s="1"/>
      <c r="AJ313" s="1"/>
      <c r="AK313" s="1"/>
      <c r="AL313" s="3"/>
      <c r="AM313" s="3"/>
      <c r="AN313" s="3"/>
      <c r="AO313" s="244"/>
      <c r="AP313" s="244"/>
      <c r="AQ313" s="244"/>
      <c r="AR313" s="1"/>
      <c r="AS313" s="1"/>
      <c r="AT313" s="1"/>
      <c r="AU313" s="1"/>
      <c r="AV313" s="1"/>
      <c r="AW313" s="1"/>
      <c r="AX313" s="1"/>
      <c r="AY313" s="1"/>
      <c r="AZ313" s="1"/>
      <c r="BA313" s="1"/>
      <c r="BB313" s="1"/>
      <c r="BC313" s="1"/>
      <c r="BD313" s="1"/>
      <c r="BE313" s="1"/>
      <c r="BF313" s="1"/>
      <c r="BG313" s="1"/>
      <c r="BH313" s="1"/>
      <c r="BI313" s="1"/>
      <c r="BJ313" s="1"/>
      <c r="BK313" s="1"/>
    </row>
    <row r="314" spans="1:63" ht="13.5" customHeight="1" x14ac:dyDescent="0.25">
      <c r="A314" s="3"/>
      <c r="B314" s="3"/>
      <c r="C314" s="3"/>
      <c r="D314" s="3"/>
      <c r="E314" s="3"/>
      <c r="F314" s="3"/>
      <c r="G314" s="1"/>
      <c r="H314" s="3"/>
      <c r="I314" s="1"/>
      <c r="J314" s="1"/>
      <c r="K314" s="1"/>
      <c r="L314" s="1"/>
      <c r="M314" s="1"/>
      <c r="N314" s="1"/>
      <c r="O314" s="1"/>
      <c r="P314" s="3"/>
      <c r="Q314" s="1"/>
      <c r="R314" s="1"/>
      <c r="S314" s="1"/>
      <c r="T314" s="1"/>
      <c r="U314" s="1"/>
      <c r="V314" s="1"/>
      <c r="W314" s="1"/>
      <c r="X314" s="1"/>
      <c r="Y314" s="1"/>
      <c r="Z314" s="1"/>
      <c r="AA314" s="1"/>
      <c r="AB314" s="1"/>
      <c r="AC314" s="1"/>
      <c r="AD314" s="1"/>
      <c r="AE314" s="1"/>
      <c r="AF314" s="1"/>
      <c r="AG314" s="1"/>
      <c r="AH314" s="1"/>
      <c r="AI314" s="1"/>
      <c r="AJ314" s="1"/>
      <c r="AK314" s="1"/>
      <c r="AL314" s="3"/>
      <c r="AM314" s="3"/>
      <c r="AN314" s="3"/>
      <c r="AO314" s="244"/>
      <c r="AP314" s="244"/>
      <c r="AQ314" s="244"/>
      <c r="AR314" s="1"/>
      <c r="AS314" s="1"/>
      <c r="AT314" s="1"/>
      <c r="AU314" s="1"/>
      <c r="AV314" s="1"/>
      <c r="AW314" s="1"/>
      <c r="AX314" s="1"/>
      <c r="AY314" s="1"/>
      <c r="AZ314" s="1"/>
      <c r="BA314" s="1"/>
      <c r="BB314" s="1"/>
      <c r="BC314" s="1"/>
      <c r="BD314" s="1"/>
      <c r="BE314" s="1"/>
      <c r="BF314" s="1"/>
      <c r="BG314" s="1"/>
      <c r="BH314" s="1"/>
      <c r="BI314" s="1"/>
      <c r="BJ314" s="1"/>
      <c r="BK314" s="1"/>
    </row>
    <row r="315" spans="1:63" ht="13.5" customHeight="1" x14ac:dyDescent="0.25">
      <c r="A315" s="3"/>
      <c r="B315" s="3"/>
      <c r="C315" s="3"/>
      <c r="D315" s="3"/>
      <c r="E315" s="3"/>
      <c r="F315" s="3"/>
      <c r="G315" s="1"/>
      <c r="H315" s="3"/>
      <c r="I315" s="1"/>
      <c r="J315" s="1"/>
      <c r="K315" s="1"/>
      <c r="L315" s="1"/>
      <c r="M315" s="1"/>
      <c r="N315" s="1"/>
      <c r="O315" s="1"/>
      <c r="P315" s="3"/>
      <c r="Q315" s="1"/>
      <c r="R315" s="1"/>
      <c r="S315" s="1"/>
      <c r="T315" s="1"/>
      <c r="U315" s="1"/>
      <c r="V315" s="1"/>
      <c r="W315" s="1"/>
      <c r="X315" s="1"/>
      <c r="Y315" s="1"/>
      <c r="Z315" s="1"/>
      <c r="AA315" s="1"/>
      <c r="AB315" s="1"/>
      <c r="AC315" s="1"/>
      <c r="AD315" s="1"/>
      <c r="AE315" s="1"/>
      <c r="AF315" s="1"/>
      <c r="AG315" s="1"/>
      <c r="AH315" s="1"/>
      <c r="AI315" s="1"/>
      <c r="AJ315" s="1"/>
      <c r="AK315" s="1"/>
      <c r="AL315" s="3"/>
      <c r="AM315" s="3"/>
      <c r="AN315" s="3"/>
      <c r="AO315" s="244"/>
      <c r="AP315" s="244"/>
      <c r="AQ315" s="244"/>
      <c r="AR315" s="1"/>
      <c r="AS315" s="1"/>
      <c r="AT315" s="1"/>
      <c r="AU315" s="1"/>
      <c r="AV315" s="1"/>
      <c r="AW315" s="1"/>
      <c r="AX315" s="1"/>
      <c r="AY315" s="1"/>
      <c r="AZ315" s="1"/>
      <c r="BA315" s="1"/>
      <c r="BB315" s="1"/>
      <c r="BC315" s="1"/>
      <c r="BD315" s="1"/>
      <c r="BE315" s="1"/>
      <c r="BF315" s="1"/>
      <c r="BG315" s="1"/>
      <c r="BH315" s="1"/>
      <c r="BI315" s="1"/>
      <c r="BJ315" s="1"/>
      <c r="BK315" s="1"/>
    </row>
    <row r="316" spans="1:63" ht="13.5" customHeight="1" x14ac:dyDescent="0.25">
      <c r="A316" s="3"/>
      <c r="B316" s="3"/>
      <c r="C316" s="3"/>
      <c r="D316" s="3"/>
      <c r="E316" s="3"/>
      <c r="F316" s="3"/>
      <c r="G316" s="1"/>
      <c r="H316" s="3"/>
      <c r="I316" s="1"/>
      <c r="J316" s="1"/>
      <c r="K316" s="1"/>
      <c r="L316" s="1"/>
      <c r="M316" s="1"/>
      <c r="N316" s="1"/>
      <c r="O316" s="1"/>
      <c r="P316" s="3"/>
      <c r="Q316" s="1"/>
      <c r="R316" s="1"/>
      <c r="S316" s="1"/>
      <c r="T316" s="1"/>
      <c r="U316" s="1"/>
      <c r="V316" s="1"/>
      <c r="W316" s="1"/>
      <c r="X316" s="1"/>
      <c r="Y316" s="1"/>
      <c r="Z316" s="1"/>
      <c r="AA316" s="1"/>
      <c r="AB316" s="1"/>
      <c r="AC316" s="1"/>
      <c r="AD316" s="1"/>
      <c r="AE316" s="1"/>
      <c r="AF316" s="1"/>
      <c r="AG316" s="1"/>
      <c r="AH316" s="1"/>
      <c r="AI316" s="1"/>
      <c r="AJ316" s="1"/>
      <c r="AK316" s="1"/>
      <c r="AL316" s="3"/>
      <c r="AM316" s="3"/>
      <c r="AN316" s="3"/>
      <c r="AO316" s="244"/>
      <c r="AP316" s="244"/>
      <c r="AQ316" s="244"/>
      <c r="AR316" s="1"/>
      <c r="AS316" s="1"/>
      <c r="AT316" s="1"/>
      <c r="AU316" s="1"/>
      <c r="AV316" s="1"/>
      <c r="AW316" s="1"/>
      <c r="AX316" s="1"/>
      <c r="AY316" s="1"/>
      <c r="AZ316" s="1"/>
      <c r="BA316" s="1"/>
      <c r="BB316" s="1"/>
      <c r="BC316" s="1"/>
      <c r="BD316" s="1"/>
      <c r="BE316" s="1"/>
      <c r="BF316" s="1"/>
      <c r="BG316" s="1"/>
      <c r="BH316" s="1"/>
      <c r="BI316" s="1"/>
      <c r="BJ316" s="1"/>
      <c r="BK316" s="1"/>
    </row>
    <row r="317" spans="1:63" ht="13.5" customHeight="1" x14ac:dyDescent="0.25">
      <c r="A317" s="3"/>
      <c r="B317" s="3"/>
      <c r="C317" s="3"/>
      <c r="D317" s="3"/>
      <c r="E317" s="3"/>
      <c r="F317" s="3"/>
      <c r="G317" s="1"/>
      <c r="H317" s="3"/>
      <c r="I317" s="1"/>
      <c r="J317" s="1"/>
      <c r="K317" s="1"/>
      <c r="L317" s="1"/>
      <c r="M317" s="1"/>
      <c r="N317" s="1"/>
      <c r="O317" s="1"/>
      <c r="P317" s="3"/>
      <c r="Q317" s="1"/>
      <c r="R317" s="1"/>
      <c r="S317" s="1"/>
      <c r="T317" s="1"/>
      <c r="U317" s="1"/>
      <c r="V317" s="1"/>
      <c r="W317" s="1"/>
      <c r="X317" s="1"/>
      <c r="Y317" s="1"/>
      <c r="Z317" s="1"/>
      <c r="AA317" s="1"/>
      <c r="AB317" s="1"/>
      <c r="AC317" s="1"/>
      <c r="AD317" s="1"/>
      <c r="AE317" s="1"/>
      <c r="AF317" s="1"/>
      <c r="AG317" s="1"/>
      <c r="AH317" s="1"/>
      <c r="AI317" s="1"/>
      <c r="AJ317" s="1"/>
      <c r="AK317" s="1"/>
      <c r="AL317" s="3"/>
      <c r="AM317" s="3"/>
      <c r="AN317" s="3"/>
      <c r="AO317" s="244"/>
      <c r="AP317" s="244"/>
      <c r="AQ317" s="244"/>
      <c r="AR317" s="1"/>
      <c r="AS317" s="1"/>
      <c r="AT317" s="1"/>
      <c r="AU317" s="1"/>
      <c r="AV317" s="1"/>
      <c r="AW317" s="1"/>
      <c r="AX317" s="1"/>
      <c r="AY317" s="1"/>
      <c r="AZ317" s="1"/>
      <c r="BA317" s="1"/>
      <c r="BB317" s="1"/>
      <c r="BC317" s="1"/>
      <c r="BD317" s="1"/>
      <c r="BE317" s="1"/>
      <c r="BF317" s="1"/>
      <c r="BG317" s="1"/>
      <c r="BH317" s="1"/>
      <c r="BI317" s="1"/>
      <c r="BJ317" s="1"/>
      <c r="BK317" s="1"/>
    </row>
    <row r="318" spans="1:63" ht="13.5" customHeight="1" x14ac:dyDescent="0.25">
      <c r="A318" s="3"/>
      <c r="B318" s="3"/>
      <c r="C318" s="3"/>
      <c r="D318" s="3"/>
      <c r="E318" s="3"/>
      <c r="F318" s="3"/>
      <c r="G318" s="1"/>
      <c r="H318" s="3"/>
      <c r="I318" s="1"/>
      <c r="J318" s="1"/>
      <c r="K318" s="1"/>
      <c r="L318" s="1"/>
      <c r="M318" s="1"/>
      <c r="N318" s="1"/>
      <c r="O318" s="1"/>
      <c r="P318" s="3"/>
      <c r="Q318" s="1"/>
      <c r="R318" s="1"/>
      <c r="S318" s="1"/>
      <c r="T318" s="1"/>
      <c r="U318" s="1"/>
      <c r="V318" s="1"/>
      <c r="W318" s="1"/>
      <c r="X318" s="1"/>
      <c r="Y318" s="1"/>
      <c r="Z318" s="1"/>
      <c r="AA318" s="1"/>
      <c r="AB318" s="1"/>
      <c r="AC318" s="1"/>
      <c r="AD318" s="1"/>
      <c r="AE318" s="1"/>
      <c r="AF318" s="1"/>
      <c r="AG318" s="1"/>
      <c r="AH318" s="1"/>
      <c r="AI318" s="1"/>
      <c r="AJ318" s="1"/>
      <c r="AK318" s="1"/>
      <c r="AL318" s="3"/>
      <c r="AM318" s="3"/>
      <c r="AN318" s="3"/>
      <c r="AO318" s="244"/>
      <c r="AP318" s="244"/>
      <c r="AQ318" s="244"/>
      <c r="AR318" s="1"/>
      <c r="AS318" s="1"/>
      <c r="AT318" s="1"/>
      <c r="AU318" s="1"/>
      <c r="AV318" s="1"/>
      <c r="AW318" s="1"/>
      <c r="AX318" s="1"/>
      <c r="AY318" s="1"/>
      <c r="AZ318" s="1"/>
      <c r="BA318" s="1"/>
      <c r="BB318" s="1"/>
      <c r="BC318" s="1"/>
      <c r="BD318" s="1"/>
      <c r="BE318" s="1"/>
      <c r="BF318" s="1"/>
      <c r="BG318" s="1"/>
      <c r="BH318" s="1"/>
      <c r="BI318" s="1"/>
      <c r="BJ318" s="1"/>
      <c r="BK318" s="1"/>
    </row>
    <row r="319" spans="1:63" ht="13.5" customHeight="1" x14ac:dyDescent="0.25">
      <c r="A319" s="3"/>
      <c r="B319" s="3"/>
      <c r="C319" s="3"/>
      <c r="D319" s="3"/>
      <c r="E319" s="3"/>
      <c r="F319" s="3"/>
      <c r="G319" s="1"/>
      <c r="H319" s="3"/>
      <c r="I319" s="1"/>
      <c r="J319" s="1"/>
      <c r="K319" s="1"/>
      <c r="L319" s="1"/>
      <c r="M319" s="1"/>
      <c r="N319" s="1"/>
      <c r="O319" s="1"/>
      <c r="P319" s="3"/>
      <c r="Q319" s="1"/>
      <c r="R319" s="1"/>
      <c r="S319" s="1"/>
      <c r="T319" s="1"/>
      <c r="U319" s="1"/>
      <c r="V319" s="1"/>
      <c r="W319" s="1"/>
      <c r="X319" s="1"/>
      <c r="Y319" s="1"/>
      <c r="Z319" s="1"/>
      <c r="AA319" s="1"/>
      <c r="AB319" s="1"/>
      <c r="AC319" s="1"/>
      <c r="AD319" s="1"/>
      <c r="AE319" s="1"/>
      <c r="AF319" s="1"/>
      <c r="AG319" s="1"/>
      <c r="AH319" s="1"/>
      <c r="AI319" s="1"/>
      <c r="AJ319" s="1"/>
      <c r="AK319" s="1"/>
      <c r="AL319" s="3"/>
      <c r="AM319" s="3"/>
      <c r="AN319" s="3"/>
      <c r="AO319" s="244"/>
      <c r="AP319" s="244"/>
      <c r="AQ319" s="244"/>
      <c r="AR319" s="1"/>
      <c r="AS319" s="1"/>
      <c r="AT319" s="1"/>
      <c r="AU319" s="1"/>
      <c r="AV319" s="1"/>
      <c r="AW319" s="1"/>
      <c r="AX319" s="1"/>
      <c r="AY319" s="1"/>
      <c r="AZ319" s="1"/>
      <c r="BA319" s="1"/>
      <c r="BB319" s="1"/>
      <c r="BC319" s="1"/>
      <c r="BD319" s="1"/>
      <c r="BE319" s="1"/>
      <c r="BF319" s="1"/>
      <c r="BG319" s="1"/>
      <c r="BH319" s="1"/>
      <c r="BI319" s="1"/>
      <c r="BJ319" s="1"/>
      <c r="BK319" s="1"/>
    </row>
    <row r="320" spans="1:63" ht="13.5" customHeight="1" x14ac:dyDescent="0.25">
      <c r="A320" s="3"/>
      <c r="B320" s="3"/>
      <c r="C320" s="3"/>
      <c r="D320" s="3"/>
      <c r="E320" s="3"/>
      <c r="F320" s="3"/>
      <c r="G320" s="1"/>
      <c r="H320" s="3"/>
      <c r="I320" s="1"/>
      <c r="J320" s="1"/>
      <c r="K320" s="1"/>
      <c r="L320" s="1"/>
      <c r="M320" s="1"/>
      <c r="N320" s="1"/>
      <c r="O320" s="1"/>
      <c r="P320" s="3"/>
      <c r="Q320" s="1"/>
      <c r="R320" s="1"/>
      <c r="S320" s="1"/>
      <c r="T320" s="1"/>
      <c r="U320" s="1"/>
      <c r="V320" s="1"/>
      <c r="W320" s="1"/>
      <c r="X320" s="1"/>
      <c r="Y320" s="1"/>
      <c r="Z320" s="1"/>
      <c r="AA320" s="1"/>
      <c r="AB320" s="1"/>
      <c r="AC320" s="1"/>
      <c r="AD320" s="1"/>
      <c r="AE320" s="1"/>
      <c r="AF320" s="1"/>
      <c r="AG320" s="1"/>
      <c r="AH320" s="1"/>
      <c r="AI320" s="1"/>
      <c r="AJ320" s="1"/>
      <c r="AK320" s="1"/>
      <c r="AL320" s="3"/>
      <c r="AM320" s="3"/>
      <c r="AN320" s="3"/>
      <c r="AO320" s="244"/>
      <c r="AP320" s="244"/>
      <c r="AQ320" s="244"/>
      <c r="AR320" s="1"/>
      <c r="AS320" s="1"/>
      <c r="AT320" s="1"/>
      <c r="AU320" s="1"/>
      <c r="AV320" s="1"/>
      <c r="AW320" s="1"/>
      <c r="AX320" s="1"/>
      <c r="AY320" s="1"/>
      <c r="AZ320" s="1"/>
      <c r="BA320" s="1"/>
      <c r="BB320" s="1"/>
      <c r="BC320" s="1"/>
      <c r="BD320" s="1"/>
      <c r="BE320" s="1"/>
      <c r="BF320" s="1"/>
      <c r="BG320" s="1"/>
      <c r="BH320" s="1"/>
      <c r="BI320" s="1"/>
      <c r="BJ320" s="1"/>
      <c r="BK320" s="1"/>
    </row>
    <row r="321" spans="1:63" ht="13.5" customHeight="1" x14ac:dyDescent="0.25">
      <c r="A321" s="3"/>
      <c r="B321" s="3"/>
      <c r="C321" s="3"/>
      <c r="D321" s="3"/>
      <c r="E321" s="3"/>
      <c r="F321" s="3"/>
      <c r="G321" s="1"/>
      <c r="H321" s="3"/>
      <c r="I321" s="1"/>
      <c r="J321" s="1"/>
      <c r="K321" s="1"/>
      <c r="L321" s="1"/>
      <c r="M321" s="1"/>
      <c r="N321" s="1"/>
      <c r="O321" s="1"/>
      <c r="P321" s="3"/>
      <c r="Q321" s="1"/>
      <c r="R321" s="1"/>
      <c r="S321" s="1"/>
      <c r="T321" s="1"/>
      <c r="U321" s="1"/>
      <c r="V321" s="1"/>
      <c r="W321" s="1"/>
      <c r="X321" s="1"/>
      <c r="Y321" s="1"/>
      <c r="Z321" s="1"/>
      <c r="AA321" s="1"/>
      <c r="AB321" s="1"/>
      <c r="AC321" s="1"/>
      <c r="AD321" s="1"/>
      <c r="AE321" s="1"/>
      <c r="AF321" s="1"/>
      <c r="AG321" s="1"/>
      <c r="AH321" s="1"/>
      <c r="AI321" s="1"/>
      <c r="AJ321" s="1"/>
      <c r="AK321" s="1"/>
      <c r="AL321" s="3"/>
      <c r="AM321" s="3"/>
      <c r="AN321" s="3"/>
      <c r="AO321" s="244"/>
      <c r="AP321" s="244"/>
      <c r="AQ321" s="244"/>
      <c r="AR321" s="1"/>
      <c r="AS321" s="1"/>
      <c r="AT321" s="1"/>
      <c r="AU321" s="1"/>
      <c r="AV321" s="1"/>
      <c r="AW321" s="1"/>
      <c r="AX321" s="1"/>
      <c r="AY321" s="1"/>
      <c r="AZ321" s="1"/>
      <c r="BA321" s="1"/>
      <c r="BB321" s="1"/>
      <c r="BC321" s="1"/>
      <c r="BD321" s="1"/>
      <c r="BE321" s="1"/>
      <c r="BF321" s="1"/>
      <c r="BG321" s="1"/>
      <c r="BH321" s="1"/>
      <c r="BI321" s="1"/>
      <c r="BJ321" s="1"/>
      <c r="BK321" s="1"/>
    </row>
    <row r="322" spans="1:63" ht="13.5" customHeight="1" x14ac:dyDescent="0.25">
      <c r="A322" s="3"/>
      <c r="B322" s="3"/>
      <c r="C322" s="3"/>
      <c r="D322" s="3"/>
      <c r="E322" s="3"/>
      <c r="F322" s="3"/>
      <c r="G322" s="1"/>
      <c r="H322" s="3"/>
      <c r="I322" s="1"/>
      <c r="J322" s="1"/>
      <c r="K322" s="1"/>
      <c r="L322" s="1"/>
      <c r="M322" s="1"/>
      <c r="N322" s="1"/>
      <c r="O322" s="1"/>
      <c r="P322" s="3"/>
      <c r="Q322" s="1"/>
      <c r="R322" s="1"/>
      <c r="S322" s="1"/>
      <c r="T322" s="1"/>
      <c r="U322" s="1"/>
      <c r="V322" s="1"/>
      <c r="W322" s="1"/>
      <c r="X322" s="1"/>
      <c r="Y322" s="1"/>
      <c r="Z322" s="1"/>
      <c r="AA322" s="1"/>
      <c r="AB322" s="1"/>
      <c r="AC322" s="1"/>
      <c r="AD322" s="1"/>
      <c r="AE322" s="1"/>
      <c r="AF322" s="1"/>
      <c r="AG322" s="1"/>
      <c r="AH322" s="1"/>
      <c r="AI322" s="1"/>
      <c r="AJ322" s="1"/>
      <c r="AK322" s="1"/>
      <c r="AL322" s="3"/>
      <c r="AM322" s="3"/>
      <c r="AN322" s="3"/>
      <c r="AO322" s="244"/>
      <c r="AP322" s="244"/>
      <c r="AQ322" s="244"/>
      <c r="AR322" s="1"/>
      <c r="AS322" s="1"/>
      <c r="AT322" s="1"/>
      <c r="AU322" s="1"/>
      <c r="AV322" s="1"/>
      <c r="AW322" s="1"/>
      <c r="AX322" s="1"/>
      <c r="AY322" s="1"/>
      <c r="AZ322" s="1"/>
      <c r="BA322" s="1"/>
      <c r="BB322" s="1"/>
      <c r="BC322" s="1"/>
      <c r="BD322" s="1"/>
      <c r="BE322" s="1"/>
      <c r="BF322" s="1"/>
      <c r="BG322" s="1"/>
      <c r="BH322" s="1"/>
      <c r="BI322" s="1"/>
      <c r="BJ322" s="1"/>
      <c r="BK322" s="1"/>
    </row>
    <row r="323" spans="1:63" ht="13.5" customHeight="1" x14ac:dyDescent="0.25">
      <c r="A323" s="3"/>
      <c r="B323" s="3"/>
      <c r="C323" s="3"/>
      <c r="D323" s="3"/>
      <c r="E323" s="3"/>
      <c r="F323" s="3"/>
      <c r="G323" s="1"/>
      <c r="H323" s="3"/>
      <c r="I323" s="1"/>
      <c r="J323" s="1"/>
      <c r="K323" s="1"/>
      <c r="L323" s="1"/>
      <c r="M323" s="1"/>
      <c r="N323" s="1"/>
      <c r="O323" s="1"/>
      <c r="P323" s="3"/>
      <c r="Q323" s="1"/>
      <c r="R323" s="1"/>
      <c r="S323" s="1"/>
      <c r="T323" s="1"/>
      <c r="U323" s="1"/>
      <c r="V323" s="1"/>
      <c r="W323" s="1"/>
      <c r="X323" s="1"/>
      <c r="Y323" s="1"/>
      <c r="Z323" s="1"/>
      <c r="AA323" s="1"/>
      <c r="AB323" s="1"/>
      <c r="AC323" s="1"/>
      <c r="AD323" s="1"/>
      <c r="AE323" s="1"/>
      <c r="AF323" s="1"/>
      <c r="AG323" s="1"/>
      <c r="AH323" s="1"/>
      <c r="AI323" s="1"/>
      <c r="AJ323" s="1"/>
      <c r="AK323" s="1"/>
      <c r="AL323" s="3"/>
      <c r="AM323" s="3"/>
      <c r="AN323" s="3"/>
      <c r="AO323" s="244"/>
      <c r="AP323" s="244"/>
      <c r="AQ323" s="244"/>
      <c r="AR323" s="1"/>
      <c r="AS323" s="1"/>
      <c r="AT323" s="1"/>
      <c r="AU323" s="1"/>
      <c r="AV323" s="1"/>
      <c r="AW323" s="1"/>
      <c r="AX323" s="1"/>
      <c r="AY323" s="1"/>
      <c r="AZ323" s="1"/>
      <c r="BA323" s="1"/>
      <c r="BB323" s="1"/>
      <c r="BC323" s="1"/>
      <c r="BD323" s="1"/>
      <c r="BE323" s="1"/>
      <c r="BF323" s="1"/>
      <c r="BG323" s="1"/>
      <c r="BH323" s="1"/>
      <c r="BI323" s="1"/>
      <c r="BJ323" s="1"/>
      <c r="BK323" s="1"/>
    </row>
    <row r="324" spans="1:63" ht="13.5" customHeight="1" x14ac:dyDescent="0.25">
      <c r="A324" s="3"/>
      <c r="B324" s="3"/>
      <c r="C324" s="3"/>
      <c r="D324" s="3"/>
      <c r="E324" s="3"/>
      <c r="F324" s="3"/>
      <c r="G324" s="1"/>
      <c r="H324" s="3"/>
      <c r="I324" s="1"/>
      <c r="J324" s="1"/>
      <c r="K324" s="1"/>
      <c r="L324" s="1"/>
      <c r="M324" s="1"/>
      <c r="N324" s="1"/>
      <c r="O324" s="1"/>
      <c r="P324" s="3"/>
      <c r="Q324" s="1"/>
      <c r="R324" s="1"/>
      <c r="S324" s="1"/>
      <c r="T324" s="1"/>
      <c r="U324" s="1"/>
      <c r="V324" s="1"/>
      <c r="W324" s="1"/>
      <c r="X324" s="1"/>
      <c r="Y324" s="1"/>
      <c r="Z324" s="1"/>
      <c r="AA324" s="1"/>
      <c r="AB324" s="1"/>
      <c r="AC324" s="1"/>
      <c r="AD324" s="1"/>
      <c r="AE324" s="1"/>
      <c r="AF324" s="1"/>
      <c r="AG324" s="1"/>
      <c r="AH324" s="1"/>
      <c r="AI324" s="1"/>
      <c r="AJ324" s="1"/>
      <c r="AK324" s="1"/>
      <c r="AL324" s="3"/>
      <c r="AM324" s="3"/>
      <c r="AN324" s="3"/>
      <c r="AO324" s="244"/>
      <c r="AP324" s="244"/>
      <c r="AQ324" s="244"/>
      <c r="AR324" s="1"/>
      <c r="AS324" s="1"/>
      <c r="AT324" s="1"/>
      <c r="AU324" s="1"/>
      <c r="AV324" s="1"/>
      <c r="AW324" s="1"/>
      <c r="AX324" s="1"/>
      <c r="AY324" s="1"/>
      <c r="AZ324" s="1"/>
      <c r="BA324" s="1"/>
      <c r="BB324" s="1"/>
      <c r="BC324" s="1"/>
      <c r="BD324" s="1"/>
      <c r="BE324" s="1"/>
      <c r="BF324" s="1"/>
      <c r="BG324" s="1"/>
      <c r="BH324" s="1"/>
      <c r="BI324" s="1"/>
      <c r="BJ324" s="1"/>
      <c r="BK324" s="1"/>
    </row>
    <row r="325" spans="1:63" ht="13.5" customHeight="1" x14ac:dyDescent="0.25">
      <c r="A325" s="3"/>
      <c r="B325" s="3"/>
      <c r="C325" s="3"/>
      <c r="D325" s="3"/>
      <c r="E325" s="3"/>
      <c r="F325" s="3"/>
      <c r="G325" s="1"/>
      <c r="H325" s="3"/>
      <c r="I325" s="1"/>
      <c r="J325" s="1"/>
      <c r="K325" s="1"/>
      <c r="L325" s="1"/>
      <c r="M325" s="1"/>
      <c r="N325" s="1"/>
      <c r="O325" s="1"/>
      <c r="P325" s="3"/>
      <c r="Q325" s="1"/>
      <c r="R325" s="1"/>
      <c r="S325" s="1"/>
      <c r="T325" s="1"/>
      <c r="U325" s="1"/>
      <c r="V325" s="1"/>
      <c r="W325" s="1"/>
      <c r="X325" s="1"/>
      <c r="Y325" s="1"/>
      <c r="Z325" s="1"/>
      <c r="AA325" s="1"/>
      <c r="AB325" s="1"/>
      <c r="AC325" s="1"/>
      <c r="AD325" s="1"/>
      <c r="AE325" s="1"/>
      <c r="AF325" s="1"/>
      <c r="AG325" s="1"/>
      <c r="AH325" s="1"/>
      <c r="AI325" s="1"/>
      <c r="AJ325" s="1"/>
      <c r="AK325" s="1"/>
      <c r="AL325" s="3"/>
      <c r="AM325" s="3"/>
      <c r="AN325" s="3"/>
      <c r="AO325" s="244"/>
      <c r="AP325" s="244"/>
      <c r="AQ325" s="244"/>
      <c r="AR325" s="1"/>
      <c r="AS325" s="1"/>
      <c r="AT325" s="1"/>
      <c r="AU325" s="1"/>
      <c r="AV325" s="1"/>
      <c r="AW325" s="1"/>
      <c r="AX325" s="1"/>
      <c r="AY325" s="1"/>
      <c r="AZ325" s="1"/>
      <c r="BA325" s="1"/>
      <c r="BB325" s="1"/>
      <c r="BC325" s="1"/>
      <c r="BD325" s="1"/>
      <c r="BE325" s="1"/>
      <c r="BF325" s="1"/>
      <c r="BG325" s="1"/>
      <c r="BH325" s="1"/>
      <c r="BI325" s="1"/>
      <c r="BJ325" s="1"/>
      <c r="BK325" s="1"/>
    </row>
    <row r="326" spans="1:63" ht="13.5" customHeight="1" x14ac:dyDescent="0.25">
      <c r="A326" s="3"/>
      <c r="B326" s="3"/>
      <c r="C326" s="3"/>
      <c r="D326" s="3"/>
      <c r="E326" s="3"/>
      <c r="F326" s="3"/>
      <c r="G326" s="1"/>
      <c r="H326" s="3"/>
      <c r="I326" s="1"/>
      <c r="J326" s="1"/>
      <c r="K326" s="1"/>
      <c r="L326" s="1"/>
      <c r="M326" s="1"/>
      <c r="N326" s="1"/>
      <c r="O326" s="1"/>
      <c r="P326" s="3"/>
      <c r="Q326" s="1"/>
      <c r="R326" s="1"/>
      <c r="S326" s="1"/>
      <c r="T326" s="1"/>
      <c r="U326" s="1"/>
      <c r="V326" s="1"/>
      <c r="W326" s="1"/>
      <c r="X326" s="1"/>
      <c r="Y326" s="1"/>
      <c r="Z326" s="1"/>
      <c r="AA326" s="1"/>
      <c r="AB326" s="1"/>
      <c r="AC326" s="1"/>
      <c r="AD326" s="1"/>
      <c r="AE326" s="1"/>
      <c r="AF326" s="1"/>
      <c r="AG326" s="1"/>
      <c r="AH326" s="1"/>
      <c r="AI326" s="1"/>
      <c r="AJ326" s="1"/>
      <c r="AK326" s="1"/>
      <c r="AL326" s="3"/>
      <c r="AM326" s="3"/>
      <c r="AN326" s="3"/>
      <c r="AO326" s="244"/>
      <c r="AP326" s="244"/>
      <c r="AQ326" s="244"/>
      <c r="AR326" s="1"/>
      <c r="AS326" s="1"/>
      <c r="AT326" s="1"/>
      <c r="AU326" s="1"/>
      <c r="AV326" s="1"/>
      <c r="AW326" s="1"/>
      <c r="AX326" s="1"/>
      <c r="AY326" s="1"/>
      <c r="AZ326" s="1"/>
      <c r="BA326" s="1"/>
      <c r="BB326" s="1"/>
      <c r="BC326" s="1"/>
      <c r="BD326" s="1"/>
      <c r="BE326" s="1"/>
      <c r="BF326" s="1"/>
      <c r="BG326" s="1"/>
      <c r="BH326" s="1"/>
      <c r="BI326" s="1"/>
      <c r="BJ326" s="1"/>
      <c r="BK326" s="1"/>
    </row>
    <row r="327" spans="1:63" ht="13.5" customHeight="1" x14ac:dyDescent="0.25">
      <c r="A327" s="3"/>
      <c r="B327" s="3"/>
      <c r="C327" s="3"/>
      <c r="D327" s="3"/>
      <c r="E327" s="3"/>
      <c r="F327" s="3"/>
      <c r="G327" s="1"/>
      <c r="H327" s="3"/>
      <c r="I327" s="1"/>
      <c r="J327" s="1"/>
      <c r="K327" s="1"/>
      <c r="L327" s="1"/>
      <c r="M327" s="1"/>
      <c r="N327" s="1"/>
      <c r="O327" s="1"/>
      <c r="P327" s="3"/>
      <c r="Q327" s="1"/>
      <c r="R327" s="1"/>
      <c r="S327" s="1"/>
      <c r="T327" s="1"/>
      <c r="U327" s="1"/>
      <c r="V327" s="1"/>
      <c r="W327" s="1"/>
      <c r="X327" s="1"/>
      <c r="Y327" s="1"/>
      <c r="Z327" s="1"/>
      <c r="AA327" s="1"/>
      <c r="AB327" s="1"/>
      <c r="AC327" s="1"/>
      <c r="AD327" s="1"/>
      <c r="AE327" s="1"/>
      <c r="AF327" s="1"/>
      <c r="AG327" s="1"/>
      <c r="AH327" s="1"/>
      <c r="AI327" s="1"/>
      <c r="AJ327" s="1"/>
      <c r="AK327" s="1"/>
      <c r="AL327" s="3"/>
      <c r="AM327" s="3"/>
      <c r="AN327" s="3"/>
      <c r="AO327" s="244"/>
      <c r="AP327" s="244"/>
      <c r="AQ327" s="244"/>
      <c r="AR327" s="1"/>
      <c r="AS327" s="1"/>
      <c r="AT327" s="1"/>
      <c r="AU327" s="1"/>
      <c r="AV327" s="1"/>
      <c r="AW327" s="1"/>
      <c r="AX327" s="1"/>
      <c r="AY327" s="1"/>
      <c r="AZ327" s="1"/>
      <c r="BA327" s="1"/>
      <c r="BB327" s="1"/>
      <c r="BC327" s="1"/>
      <c r="BD327" s="1"/>
      <c r="BE327" s="1"/>
      <c r="BF327" s="1"/>
      <c r="BG327" s="1"/>
      <c r="BH327" s="1"/>
      <c r="BI327" s="1"/>
      <c r="BJ327" s="1"/>
      <c r="BK327" s="1"/>
    </row>
    <row r="328" spans="1:63" ht="13.5" customHeight="1" x14ac:dyDescent="0.25">
      <c r="A328" s="3"/>
      <c r="B328" s="3"/>
      <c r="C328" s="3"/>
      <c r="D328" s="3"/>
      <c r="E328" s="3"/>
      <c r="F328" s="3"/>
      <c r="G328" s="1"/>
      <c r="H328" s="3"/>
      <c r="I328" s="1"/>
      <c r="J328" s="1"/>
      <c r="K328" s="1"/>
      <c r="L328" s="1"/>
      <c r="M328" s="1"/>
      <c r="N328" s="1"/>
      <c r="O328" s="1"/>
      <c r="P328" s="3"/>
      <c r="Q328" s="1"/>
      <c r="R328" s="1"/>
      <c r="S328" s="1"/>
      <c r="T328" s="1"/>
      <c r="U328" s="1"/>
      <c r="V328" s="1"/>
      <c r="W328" s="1"/>
      <c r="X328" s="1"/>
      <c r="Y328" s="1"/>
      <c r="Z328" s="1"/>
      <c r="AA328" s="1"/>
      <c r="AB328" s="1"/>
      <c r="AC328" s="1"/>
      <c r="AD328" s="1"/>
      <c r="AE328" s="1"/>
      <c r="AF328" s="1"/>
      <c r="AG328" s="1"/>
      <c r="AH328" s="1"/>
      <c r="AI328" s="1"/>
      <c r="AJ328" s="1"/>
      <c r="AK328" s="1"/>
      <c r="AL328" s="3"/>
      <c r="AM328" s="3"/>
      <c r="AN328" s="3"/>
      <c r="AO328" s="244"/>
      <c r="AP328" s="244"/>
      <c r="AQ328" s="244"/>
      <c r="AR328" s="1"/>
      <c r="AS328" s="1"/>
      <c r="AT328" s="1"/>
      <c r="AU328" s="1"/>
      <c r="AV328" s="1"/>
      <c r="AW328" s="1"/>
      <c r="AX328" s="1"/>
      <c r="AY328" s="1"/>
      <c r="AZ328" s="1"/>
      <c r="BA328" s="1"/>
      <c r="BB328" s="1"/>
      <c r="BC328" s="1"/>
      <c r="BD328" s="1"/>
      <c r="BE328" s="1"/>
      <c r="BF328" s="1"/>
      <c r="BG328" s="1"/>
      <c r="BH328" s="1"/>
      <c r="BI328" s="1"/>
      <c r="BJ328" s="1"/>
      <c r="BK328" s="1"/>
    </row>
    <row r="329" spans="1:63" ht="13.5" customHeight="1" x14ac:dyDescent="0.25">
      <c r="A329" s="3"/>
      <c r="B329" s="3"/>
      <c r="C329" s="3"/>
      <c r="D329" s="3"/>
      <c r="E329" s="3"/>
      <c r="F329" s="3"/>
      <c r="G329" s="1"/>
      <c r="H329" s="3"/>
      <c r="I329" s="1"/>
      <c r="J329" s="1"/>
      <c r="K329" s="1"/>
      <c r="L329" s="1"/>
      <c r="M329" s="1"/>
      <c r="N329" s="1"/>
      <c r="O329" s="1"/>
      <c r="P329" s="3"/>
      <c r="Q329" s="1"/>
      <c r="R329" s="1"/>
      <c r="S329" s="1"/>
      <c r="T329" s="1"/>
      <c r="U329" s="1"/>
      <c r="V329" s="1"/>
      <c r="W329" s="1"/>
      <c r="X329" s="1"/>
      <c r="Y329" s="1"/>
      <c r="Z329" s="1"/>
      <c r="AA329" s="1"/>
      <c r="AB329" s="1"/>
      <c r="AC329" s="1"/>
      <c r="AD329" s="1"/>
      <c r="AE329" s="1"/>
      <c r="AF329" s="1"/>
      <c r="AG329" s="1"/>
      <c r="AH329" s="1"/>
      <c r="AI329" s="1"/>
      <c r="AJ329" s="1"/>
      <c r="AK329" s="1"/>
      <c r="AL329" s="3"/>
      <c r="AM329" s="3"/>
      <c r="AN329" s="3"/>
      <c r="AO329" s="244"/>
      <c r="AP329" s="244"/>
      <c r="AQ329" s="244"/>
      <c r="AR329" s="1"/>
      <c r="AS329" s="1"/>
      <c r="AT329" s="1"/>
      <c r="AU329" s="1"/>
      <c r="AV329" s="1"/>
      <c r="AW329" s="1"/>
      <c r="AX329" s="1"/>
      <c r="AY329" s="1"/>
      <c r="AZ329" s="1"/>
      <c r="BA329" s="1"/>
      <c r="BB329" s="1"/>
      <c r="BC329" s="1"/>
      <c r="BD329" s="1"/>
      <c r="BE329" s="1"/>
      <c r="BF329" s="1"/>
      <c r="BG329" s="1"/>
      <c r="BH329" s="1"/>
      <c r="BI329" s="1"/>
      <c r="BJ329" s="1"/>
      <c r="BK329" s="1"/>
    </row>
    <row r="330" spans="1:63" ht="13.5" customHeight="1" x14ac:dyDescent="0.25">
      <c r="A330" s="3"/>
      <c r="B330" s="3"/>
      <c r="C330" s="3"/>
      <c r="D330" s="3"/>
      <c r="E330" s="3"/>
      <c r="F330" s="3"/>
      <c r="G330" s="1"/>
      <c r="H330" s="3"/>
      <c r="I330" s="1"/>
      <c r="J330" s="1"/>
      <c r="K330" s="1"/>
      <c r="L330" s="1"/>
      <c r="M330" s="1"/>
      <c r="N330" s="1"/>
      <c r="O330" s="1"/>
      <c r="P330" s="3"/>
      <c r="Q330" s="1"/>
      <c r="R330" s="1"/>
      <c r="S330" s="1"/>
      <c r="T330" s="1"/>
      <c r="U330" s="1"/>
      <c r="V330" s="1"/>
      <c r="W330" s="1"/>
      <c r="X330" s="1"/>
      <c r="Y330" s="1"/>
      <c r="Z330" s="1"/>
      <c r="AA330" s="1"/>
      <c r="AB330" s="1"/>
      <c r="AC330" s="1"/>
      <c r="AD330" s="1"/>
      <c r="AE330" s="1"/>
      <c r="AF330" s="1"/>
      <c r="AG330" s="1"/>
      <c r="AH330" s="1"/>
      <c r="AI330" s="1"/>
      <c r="AJ330" s="1"/>
      <c r="AK330" s="1"/>
      <c r="AL330" s="3"/>
      <c r="AM330" s="3"/>
      <c r="AN330" s="3"/>
      <c r="AO330" s="244"/>
      <c r="AP330" s="244"/>
      <c r="AQ330" s="244"/>
      <c r="AR330" s="1"/>
      <c r="AS330" s="1"/>
      <c r="AT330" s="1"/>
      <c r="AU330" s="1"/>
      <c r="AV330" s="1"/>
      <c r="AW330" s="1"/>
      <c r="AX330" s="1"/>
      <c r="AY330" s="1"/>
      <c r="AZ330" s="1"/>
      <c r="BA330" s="1"/>
      <c r="BB330" s="1"/>
      <c r="BC330" s="1"/>
      <c r="BD330" s="1"/>
      <c r="BE330" s="1"/>
      <c r="BF330" s="1"/>
      <c r="BG330" s="1"/>
      <c r="BH330" s="1"/>
      <c r="BI330" s="1"/>
      <c r="BJ330" s="1"/>
      <c r="BK330" s="1"/>
    </row>
    <row r="331" spans="1:63" ht="13.5" customHeight="1" x14ac:dyDescent="0.25">
      <c r="A331" s="3"/>
      <c r="B331" s="3"/>
      <c r="C331" s="3"/>
      <c r="D331" s="3"/>
      <c r="E331" s="3"/>
      <c r="F331" s="3"/>
      <c r="G331" s="1"/>
      <c r="H331" s="3"/>
      <c r="I331" s="1"/>
      <c r="J331" s="1"/>
      <c r="K331" s="1"/>
      <c r="L331" s="1"/>
      <c r="M331" s="1"/>
      <c r="N331" s="1"/>
      <c r="O331" s="1"/>
      <c r="P331" s="3"/>
      <c r="Q331" s="1"/>
      <c r="R331" s="1"/>
      <c r="S331" s="1"/>
      <c r="T331" s="1"/>
      <c r="U331" s="1"/>
      <c r="V331" s="1"/>
      <c r="W331" s="1"/>
      <c r="X331" s="1"/>
      <c r="Y331" s="1"/>
      <c r="Z331" s="1"/>
      <c r="AA331" s="1"/>
      <c r="AB331" s="1"/>
      <c r="AC331" s="1"/>
      <c r="AD331" s="1"/>
      <c r="AE331" s="1"/>
      <c r="AF331" s="1"/>
      <c r="AG331" s="1"/>
      <c r="AH331" s="1"/>
      <c r="AI331" s="1"/>
      <c r="AJ331" s="1"/>
      <c r="AK331" s="1"/>
      <c r="AL331" s="3"/>
      <c r="AM331" s="3"/>
      <c r="AN331" s="3"/>
      <c r="AO331" s="244"/>
      <c r="AP331" s="244"/>
      <c r="AQ331" s="244"/>
      <c r="AR331" s="1"/>
      <c r="AS331" s="1"/>
      <c r="AT331" s="1"/>
      <c r="AU331" s="1"/>
      <c r="AV331" s="1"/>
      <c r="AW331" s="1"/>
      <c r="AX331" s="1"/>
      <c r="AY331" s="1"/>
      <c r="AZ331" s="1"/>
      <c r="BA331" s="1"/>
      <c r="BB331" s="1"/>
      <c r="BC331" s="1"/>
      <c r="BD331" s="1"/>
      <c r="BE331" s="1"/>
      <c r="BF331" s="1"/>
      <c r="BG331" s="1"/>
      <c r="BH331" s="1"/>
      <c r="BI331" s="1"/>
      <c r="BJ331" s="1"/>
      <c r="BK331" s="1"/>
    </row>
    <row r="332" spans="1:63" ht="13.5" customHeight="1" x14ac:dyDescent="0.25">
      <c r="A332" s="3"/>
      <c r="B332" s="3"/>
      <c r="C332" s="3"/>
      <c r="D332" s="3"/>
      <c r="E332" s="3"/>
      <c r="F332" s="3"/>
      <c r="G332" s="1"/>
      <c r="H332" s="3"/>
      <c r="I332" s="1"/>
      <c r="J332" s="1"/>
      <c r="K332" s="1"/>
      <c r="L332" s="1"/>
      <c r="M332" s="1"/>
      <c r="N332" s="1"/>
      <c r="O332" s="1"/>
      <c r="P332" s="3"/>
      <c r="Q332" s="1"/>
      <c r="R332" s="1"/>
      <c r="S332" s="1"/>
      <c r="T332" s="1"/>
      <c r="U332" s="1"/>
      <c r="V332" s="1"/>
      <c r="W332" s="1"/>
      <c r="X332" s="1"/>
      <c r="Y332" s="1"/>
      <c r="Z332" s="1"/>
      <c r="AA332" s="1"/>
      <c r="AB332" s="1"/>
      <c r="AC332" s="1"/>
      <c r="AD332" s="1"/>
      <c r="AE332" s="1"/>
      <c r="AF332" s="1"/>
      <c r="AG332" s="1"/>
      <c r="AH332" s="1"/>
      <c r="AI332" s="1"/>
      <c r="AJ332" s="1"/>
      <c r="AK332" s="1"/>
      <c r="AL332" s="3"/>
      <c r="AM332" s="3"/>
      <c r="AN332" s="3"/>
      <c r="AO332" s="244"/>
      <c r="AP332" s="244"/>
      <c r="AQ332" s="244"/>
      <c r="AR332" s="1"/>
      <c r="AS332" s="1"/>
      <c r="AT332" s="1"/>
      <c r="AU332" s="1"/>
      <c r="AV332" s="1"/>
      <c r="AW332" s="1"/>
      <c r="AX332" s="1"/>
      <c r="AY332" s="1"/>
      <c r="AZ332" s="1"/>
      <c r="BA332" s="1"/>
      <c r="BB332" s="1"/>
      <c r="BC332" s="1"/>
      <c r="BD332" s="1"/>
      <c r="BE332" s="1"/>
      <c r="BF332" s="1"/>
      <c r="BG332" s="1"/>
      <c r="BH332" s="1"/>
      <c r="BI332" s="1"/>
      <c r="BJ332" s="1"/>
      <c r="BK332" s="1"/>
    </row>
    <row r="333" spans="1:63" ht="13.5" customHeight="1" x14ac:dyDescent="0.25">
      <c r="A333" s="3"/>
      <c r="B333" s="3"/>
      <c r="C333" s="3"/>
      <c r="D333" s="3"/>
      <c r="E333" s="3"/>
      <c r="F333" s="3"/>
      <c r="G333" s="1"/>
      <c r="H333" s="3"/>
      <c r="I333" s="1"/>
      <c r="J333" s="1"/>
      <c r="K333" s="1"/>
      <c r="L333" s="1"/>
      <c r="M333" s="1"/>
      <c r="N333" s="1"/>
      <c r="O333" s="1"/>
      <c r="P333" s="3"/>
      <c r="Q333" s="1"/>
      <c r="R333" s="1"/>
      <c r="S333" s="1"/>
      <c r="T333" s="1"/>
      <c r="U333" s="1"/>
      <c r="V333" s="1"/>
      <c r="W333" s="1"/>
      <c r="X333" s="1"/>
      <c r="Y333" s="1"/>
      <c r="Z333" s="1"/>
      <c r="AA333" s="1"/>
      <c r="AB333" s="1"/>
      <c r="AC333" s="1"/>
      <c r="AD333" s="1"/>
      <c r="AE333" s="1"/>
      <c r="AF333" s="1"/>
      <c r="AG333" s="1"/>
      <c r="AH333" s="1"/>
      <c r="AI333" s="1"/>
      <c r="AJ333" s="1"/>
      <c r="AK333" s="1"/>
      <c r="AL333" s="3"/>
      <c r="AM333" s="3"/>
      <c r="AN333" s="3"/>
      <c r="AO333" s="244"/>
      <c r="AP333" s="244"/>
      <c r="AQ333" s="244"/>
      <c r="AR333" s="1"/>
      <c r="AS333" s="1"/>
      <c r="AT333" s="1"/>
      <c r="AU333" s="1"/>
      <c r="AV333" s="1"/>
      <c r="AW333" s="1"/>
      <c r="AX333" s="1"/>
      <c r="AY333" s="1"/>
      <c r="AZ333" s="1"/>
      <c r="BA333" s="1"/>
      <c r="BB333" s="1"/>
      <c r="BC333" s="1"/>
      <c r="BD333" s="1"/>
      <c r="BE333" s="1"/>
      <c r="BF333" s="1"/>
      <c r="BG333" s="1"/>
      <c r="BH333" s="1"/>
      <c r="BI333" s="1"/>
      <c r="BJ333" s="1"/>
      <c r="BK333" s="1"/>
    </row>
    <row r="334" spans="1:63" ht="13.5" customHeight="1" x14ac:dyDescent="0.25">
      <c r="A334" s="3"/>
      <c r="B334" s="3"/>
      <c r="C334" s="3"/>
      <c r="D334" s="3"/>
      <c r="E334" s="3"/>
      <c r="F334" s="3"/>
      <c r="G334" s="1"/>
      <c r="H334" s="3"/>
      <c r="I334" s="1"/>
      <c r="J334" s="1"/>
      <c r="K334" s="1"/>
      <c r="L334" s="1"/>
      <c r="M334" s="1"/>
      <c r="N334" s="1"/>
      <c r="O334" s="1"/>
      <c r="P334" s="3"/>
      <c r="Q334" s="1"/>
      <c r="R334" s="1"/>
      <c r="S334" s="1"/>
      <c r="T334" s="1"/>
      <c r="U334" s="1"/>
      <c r="V334" s="1"/>
      <c r="W334" s="1"/>
      <c r="X334" s="1"/>
      <c r="Y334" s="1"/>
      <c r="Z334" s="1"/>
      <c r="AA334" s="1"/>
      <c r="AB334" s="1"/>
      <c r="AC334" s="1"/>
      <c r="AD334" s="1"/>
      <c r="AE334" s="1"/>
      <c r="AF334" s="1"/>
      <c r="AG334" s="1"/>
      <c r="AH334" s="1"/>
      <c r="AI334" s="1"/>
      <c r="AJ334" s="1"/>
      <c r="AK334" s="1"/>
      <c r="AL334" s="3"/>
      <c r="AM334" s="3"/>
      <c r="AN334" s="3"/>
      <c r="AO334" s="244"/>
      <c r="AP334" s="244"/>
      <c r="AQ334" s="244"/>
      <c r="AR334" s="1"/>
      <c r="AS334" s="1"/>
      <c r="AT334" s="1"/>
      <c r="AU334" s="1"/>
      <c r="AV334" s="1"/>
      <c r="AW334" s="1"/>
      <c r="AX334" s="1"/>
      <c r="AY334" s="1"/>
      <c r="AZ334" s="1"/>
      <c r="BA334" s="1"/>
      <c r="BB334" s="1"/>
      <c r="BC334" s="1"/>
      <c r="BD334" s="1"/>
      <c r="BE334" s="1"/>
      <c r="BF334" s="1"/>
      <c r="BG334" s="1"/>
      <c r="BH334" s="1"/>
      <c r="BI334" s="1"/>
      <c r="BJ334" s="1"/>
      <c r="BK334" s="1"/>
    </row>
    <row r="335" spans="1:63" ht="13.5" customHeight="1" x14ac:dyDescent="0.25">
      <c r="A335" s="3"/>
      <c r="B335" s="3"/>
      <c r="C335" s="3"/>
      <c r="D335" s="3"/>
      <c r="E335" s="3"/>
      <c r="F335" s="3"/>
      <c r="G335" s="1"/>
      <c r="H335" s="3"/>
      <c r="I335" s="1"/>
      <c r="J335" s="1"/>
      <c r="K335" s="1"/>
      <c r="L335" s="1"/>
      <c r="M335" s="1"/>
      <c r="N335" s="1"/>
      <c r="O335" s="1"/>
      <c r="P335" s="3"/>
      <c r="Q335" s="1"/>
      <c r="R335" s="1"/>
      <c r="S335" s="1"/>
      <c r="T335" s="1"/>
      <c r="U335" s="1"/>
      <c r="V335" s="1"/>
      <c r="W335" s="1"/>
      <c r="X335" s="1"/>
      <c r="Y335" s="1"/>
      <c r="Z335" s="1"/>
      <c r="AA335" s="1"/>
      <c r="AB335" s="1"/>
      <c r="AC335" s="1"/>
      <c r="AD335" s="1"/>
      <c r="AE335" s="1"/>
      <c r="AF335" s="1"/>
      <c r="AG335" s="1"/>
      <c r="AH335" s="1"/>
      <c r="AI335" s="1"/>
      <c r="AJ335" s="1"/>
      <c r="AK335" s="1"/>
      <c r="AL335" s="3"/>
      <c r="AM335" s="3"/>
      <c r="AN335" s="3"/>
      <c r="AO335" s="244"/>
      <c r="AP335" s="244"/>
      <c r="AQ335" s="244"/>
      <c r="AR335" s="1"/>
      <c r="AS335" s="1"/>
      <c r="AT335" s="1"/>
      <c r="AU335" s="1"/>
      <c r="AV335" s="1"/>
      <c r="AW335" s="1"/>
      <c r="AX335" s="1"/>
      <c r="AY335" s="1"/>
      <c r="AZ335" s="1"/>
      <c r="BA335" s="1"/>
      <c r="BB335" s="1"/>
      <c r="BC335" s="1"/>
      <c r="BD335" s="1"/>
      <c r="BE335" s="1"/>
      <c r="BF335" s="1"/>
      <c r="BG335" s="1"/>
      <c r="BH335" s="1"/>
      <c r="BI335" s="1"/>
      <c r="BJ335" s="1"/>
      <c r="BK335" s="1"/>
    </row>
    <row r="336" spans="1:63" ht="13.5" customHeight="1" x14ac:dyDescent="0.25">
      <c r="A336" s="3"/>
      <c r="B336" s="3"/>
      <c r="C336" s="3"/>
      <c r="D336" s="3"/>
      <c r="E336" s="3"/>
      <c r="F336" s="3"/>
      <c r="G336" s="1"/>
      <c r="H336" s="3"/>
      <c r="I336" s="1"/>
      <c r="J336" s="1"/>
      <c r="K336" s="1"/>
      <c r="L336" s="1"/>
      <c r="M336" s="1"/>
      <c r="N336" s="1"/>
      <c r="O336" s="1"/>
      <c r="P336" s="3"/>
      <c r="Q336" s="1"/>
      <c r="R336" s="1"/>
      <c r="S336" s="1"/>
      <c r="T336" s="1"/>
      <c r="U336" s="1"/>
      <c r="V336" s="1"/>
      <c r="W336" s="1"/>
      <c r="X336" s="1"/>
      <c r="Y336" s="1"/>
      <c r="Z336" s="1"/>
      <c r="AA336" s="1"/>
      <c r="AB336" s="1"/>
      <c r="AC336" s="1"/>
      <c r="AD336" s="1"/>
      <c r="AE336" s="1"/>
      <c r="AF336" s="1"/>
      <c r="AG336" s="1"/>
      <c r="AH336" s="1"/>
      <c r="AI336" s="1"/>
      <c r="AJ336" s="1"/>
      <c r="AK336" s="1"/>
      <c r="AL336" s="3"/>
      <c r="AM336" s="3"/>
      <c r="AN336" s="3"/>
      <c r="AO336" s="244"/>
      <c r="AP336" s="244"/>
      <c r="AQ336" s="244"/>
      <c r="AR336" s="1"/>
      <c r="AS336" s="1"/>
      <c r="AT336" s="1"/>
      <c r="AU336" s="1"/>
      <c r="AV336" s="1"/>
      <c r="AW336" s="1"/>
      <c r="AX336" s="1"/>
      <c r="AY336" s="1"/>
      <c r="AZ336" s="1"/>
      <c r="BA336" s="1"/>
      <c r="BB336" s="1"/>
      <c r="BC336" s="1"/>
      <c r="BD336" s="1"/>
      <c r="BE336" s="1"/>
      <c r="BF336" s="1"/>
      <c r="BG336" s="1"/>
      <c r="BH336" s="1"/>
      <c r="BI336" s="1"/>
      <c r="BJ336" s="1"/>
      <c r="BK336" s="1"/>
    </row>
    <row r="337" spans="1:63" ht="13.5" customHeight="1" x14ac:dyDescent="0.25">
      <c r="A337" s="3"/>
      <c r="B337" s="3"/>
      <c r="C337" s="3"/>
      <c r="D337" s="3"/>
      <c r="E337" s="3"/>
      <c r="F337" s="3"/>
      <c r="G337" s="1"/>
      <c r="H337" s="3"/>
      <c r="I337" s="1"/>
      <c r="J337" s="1"/>
      <c r="K337" s="1"/>
      <c r="L337" s="1"/>
      <c r="M337" s="1"/>
      <c r="N337" s="1"/>
      <c r="O337" s="1"/>
      <c r="P337" s="3"/>
      <c r="Q337" s="1"/>
      <c r="R337" s="1"/>
      <c r="S337" s="1"/>
      <c r="T337" s="1"/>
      <c r="U337" s="1"/>
      <c r="V337" s="1"/>
      <c r="W337" s="1"/>
      <c r="X337" s="1"/>
      <c r="Y337" s="1"/>
      <c r="Z337" s="1"/>
      <c r="AA337" s="1"/>
      <c r="AB337" s="1"/>
      <c r="AC337" s="1"/>
      <c r="AD337" s="1"/>
      <c r="AE337" s="1"/>
      <c r="AF337" s="1"/>
      <c r="AG337" s="1"/>
      <c r="AH337" s="1"/>
      <c r="AI337" s="1"/>
      <c r="AJ337" s="1"/>
      <c r="AK337" s="1"/>
      <c r="AL337" s="3"/>
      <c r="AM337" s="3"/>
      <c r="AN337" s="3"/>
      <c r="AO337" s="244"/>
      <c r="AP337" s="244"/>
      <c r="AQ337" s="244"/>
      <c r="AR337" s="1"/>
      <c r="AS337" s="1"/>
      <c r="AT337" s="1"/>
      <c r="AU337" s="1"/>
      <c r="AV337" s="1"/>
      <c r="AW337" s="1"/>
      <c r="AX337" s="1"/>
      <c r="AY337" s="1"/>
      <c r="AZ337" s="1"/>
      <c r="BA337" s="1"/>
      <c r="BB337" s="1"/>
      <c r="BC337" s="1"/>
      <c r="BD337" s="1"/>
      <c r="BE337" s="1"/>
      <c r="BF337" s="1"/>
      <c r="BG337" s="1"/>
      <c r="BH337" s="1"/>
      <c r="BI337" s="1"/>
      <c r="BJ337" s="1"/>
      <c r="BK337" s="1"/>
    </row>
    <row r="338" spans="1:63" ht="13.5" customHeight="1" x14ac:dyDescent="0.25">
      <c r="A338" s="3"/>
      <c r="B338" s="3"/>
      <c r="C338" s="3"/>
      <c r="D338" s="3"/>
      <c r="E338" s="3"/>
      <c r="F338" s="3"/>
      <c r="G338" s="1"/>
      <c r="H338" s="3"/>
      <c r="I338" s="1"/>
      <c r="J338" s="1"/>
      <c r="K338" s="1"/>
      <c r="L338" s="1"/>
      <c r="M338" s="1"/>
      <c r="N338" s="1"/>
      <c r="O338" s="1"/>
      <c r="P338" s="3"/>
      <c r="Q338" s="1"/>
      <c r="R338" s="1"/>
      <c r="S338" s="1"/>
      <c r="T338" s="1"/>
      <c r="U338" s="1"/>
      <c r="V338" s="1"/>
      <c r="W338" s="1"/>
      <c r="X338" s="1"/>
      <c r="Y338" s="1"/>
      <c r="Z338" s="1"/>
      <c r="AA338" s="1"/>
      <c r="AB338" s="1"/>
      <c r="AC338" s="1"/>
      <c r="AD338" s="1"/>
      <c r="AE338" s="1"/>
      <c r="AF338" s="1"/>
      <c r="AG338" s="1"/>
      <c r="AH338" s="1"/>
      <c r="AI338" s="1"/>
      <c r="AJ338" s="1"/>
      <c r="AK338" s="1"/>
      <c r="AL338" s="3"/>
      <c r="AM338" s="3"/>
      <c r="AN338" s="3"/>
      <c r="AO338" s="244"/>
      <c r="AP338" s="244"/>
      <c r="AQ338" s="244"/>
      <c r="AR338" s="1"/>
      <c r="AS338" s="1"/>
      <c r="AT338" s="1"/>
      <c r="AU338" s="1"/>
      <c r="AV338" s="1"/>
      <c r="AW338" s="1"/>
      <c r="AX338" s="1"/>
      <c r="AY338" s="1"/>
      <c r="AZ338" s="1"/>
      <c r="BA338" s="1"/>
      <c r="BB338" s="1"/>
      <c r="BC338" s="1"/>
      <c r="BD338" s="1"/>
      <c r="BE338" s="1"/>
      <c r="BF338" s="1"/>
      <c r="BG338" s="1"/>
      <c r="BH338" s="1"/>
      <c r="BI338" s="1"/>
      <c r="BJ338" s="1"/>
      <c r="BK338" s="1"/>
    </row>
    <row r="339" spans="1:63" ht="13.5" customHeight="1" x14ac:dyDescent="0.25">
      <c r="A339" s="3"/>
      <c r="B339" s="3"/>
      <c r="C339" s="3"/>
      <c r="D339" s="3"/>
      <c r="E339" s="3"/>
      <c r="F339" s="3"/>
      <c r="G339" s="1"/>
      <c r="H339" s="3"/>
      <c r="I339" s="1"/>
      <c r="J339" s="1"/>
      <c r="K339" s="1"/>
      <c r="L339" s="1"/>
      <c r="M339" s="1"/>
      <c r="N339" s="1"/>
      <c r="O339" s="1"/>
      <c r="P339" s="3"/>
      <c r="Q339" s="1"/>
      <c r="R339" s="1"/>
      <c r="S339" s="1"/>
      <c r="T339" s="1"/>
      <c r="U339" s="1"/>
      <c r="V339" s="1"/>
      <c r="W339" s="1"/>
      <c r="X339" s="1"/>
      <c r="Y339" s="1"/>
      <c r="Z339" s="1"/>
      <c r="AA339" s="1"/>
      <c r="AB339" s="1"/>
      <c r="AC339" s="1"/>
      <c r="AD339" s="1"/>
      <c r="AE339" s="1"/>
      <c r="AF339" s="1"/>
      <c r="AG339" s="1"/>
      <c r="AH339" s="1"/>
      <c r="AI339" s="1"/>
      <c r="AJ339" s="1"/>
      <c r="AK339" s="1"/>
      <c r="AL339" s="3"/>
      <c r="AM339" s="3"/>
      <c r="AN339" s="3"/>
      <c r="AO339" s="244"/>
      <c r="AP339" s="244"/>
      <c r="AQ339" s="244"/>
      <c r="AR339" s="1"/>
      <c r="AS339" s="1"/>
      <c r="AT339" s="1"/>
      <c r="AU339" s="1"/>
      <c r="AV339" s="1"/>
      <c r="AW339" s="1"/>
      <c r="AX339" s="1"/>
      <c r="AY339" s="1"/>
      <c r="AZ339" s="1"/>
      <c r="BA339" s="1"/>
      <c r="BB339" s="1"/>
      <c r="BC339" s="1"/>
      <c r="BD339" s="1"/>
      <c r="BE339" s="1"/>
      <c r="BF339" s="1"/>
      <c r="BG339" s="1"/>
      <c r="BH339" s="1"/>
      <c r="BI339" s="1"/>
      <c r="BJ339" s="1"/>
      <c r="BK339" s="1"/>
    </row>
    <row r="340" spans="1:63" ht="13.5" customHeight="1" x14ac:dyDescent="0.25">
      <c r="A340" s="3"/>
      <c r="B340" s="3"/>
      <c r="C340" s="3"/>
      <c r="D340" s="3"/>
      <c r="E340" s="3"/>
      <c r="F340" s="3"/>
      <c r="G340" s="1"/>
      <c r="H340" s="3"/>
      <c r="I340" s="1"/>
      <c r="J340" s="1"/>
      <c r="K340" s="1"/>
      <c r="L340" s="1"/>
      <c r="M340" s="1"/>
      <c r="N340" s="1"/>
      <c r="O340" s="1"/>
      <c r="P340" s="3"/>
      <c r="Q340" s="1"/>
      <c r="R340" s="1"/>
      <c r="S340" s="1"/>
      <c r="T340" s="1"/>
      <c r="U340" s="1"/>
      <c r="V340" s="1"/>
      <c r="W340" s="1"/>
      <c r="X340" s="1"/>
      <c r="Y340" s="1"/>
      <c r="Z340" s="1"/>
      <c r="AA340" s="1"/>
      <c r="AB340" s="1"/>
      <c r="AC340" s="1"/>
      <c r="AD340" s="1"/>
      <c r="AE340" s="1"/>
      <c r="AF340" s="1"/>
      <c r="AG340" s="1"/>
      <c r="AH340" s="1"/>
      <c r="AI340" s="1"/>
      <c r="AJ340" s="1"/>
      <c r="AK340" s="1"/>
      <c r="AL340" s="3"/>
      <c r="AM340" s="3"/>
      <c r="AN340" s="3"/>
      <c r="AO340" s="244"/>
      <c r="AP340" s="244"/>
      <c r="AQ340" s="244"/>
      <c r="AR340" s="1"/>
      <c r="AS340" s="1"/>
      <c r="AT340" s="1"/>
      <c r="AU340" s="1"/>
      <c r="AV340" s="1"/>
      <c r="AW340" s="1"/>
      <c r="AX340" s="1"/>
      <c r="AY340" s="1"/>
      <c r="AZ340" s="1"/>
      <c r="BA340" s="1"/>
      <c r="BB340" s="1"/>
      <c r="BC340" s="1"/>
      <c r="BD340" s="1"/>
      <c r="BE340" s="1"/>
      <c r="BF340" s="1"/>
      <c r="BG340" s="1"/>
      <c r="BH340" s="1"/>
      <c r="BI340" s="1"/>
      <c r="BJ340" s="1"/>
      <c r="BK340" s="1"/>
    </row>
    <row r="341" spans="1:63" ht="13.5" customHeight="1" x14ac:dyDescent="0.25">
      <c r="A341" s="3"/>
      <c r="B341" s="3"/>
      <c r="C341" s="3"/>
      <c r="D341" s="3"/>
      <c r="E341" s="3"/>
      <c r="F341" s="3"/>
      <c r="G341" s="1"/>
      <c r="H341" s="3"/>
      <c r="I341" s="1"/>
      <c r="J341" s="1"/>
      <c r="K341" s="1"/>
      <c r="L341" s="1"/>
      <c r="M341" s="1"/>
      <c r="N341" s="1"/>
      <c r="O341" s="1"/>
      <c r="P341" s="3"/>
      <c r="Q341" s="1"/>
      <c r="R341" s="1"/>
      <c r="S341" s="1"/>
      <c r="T341" s="1"/>
      <c r="U341" s="1"/>
      <c r="V341" s="1"/>
      <c r="W341" s="1"/>
      <c r="X341" s="1"/>
      <c r="Y341" s="1"/>
      <c r="Z341" s="1"/>
      <c r="AA341" s="1"/>
      <c r="AB341" s="1"/>
      <c r="AC341" s="1"/>
      <c r="AD341" s="1"/>
      <c r="AE341" s="1"/>
      <c r="AF341" s="1"/>
      <c r="AG341" s="1"/>
      <c r="AH341" s="1"/>
      <c r="AI341" s="1"/>
      <c r="AJ341" s="1"/>
      <c r="AK341" s="1"/>
      <c r="AL341" s="3"/>
      <c r="AM341" s="3"/>
      <c r="AN341" s="3"/>
      <c r="AO341" s="244"/>
      <c r="AP341" s="244"/>
      <c r="AQ341" s="244"/>
      <c r="AR341" s="1"/>
      <c r="AS341" s="1"/>
      <c r="AT341" s="1"/>
      <c r="AU341" s="1"/>
      <c r="AV341" s="1"/>
      <c r="AW341" s="1"/>
      <c r="AX341" s="1"/>
      <c r="AY341" s="1"/>
      <c r="AZ341" s="1"/>
      <c r="BA341" s="1"/>
      <c r="BB341" s="1"/>
      <c r="BC341" s="1"/>
      <c r="BD341" s="1"/>
      <c r="BE341" s="1"/>
      <c r="BF341" s="1"/>
      <c r="BG341" s="1"/>
      <c r="BH341" s="1"/>
      <c r="BI341" s="1"/>
      <c r="BJ341" s="1"/>
      <c r="BK341" s="1"/>
    </row>
    <row r="342" spans="1:63" ht="13.5" customHeight="1" x14ac:dyDescent="0.25">
      <c r="A342" s="3"/>
      <c r="B342" s="3"/>
      <c r="C342" s="3"/>
      <c r="D342" s="3"/>
      <c r="E342" s="3"/>
      <c r="F342" s="3"/>
      <c r="G342" s="1"/>
      <c r="H342" s="3"/>
      <c r="I342" s="1"/>
      <c r="J342" s="1"/>
      <c r="K342" s="1"/>
      <c r="L342" s="1"/>
      <c r="M342" s="1"/>
      <c r="N342" s="1"/>
      <c r="O342" s="1"/>
      <c r="P342" s="3"/>
      <c r="Q342" s="1"/>
      <c r="R342" s="1"/>
      <c r="S342" s="1"/>
      <c r="T342" s="1"/>
      <c r="U342" s="1"/>
      <c r="V342" s="1"/>
      <c r="W342" s="1"/>
      <c r="X342" s="1"/>
      <c r="Y342" s="1"/>
      <c r="Z342" s="1"/>
      <c r="AA342" s="1"/>
      <c r="AB342" s="1"/>
      <c r="AC342" s="1"/>
      <c r="AD342" s="1"/>
      <c r="AE342" s="1"/>
      <c r="AF342" s="1"/>
      <c r="AG342" s="1"/>
      <c r="AH342" s="1"/>
      <c r="AI342" s="1"/>
      <c r="AJ342" s="1"/>
      <c r="AK342" s="1"/>
      <c r="AL342" s="3"/>
      <c r="AM342" s="3"/>
      <c r="AN342" s="3"/>
      <c r="AO342" s="244"/>
      <c r="AP342" s="244"/>
      <c r="AQ342" s="244"/>
      <c r="AR342" s="1"/>
      <c r="AS342" s="1"/>
      <c r="AT342" s="1"/>
      <c r="AU342" s="1"/>
      <c r="AV342" s="1"/>
      <c r="AW342" s="1"/>
      <c r="AX342" s="1"/>
      <c r="AY342" s="1"/>
      <c r="AZ342" s="1"/>
      <c r="BA342" s="1"/>
      <c r="BB342" s="1"/>
      <c r="BC342" s="1"/>
      <c r="BD342" s="1"/>
      <c r="BE342" s="1"/>
      <c r="BF342" s="1"/>
      <c r="BG342" s="1"/>
      <c r="BH342" s="1"/>
      <c r="BI342" s="1"/>
      <c r="BJ342" s="1"/>
      <c r="BK342" s="1"/>
    </row>
    <row r="343" spans="1:63" ht="13.5" customHeight="1" x14ac:dyDescent="0.25">
      <c r="A343" s="3"/>
      <c r="B343" s="3"/>
      <c r="C343" s="3"/>
      <c r="D343" s="3"/>
      <c r="E343" s="3"/>
      <c r="F343" s="3"/>
      <c r="G343" s="1"/>
      <c r="H343" s="3"/>
      <c r="I343" s="1"/>
      <c r="J343" s="1"/>
      <c r="K343" s="1"/>
      <c r="L343" s="1"/>
      <c r="M343" s="1"/>
      <c r="N343" s="1"/>
      <c r="O343" s="1"/>
      <c r="P343" s="3"/>
      <c r="Q343" s="1"/>
      <c r="R343" s="1"/>
      <c r="S343" s="1"/>
      <c r="T343" s="1"/>
      <c r="U343" s="1"/>
      <c r="V343" s="1"/>
      <c r="W343" s="1"/>
      <c r="X343" s="1"/>
      <c r="Y343" s="1"/>
      <c r="Z343" s="1"/>
      <c r="AA343" s="1"/>
      <c r="AB343" s="1"/>
      <c r="AC343" s="1"/>
      <c r="AD343" s="1"/>
      <c r="AE343" s="1"/>
      <c r="AF343" s="1"/>
      <c r="AG343" s="1"/>
      <c r="AH343" s="1"/>
      <c r="AI343" s="1"/>
      <c r="AJ343" s="1"/>
      <c r="AK343" s="1"/>
      <c r="AL343" s="3"/>
      <c r="AM343" s="3"/>
      <c r="AN343" s="3"/>
      <c r="AO343" s="244"/>
      <c r="AP343" s="244"/>
      <c r="AQ343" s="244"/>
      <c r="AR343" s="1"/>
      <c r="AS343" s="1"/>
      <c r="AT343" s="1"/>
      <c r="AU343" s="1"/>
      <c r="AV343" s="1"/>
      <c r="AW343" s="1"/>
      <c r="AX343" s="1"/>
      <c r="AY343" s="1"/>
      <c r="AZ343" s="1"/>
      <c r="BA343" s="1"/>
      <c r="BB343" s="1"/>
      <c r="BC343" s="1"/>
      <c r="BD343" s="1"/>
      <c r="BE343" s="1"/>
      <c r="BF343" s="1"/>
      <c r="BG343" s="1"/>
      <c r="BH343" s="1"/>
      <c r="BI343" s="1"/>
      <c r="BJ343" s="1"/>
      <c r="BK343" s="1"/>
    </row>
    <row r="344" spans="1:63" ht="13.5" customHeight="1" x14ac:dyDescent="0.25">
      <c r="A344" s="3"/>
      <c r="B344" s="3"/>
      <c r="C344" s="3"/>
      <c r="D344" s="3"/>
      <c r="E344" s="3"/>
      <c r="F344" s="3"/>
      <c r="G344" s="1"/>
      <c r="H344" s="3"/>
      <c r="I344" s="1"/>
      <c r="J344" s="1"/>
      <c r="K344" s="1"/>
      <c r="L344" s="1"/>
      <c r="M344" s="1"/>
      <c r="N344" s="1"/>
      <c r="O344" s="1"/>
      <c r="P344" s="3"/>
      <c r="Q344" s="1"/>
      <c r="R344" s="1"/>
      <c r="S344" s="1"/>
      <c r="T344" s="1"/>
      <c r="U344" s="1"/>
      <c r="V344" s="1"/>
      <c r="W344" s="1"/>
      <c r="X344" s="1"/>
      <c r="Y344" s="1"/>
      <c r="Z344" s="1"/>
      <c r="AA344" s="1"/>
      <c r="AB344" s="1"/>
      <c r="AC344" s="1"/>
      <c r="AD344" s="1"/>
      <c r="AE344" s="1"/>
      <c r="AF344" s="1"/>
      <c r="AG344" s="1"/>
      <c r="AH344" s="1"/>
      <c r="AI344" s="1"/>
      <c r="AJ344" s="1"/>
      <c r="AK344" s="1"/>
      <c r="AL344" s="3"/>
      <c r="AM344" s="3"/>
      <c r="AN344" s="3"/>
      <c r="AO344" s="244"/>
      <c r="AP344" s="244"/>
      <c r="AQ344" s="244"/>
      <c r="AR344" s="1"/>
      <c r="AS344" s="1"/>
      <c r="AT344" s="1"/>
      <c r="AU344" s="1"/>
      <c r="AV344" s="1"/>
      <c r="AW344" s="1"/>
      <c r="AX344" s="1"/>
      <c r="AY344" s="1"/>
      <c r="AZ344" s="1"/>
      <c r="BA344" s="1"/>
      <c r="BB344" s="1"/>
      <c r="BC344" s="1"/>
      <c r="BD344" s="1"/>
      <c r="BE344" s="1"/>
      <c r="BF344" s="1"/>
      <c r="BG344" s="1"/>
      <c r="BH344" s="1"/>
      <c r="BI344" s="1"/>
      <c r="BJ344" s="1"/>
      <c r="BK344" s="1"/>
    </row>
    <row r="345" spans="1:63" ht="13.5" customHeight="1" x14ac:dyDescent="0.25">
      <c r="A345" s="3"/>
      <c r="B345" s="3"/>
      <c r="C345" s="3"/>
      <c r="D345" s="3"/>
      <c r="E345" s="3"/>
      <c r="F345" s="3"/>
      <c r="G345" s="1"/>
      <c r="H345" s="3"/>
      <c r="I345" s="1"/>
      <c r="J345" s="1"/>
      <c r="K345" s="1"/>
      <c r="L345" s="1"/>
      <c r="M345" s="1"/>
      <c r="N345" s="1"/>
      <c r="O345" s="1"/>
      <c r="P345" s="3"/>
      <c r="Q345" s="1"/>
      <c r="R345" s="1"/>
      <c r="S345" s="1"/>
      <c r="T345" s="1"/>
      <c r="U345" s="1"/>
      <c r="V345" s="1"/>
      <c r="W345" s="1"/>
      <c r="X345" s="1"/>
      <c r="Y345" s="1"/>
      <c r="Z345" s="1"/>
      <c r="AA345" s="1"/>
      <c r="AB345" s="1"/>
      <c r="AC345" s="1"/>
      <c r="AD345" s="1"/>
      <c r="AE345" s="1"/>
      <c r="AF345" s="1"/>
      <c r="AG345" s="1"/>
      <c r="AH345" s="1"/>
      <c r="AI345" s="1"/>
      <c r="AJ345" s="1"/>
      <c r="AK345" s="1"/>
      <c r="AL345" s="3"/>
      <c r="AM345" s="3"/>
      <c r="AN345" s="3"/>
      <c r="AO345" s="244"/>
      <c r="AP345" s="244"/>
      <c r="AQ345" s="244"/>
      <c r="AR345" s="1"/>
      <c r="AS345" s="1"/>
      <c r="AT345" s="1"/>
      <c r="AU345" s="1"/>
      <c r="AV345" s="1"/>
      <c r="AW345" s="1"/>
      <c r="AX345" s="1"/>
      <c r="AY345" s="1"/>
      <c r="AZ345" s="1"/>
      <c r="BA345" s="1"/>
      <c r="BB345" s="1"/>
      <c r="BC345" s="1"/>
      <c r="BD345" s="1"/>
      <c r="BE345" s="1"/>
      <c r="BF345" s="1"/>
      <c r="BG345" s="1"/>
      <c r="BH345" s="1"/>
      <c r="BI345" s="1"/>
      <c r="BJ345" s="1"/>
      <c r="BK345" s="1"/>
    </row>
    <row r="346" spans="1:63" ht="13.5" customHeight="1" x14ac:dyDescent="0.25">
      <c r="A346" s="3"/>
      <c r="B346" s="3"/>
      <c r="C346" s="3"/>
      <c r="D346" s="3"/>
      <c r="E346" s="3"/>
      <c r="F346" s="3"/>
      <c r="G346" s="1"/>
      <c r="H346" s="3"/>
      <c r="I346" s="1"/>
      <c r="J346" s="1"/>
      <c r="K346" s="1"/>
      <c r="L346" s="1"/>
      <c r="M346" s="1"/>
      <c r="N346" s="1"/>
      <c r="O346" s="1"/>
      <c r="P346" s="3"/>
      <c r="Q346" s="1"/>
      <c r="R346" s="1"/>
      <c r="S346" s="1"/>
      <c r="T346" s="1"/>
      <c r="U346" s="1"/>
      <c r="V346" s="1"/>
      <c r="W346" s="1"/>
      <c r="X346" s="1"/>
      <c r="Y346" s="1"/>
      <c r="Z346" s="1"/>
      <c r="AA346" s="1"/>
      <c r="AB346" s="1"/>
      <c r="AC346" s="1"/>
      <c r="AD346" s="1"/>
      <c r="AE346" s="1"/>
      <c r="AF346" s="1"/>
      <c r="AG346" s="1"/>
      <c r="AH346" s="1"/>
      <c r="AI346" s="1"/>
      <c r="AJ346" s="1"/>
      <c r="AK346" s="1"/>
      <c r="AL346" s="3"/>
      <c r="AM346" s="3"/>
      <c r="AN346" s="3"/>
      <c r="AO346" s="244"/>
      <c r="AP346" s="244"/>
      <c r="AQ346" s="244"/>
      <c r="AR346" s="1"/>
      <c r="AS346" s="1"/>
      <c r="AT346" s="1"/>
      <c r="AU346" s="1"/>
      <c r="AV346" s="1"/>
      <c r="AW346" s="1"/>
      <c r="AX346" s="1"/>
      <c r="AY346" s="1"/>
      <c r="AZ346" s="1"/>
      <c r="BA346" s="1"/>
      <c r="BB346" s="1"/>
      <c r="BC346" s="1"/>
      <c r="BD346" s="1"/>
      <c r="BE346" s="1"/>
      <c r="BF346" s="1"/>
      <c r="BG346" s="1"/>
      <c r="BH346" s="1"/>
      <c r="BI346" s="1"/>
      <c r="BJ346" s="1"/>
      <c r="BK346" s="1"/>
    </row>
    <row r="347" spans="1:63" ht="13.5" customHeight="1" x14ac:dyDescent="0.25">
      <c r="A347" s="3"/>
      <c r="B347" s="3"/>
      <c r="C347" s="3"/>
      <c r="D347" s="3"/>
      <c r="E347" s="3"/>
      <c r="F347" s="3"/>
      <c r="G347" s="1"/>
      <c r="H347" s="3"/>
      <c r="I347" s="1"/>
      <c r="J347" s="1"/>
      <c r="K347" s="1"/>
      <c r="L347" s="1"/>
      <c r="M347" s="1"/>
      <c r="N347" s="1"/>
      <c r="O347" s="1"/>
      <c r="P347" s="3"/>
      <c r="Q347" s="1"/>
      <c r="R347" s="1"/>
      <c r="S347" s="1"/>
      <c r="T347" s="1"/>
      <c r="U347" s="1"/>
      <c r="V347" s="1"/>
      <c r="W347" s="1"/>
      <c r="X347" s="1"/>
      <c r="Y347" s="1"/>
      <c r="Z347" s="1"/>
      <c r="AA347" s="1"/>
      <c r="AB347" s="1"/>
      <c r="AC347" s="1"/>
      <c r="AD347" s="1"/>
      <c r="AE347" s="1"/>
      <c r="AF347" s="1"/>
      <c r="AG347" s="1"/>
      <c r="AH347" s="1"/>
      <c r="AI347" s="1"/>
      <c r="AJ347" s="1"/>
      <c r="AK347" s="1"/>
      <c r="AL347" s="3"/>
      <c r="AM347" s="3"/>
      <c r="AN347" s="3"/>
      <c r="AO347" s="244"/>
      <c r="AP347" s="244"/>
      <c r="AQ347" s="244"/>
      <c r="AR347" s="1"/>
      <c r="AS347" s="1"/>
      <c r="AT347" s="1"/>
      <c r="AU347" s="1"/>
      <c r="AV347" s="1"/>
      <c r="AW347" s="1"/>
      <c r="AX347" s="1"/>
      <c r="AY347" s="1"/>
      <c r="AZ347" s="1"/>
      <c r="BA347" s="1"/>
      <c r="BB347" s="1"/>
      <c r="BC347" s="1"/>
      <c r="BD347" s="1"/>
      <c r="BE347" s="1"/>
      <c r="BF347" s="1"/>
      <c r="BG347" s="1"/>
      <c r="BH347" s="1"/>
      <c r="BI347" s="1"/>
      <c r="BJ347" s="1"/>
      <c r="BK347" s="1"/>
    </row>
    <row r="348" spans="1:63" ht="13.5" customHeight="1" x14ac:dyDescent="0.25">
      <c r="A348" s="3"/>
      <c r="B348" s="3"/>
      <c r="C348" s="3"/>
      <c r="D348" s="3"/>
      <c r="E348" s="3"/>
      <c r="F348" s="3"/>
      <c r="G348" s="1"/>
      <c r="H348" s="3"/>
      <c r="I348" s="1"/>
      <c r="J348" s="1"/>
      <c r="K348" s="1"/>
      <c r="L348" s="1"/>
      <c r="M348" s="1"/>
      <c r="N348" s="1"/>
      <c r="O348" s="1"/>
      <c r="P348" s="3"/>
      <c r="Q348" s="1"/>
      <c r="R348" s="1"/>
      <c r="S348" s="1"/>
      <c r="T348" s="1"/>
      <c r="U348" s="1"/>
      <c r="V348" s="1"/>
      <c r="W348" s="1"/>
      <c r="X348" s="1"/>
      <c r="Y348" s="1"/>
      <c r="Z348" s="1"/>
      <c r="AA348" s="1"/>
      <c r="AB348" s="1"/>
      <c r="AC348" s="1"/>
      <c r="AD348" s="1"/>
      <c r="AE348" s="1"/>
      <c r="AF348" s="1"/>
      <c r="AG348" s="1"/>
      <c r="AH348" s="1"/>
      <c r="AI348" s="1"/>
      <c r="AJ348" s="1"/>
      <c r="AK348" s="1"/>
      <c r="AL348" s="3"/>
      <c r="AM348" s="3"/>
      <c r="AN348" s="3"/>
      <c r="AO348" s="244"/>
      <c r="AP348" s="244"/>
      <c r="AQ348" s="244"/>
      <c r="AR348" s="1"/>
      <c r="AS348" s="1"/>
      <c r="AT348" s="1"/>
      <c r="AU348" s="1"/>
      <c r="AV348" s="1"/>
      <c r="AW348" s="1"/>
      <c r="AX348" s="1"/>
      <c r="AY348" s="1"/>
      <c r="AZ348" s="1"/>
      <c r="BA348" s="1"/>
      <c r="BB348" s="1"/>
      <c r="BC348" s="1"/>
      <c r="BD348" s="1"/>
      <c r="BE348" s="1"/>
      <c r="BF348" s="1"/>
      <c r="BG348" s="1"/>
      <c r="BH348" s="1"/>
      <c r="BI348" s="1"/>
      <c r="BJ348" s="1"/>
      <c r="BK348" s="1"/>
    </row>
    <row r="349" spans="1:63" ht="13.5" customHeight="1" x14ac:dyDescent="0.25">
      <c r="A349" s="3"/>
      <c r="B349" s="3"/>
      <c r="C349" s="3"/>
      <c r="D349" s="3"/>
      <c r="E349" s="3"/>
      <c r="F349" s="3"/>
      <c r="G349" s="1"/>
      <c r="H349" s="3"/>
      <c r="I349" s="1"/>
      <c r="J349" s="1"/>
      <c r="K349" s="1"/>
      <c r="L349" s="1"/>
      <c r="M349" s="1"/>
      <c r="N349" s="1"/>
      <c r="O349" s="1"/>
      <c r="P349" s="3"/>
      <c r="Q349" s="1"/>
      <c r="R349" s="1"/>
      <c r="S349" s="1"/>
      <c r="T349" s="1"/>
      <c r="U349" s="1"/>
      <c r="V349" s="1"/>
      <c r="W349" s="1"/>
      <c r="X349" s="1"/>
      <c r="Y349" s="1"/>
      <c r="Z349" s="1"/>
      <c r="AA349" s="1"/>
      <c r="AB349" s="1"/>
      <c r="AC349" s="1"/>
      <c r="AD349" s="1"/>
      <c r="AE349" s="1"/>
      <c r="AF349" s="1"/>
      <c r="AG349" s="1"/>
      <c r="AH349" s="1"/>
      <c r="AI349" s="1"/>
      <c r="AJ349" s="1"/>
      <c r="AK349" s="1"/>
      <c r="AL349" s="3"/>
      <c r="AM349" s="3"/>
      <c r="AN349" s="3"/>
      <c r="AO349" s="244"/>
      <c r="AP349" s="244"/>
      <c r="AQ349" s="244"/>
      <c r="AR349" s="1"/>
      <c r="AS349" s="1"/>
      <c r="AT349" s="1"/>
      <c r="AU349" s="1"/>
      <c r="AV349" s="1"/>
      <c r="AW349" s="1"/>
      <c r="AX349" s="1"/>
      <c r="AY349" s="1"/>
      <c r="AZ349" s="1"/>
      <c r="BA349" s="1"/>
      <c r="BB349" s="1"/>
      <c r="BC349" s="1"/>
      <c r="BD349" s="1"/>
      <c r="BE349" s="1"/>
      <c r="BF349" s="1"/>
      <c r="BG349" s="1"/>
      <c r="BH349" s="1"/>
      <c r="BI349" s="1"/>
      <c r="BJ349" s="1"/>
      <c r="BK349" s="1"/>
    </row>
    <row r="350" spans="1:63" ht="13.5" customHeight="1" x14ac:dyDescent="0.25">
      <c r="A350" s="3"/>
      <c r="B350" s="3"/>
      <c r="C350" s="3"/>
      <c r="D350" s="3"/>
      <c r="E350" s="3"/>
      <c r="F350" s="3"/>
      <c r="G350" s="1"/>
      <c r="H350" s="3"/>
      <c r="I350" s="1"/>
      <c r="J350" s="1"/>
      <c r="K350" s="1"/>
      <c r="L350" s="1"/>
      <c r="M350" s="1"/>
      <c r="N350" s="1"/>
      <c r="O350" s="1"/>
      <c r="P350" s="3"/>
      <c r="Q350" s="1"/>
      <c r="R350" s="1"/>
      <c r="S350" s="1"/>
      <c r="T350" s="1"/>
      <c r="U350" s="1"/>
      <c r="V350" s="1"/>
      <c r="W350" s="1"/>
      <c r="X350" s="1"/>
      <c r="Y350" s="1"/>
      <c r="Z350" s="1"/>
      <c r="AA350" s="1"/>
      <c r="AB350" s="1"/>
      <c r="AC350" s="1"/>
      <c r="AD350" s="1"/>
      <c r="AE350" s="1"/>
      <c r="AF350" s="1"/>
      <c r="AG350" s="1"/>
      <c r="AH350" s="1"/>
      <c r="AI350" s="1"/>
      <c r="AJ350" s="1"/>
      <c r="AK350" s="1"/>
      <c r="AL350" s="3"/>
      <c r="AM350" s="3"/>
      <c r="AN350" s="3"/>
      <c r="AO350" s="244"/>
      <c r="AP350" s="244"/>
      <c r="AQ350" s="244"/>
      <c r="AR350" s="1"/>
      <c r="AS350" s="1"/>
      <c r="AT350" s="1"/>
      <c r="AU350" s="1"/>
      <c r="AV350" s="1"/>
      <c r="AW350" s="1"/>
      <c r="AX350" s="1"/>
      <c r="AY350" s="1"/>
      <c r="AZ350" s="1"/>
      <c r="BA350" s="1"/>
      <c r="BB350" s="1"/>
      <c r="BC350" s="1"/>
      <c r="BD350" s="1"/>
      <c r="BE350" s="1"/>
      <c r="BF350" s="1"/>
      <c r="BG350" s="1"/>
      <c r="BH350" s="1"/>
      <c r="BI350" s="1"/>
      <c r="BJ350" s="1"/>
      <c r="BK350" s="1"/>
    </row>
    <row r="351" spans="1:63" ht="13.5" customHeight="1" x14ac:dyDescent="0.25">
      <c r="A351" s="3"/>
      <c r="B351" s="3"/>
      <c r="C351" s="3"/>
      <c r="D351" s="3"/>
      <c r="E351" s="3"/>
      <c r="F351" s="3"/>
      <c r="G351" s="1"/>
      <c r="H351" s="3"/>
      <c r="I351" s="1"/>
      <c r="J351" s="1"/>
      <c r="K351" s="1"/>
      <c r="L351" s="1"/>
      <c r="M351" s="1"/>
      <c r="N351" s="1"/>
      <c r="O351" s="1"/>
      <c r="P351" s="3"/>
      <c r="Q351" s="1"/>
      <c r="R351" s="1"/>
      <c r="S351" s="1"/>
      <c r="T351" s="1"/>
      <c r="U351" s="1"/>
      <c r="V351" s="1"/>
      <c r="W351" s="1"/>
      <c r="X351" s="1"/>
      <c r="Y351" s="1"/>
      <c r="Z351" s="1"/>
      <c r="AA351" s="1"/>
      <c r="AB351" s="1"/>
      <c r="AC351" s="1"/>
      <c r="AD351" s="1"/>
      <c r="AE351" s="1"/>
      <c r="AF351" s="1"/>
      <c r="AG351" s="1"/>
      <c r="AH351" s="1"/>
      <c r="AI351" s="1"/>
      <c r="AJ351" s="1"/>
      <c r="AK351" s="1"/>
      <c r="AL351" s="3"/>
      <c r="AM351" s="3"/>
      <c r="AN351" s="3"/>
      <c r="AO351" s="244"/>
      <c r="AP351" s="244"/>
      <c r="AQ351" s="244"/>
      <c r="AR351" s="1"/>
      <c r="AS351" s="1"/>
      <c r="AT351" s="1"/>
      <c r="AU351" s="1"/>
      <c r="AV351" s="1"/>
      <c r="AW351" s="1"/>
      <c r="AX351" s="1"/>
      <c r="AY351" s="1"/>
      <c r="AZ351" s="1"/>
      <c r="BA351" s="1"/>
      <c r="BB351" s="1"/>
      <c r="BC351" s="1"/>
      <c r="BD351" s="1"/>
      <c r="BE351" s="1"/>
      <c r="BF351" s="1"/>
      <c r="BG351" s="1"/>
      <c r="BH351" s="1"/>
      <c r="BI351" s="1"/>
      <c r="BJ351" s="1"/>
      <c r="BK351" s="1"/>
    </row>
    <row r="352" spans="1:63" ht="13.5" customHeight="1" x14ac:dyDescent="0.25">
      <c r="A352" s="3"/>
      <c r="B352" s="3"/>
      <c r="C352" s="3"/>
      <c r="D352" s="3"/>
      <c r="E352" s="3"/>
      <c r="F352" s="3"/>
      <c r="G352" s="1"/>
      <c r="H352" s="3"/>
      <c r="I352" s="1"/>
      <c r="J352" s="1"/>
      <c r="K352" s="1"/>
      <c r="L352" s="1"/>
      <c r="M352" s="1"/>
      <c r="N352" s="1"/>
      <c r="O352" s="1"/>
      <c r="P352" s="3"/>
      <c r="Q352" s="1"/>
      <c r="R352" s="1"/>
      <c r="S352" s="1"/>
      <c r="T352" s="1"/>
      <c r="U352" s="1"/>
      <c r="V352" s="1"/>
      <c r="W352" s="1"/>
      <c r="X352" s="1"/>
      <c r="Y352" s="1"/>
      <c r="Z352" s="1"/>
      <c r="AA352" s="1"/>
      <c r="AB352" s="1"/>
      <c r="AC352" s="1"/>
      <c r="AD352" s="1"/>
      <c r="AE352" s="1"/>
      <c r="AF352" s="1"/>
      <c r="AG352" s="1"/>
      <c r="AH352" s="1"/>
      <c r="AI352" s="1"/>
      <c r="AJ352" s="1"/>
      <c r="AK352" s="1"/>
      <c r="AL352" s="3"/>
      <c r="AM352" s="3"/>
      <c r="AN352" s="3"/>
      <c r="AO352" s="244"/>
      <c r="AP352" s="244"/>
      <c r="AQ352" s="244"/>
      <c r="AR352" s="1"/>
      <c r="AS352" s="1"/>
      <c r="AT352" s="1"/>
      <c r="AU352" s="1"/>
      <c r="AV352" s="1"/>
      <c r="AW352" s="1"/>
      <c r="AX352" s="1"/>
      <c r="AY352" s="1"/>
      <c r="AZ352" s="1"/>
      <c r="BA352" s="1"/>
      <c r="BB352" s="1"/>
      <c r="BC352" s="1"/>
      <c r="BD352" s="1"/>
      <c r="BE352" s="1"/>
      <c r="BF352" s="1"/>
      <c r="BG352" s="1"/>
      <c r="BH352" s="1"/>
      <c r="BI352" s="1"/>
      <c r="BJ352" s="1"/>
      <c r="BK352" s="1"/>
    </row>
    <row r="353" spans="1:63" ht="13.5" customHeight="1" x14ac:dyDescent="0.25">
      <c r="A353" s="3"/>
      <c r="B353" s="3"/>
      <c r="C353" s="3"/>
      <c r="D353" s="3"/>
      <c r="E353" s="3"/>
      <c r="F353" s="3"/>
      <c r="G353" s="1"/>
      <c r="H353" s="3"/>
      <c r="I353" s="1"/>
      <c r="J353" s="1"/>
      <c r="K353" s="1"/>
      <c r="L353" s="1"/>
      <c r="M353" s="1"/>
      <c r="N353" s="1"/>
      <c r="O353" s="1"/>
      <c r="P353" s="3"/>
      <c r="Q353" s="1"/>
      <c r="R353" s="1"/>
      <c r="S353" s="1"/>
      <c r="T353" s="1"/>
      <c r="U353" s="1"/>
      <c r="V353" s="1"/>
      <c r="W353" s="1"/>
      <c r="X353" s="1"/>
      <c r="Y353" s="1"/>
      <c r="Z353" s="1"/>
      <c r="AA353" s="1"/>
      <c r="AB353" s="1"/>
      <c r="AC353" s="1"/>
      <c r="AD353" s="1"/>
      <c r="AE353" s="1"/>
      <c r="AF353" s="1"/>
      <c r="AG353" s="1"/>
      <c r="AH353" s="1"/>
      <c r="AI353" s="1"/>
      <c r="AJ353" s="1"/>
      <c r="AK353" s="1"/>
      <c r="AL353" s="3"/>
      <c r="AM353" s="3"/>
      <c r="AN353" s="3"/>
      <c r="AO353" s="244"/>
      <c r="AP353" s="244"/>
      <c r="AQ353" s="244"/>
      <c r="AR353" s="1"/>
      <c r="AS353" s="1"/>
      <c r="AT353" s="1"/>
      <c r="AU353" s="1"/>
      <c r="AV353" s="1"/>
      <c r="AW353" s="1"/>
      <c r="AX353" s="1"/>
      <c r="AY353" s="1"/>
      <c r="AZ353" s="1"/>
      <c r="BA353" s="1"/>
      <c r="BB353" s="1"/>
      <c r="BC353" s="1"/>
      <c r="BD353" s="1"/>
      <c r="BE353" s="1"/>
      <c r="BF353" s="1"/>
      <c r="BG353" s="1"/>
      <c r="BH353" s="1"/>
      <c r="BI353" s="1"/>
      <c r="BJ353" s="1"/>
      <c r="BK353" s="1"/>
    </row>
    <row r="354" spans="1:63" ht="13.5" customHeight="1" x14ac:dyDescent="0.25">
      <c r="A354" s="3"/>
      <c r="B354" s="3"/>
      <c r="C354" s="3"/>
      <c r="D354" s="3"/>
      <c r="E354" s="3"/>
      <c r="F354" s="3"/>
      <c r="G354" s="1"/>
      <c r="H354" s="3"/>
      <c r="I354" s="1"/>
      <c r="J354" s="1"/>
      <c r="K354" s="1"/>
      <c r="L354" s="1"/>
      <c r="M354" s="1"/>
      <c r="N354" s="1"/>
      <c r="O354" s="1"/>
      <c r="P354" s="3"/>
      <c r="Q354" s="1"/>
      <c r="R354" s="1"/>
      <c r="S354" s="1"/>
      <c r="T354" s="1"/>
      <c r="U354" s="1"/>
      <c r="V354" s="1"/>
      <c r="W354" s="1"/>
      <c r="X354" s="1"/>
      <c r="Y354" s="1"/>
      <c r="Z354" s="1"/>
      <c r="AA354" s="1"/>
      <c r="AB354" s="1"/>
      <c r="AC354" s="1"/>
      <c r="AD354" s="1"/>
      <c r="AE354" s="1"/>
      <c r="AF354" s="1"/>
      <c r="AG354" s="1"/>
      <c r="AH354" s="1"/>
      <c r="AI354" s="1"/>
      <c r="AJ354" s="1"/>
      <c r="AK354" s="1"/>
      <c r="AL354" s="3"/>
      <c r="AM354" s="3"/>
      <c r="AN354" s="3"/>
      <c r="AO354" s="244"/>
      <c r="AP354" s="244"/>
      <c r="AQ354" s="244"/>
      <c r="AR354" s="1"/>
      <c r="AS354" s="1"/>
      <c r="AT354" s="1"/>
      <c r="AU354" s="1"/>
      <c r="AV354" s="1"/>
      <c r="AW354" s="1"/>
      <c r="AX354" s="1"/>
      <c r="AY354" s="1"/>
      <c r="AZ354" s="1"/>
      <c r="BA354" s="1"/>
      <c r="BB354" s="1"/>
      <c r="BC354" s="1"/>
      <c r="BD354" s="1"/>
      <c r="BE354" s="1"/>
      <c r="BF354" s="1"/>
      <c r="BG354" s="1"/>
      <c r="BH354" s="1"/>
      <c r="BI354" s="1"/>
      <c r="BJ354" s="1"/>
      <c r="BK354" s="1"/>
    </row>
    <row r="355" spans="1:63" ht="13.5" customHeight="1" x14ac:dyDescent="0.25">
      <c r="A355" s="3"/>
      <c r="B355" s="3"/>
      <c r="C355" s="3"/>
      <c r="D355" s="3"/>
      <c r="E355" s="3"/>
      <c r="F355" s="3"/>
      <c r="G355" s="1"/>
      <c r="H355" s="3"/>
      <c r="I355" s="1"/>
      <c r="J355" s="1"/>
      <c r="K355" s="1"/>
      <c r="L355" s="1"/>
      <c r="M355" s="1"/>
      <c r="N355" s="1"/>
      <c r="O355" s="1"/>
      <c r="P355" s="3"/>
      <c r="Q355" s="1"/>
      <c r="R355" s="1"/>
      <c r="S355" s="1"/>
      <c r="T355" s="1"/>
      <c r="U355" s="1"/>
      <c r="V355" s="1"/>
      <c r="W355" s="1"/>
      <c r="X355" s="1"/>
      <c r="Y355" s="1"/>
      <c r="Z355" s="1"/>
      <c r="AA355" s="1"/>
      <c r="AB355" s="1"/>
      <c r="AC355" s="1"/>
      <c r="AD355" s="1"/>
      <c r="AE355" s="1"/>
      <c r="AF355" s="1"/>
      <c r="AG355" s="1"/>
      <c r="AH355" s="1"/>
      <c r="AI355" s="1"/>
      <c r="AJ355" s="1"/>
      <c r="AK355" s="1"/>
      <c r="AL355" s="3"/>
      <c r="AM355" s="3"/>
      <c r="AN355" s="3"/>
      <c r="AO355" s="244"/>
      <c r="AP355" s="244"/>
      <c r="AQ355" s="244"/>
      <c r="AR355" s="1"/>
      <c r="AS355" s="1"/>
      <c r="AT355" s="1"/>
      <c r="AU355" s="1"/>
      <c r="AV355" s="1"/>
      <c r="AW355" s="1"/>
      <c r="AX355" s="1"/>
      <c r="AY355" s="1"/>
      <c r="AZ355" s="1"/>
      <c r="BA355" s="1"/>
      <c r="BB355" s="1"/>
      <c r="BC355" s="1"/>
      <c r="BD355" s="1"/>
      <c r="BE355" s="1"/>
      <c r="BF355" s="1"/>
      <c r="BG355" s="1"/>
      <c r="BH355" s="1"/>
      <c r="BI355" s="1"/>
      <c r="BJ355" s="1"/>
      <c r="BK355" s="1"/>
    </row>
    <row r="356" spans="1:63" ht="13.5" customHeight="1" x14ac:dyDescent="0.25">
      <c r="A356" s="3"/>
      <c r="B356" s="3"/>
      <c r="C356" s="3"/>
      <c r="D356" s="3"/>
      <c r="E356" s="3"/>
      <c r="F356" s="3"/>
      <c r="G356" s="1"/>
      <c r="H356" s="3"/>
      <c r="I356" s="1"/>
      <c r="J356" s="1"/>
      <c r="K356" s="1"/>
      <c r="L356" s="1"/>
      <c r="M356" s="1"/>
      <c r="N356" s="1"/>
      <c r="O356" s="1"/>
      <c r="P356" s="3"/>
      <c r="Q356" s="1"/>
      <c r="R356" s="1"/>
      <c r="S356" s="1"/>
      <c r="T356" s="1"/>
      <c r="U356" s="1"/>
      <c r="V356" s="1"/>
      <c r="W356" s="1"/>
      <c r="X356" s="1"/>
      <c r="Y356" s="1"/>
      <c r="Z356" s="1"/>
      <c r="AA356" s="1"/>
      <c r="AB356" s="1"/>
      <c r="AC356" s="1"/>
      <c r="AD356" s="1"/>
      <c r="AE356" s="1"/>
      <c r="AF356" s="1"/>
      <c r="AG356" s="1"/>
      <c r="AH356" s="1"/>
      <c r="AI356" s="1"/>
      <c r="AJ356" s="1"/>
      <c r="AK356" s="1"/>
      <c r="AL356" s="3"/>
      <c r="AM356" s="3"/>
      <c r="AN356" s="3"/>
      <c r="AO356" s="244"/>
      <c r="AP356" s="244"/>
      <c r="AQ356" s="244"/>
      <c r="AR356" s="1"/>
      <c r="AS356" s="1"/>
      <c r="AT356" s="1"/>
      <c r="AU356" s="1"/>
      <c r="AV356" s="1"/>
      <c r="AW356" s="1"/>
      <c r="AX356" s="1"/>
      <c r="AY356" s="1"/>
      <c r="AZ356" s="1"/>
      <c r="BA356" s="1"/>
      <c r="BB356" s="1"/>
      <c r="BC356" s="1"/>
      <c r="BD356" s="1"/>
      <c r="BE356" s="1"/>
      <c r="BF356" s="1"/>
      <c r="BG356" s="1"/>
      <c r="BH356" s="1"/>
      <c r="BI356" s="1"/>
      <c r="BJ356" s="1"/>
      <c r="BK356" s="1"/>
    </row>
    <row r="357" spans="1:63" ht="13.5" customHeight="1" x14ac:dyDescent="0.25">
      <c r="A357" s="3"/>
      <c r="B357" s="3"/>
      <c r="C357" s="3"/>
      <c r="D357" s="3"/>
      <c r="E357" s="3"/>
      <c r="F357" s="3"/>
      <c r="G357" s="1"/>
      <c r="H357" s="3"/>
      <c r="I357" s="1"/>
      <c r="J357" s="1"/>
      <c r="K357" s="1"/>
      <c r="L357" s="1"/>
      <c r="M357" s="1"/>
      <c r="N357" s="1"/>
      <c r="O357" s="1"/>
      <c r="P357" s="3"/>
      <c r="Q357" s="1"/>
      <c r="R357" s="1"/>
      <c r="S357" s="1"/>
      <c r="T357" s="1"/>
      <c r="U357" s="1"/>
      <c r="V357" s="1"/>
      <c r="W357" s="1"/>
      <c r="X357" s="1"/>
      <c r="Y357" s="1"/>
      <c r="Z357" s="1"/>
      <c r="AA357" s="1"/>
      <c r="AB357" s="1"/>
      <c r="AC357" s="1"/>
      <c r="AD357" s="1"/>
      <c r="AE357" s="1"/>
      <c r="AF357" s="1"/>
      <c r="AG357" s="1"/>
      <c r="AH357" s="1"/>
      <c r="AI357" s="1"/>
      <c r="AJ357" s="1"/>
      <c r="AK357" s="1"/>
      <c r="AL357" s="3"/>
      <c r="AM357" s="3"/>
      <c r="AN357" s="3"/>
      <c r="AO357" s="244"/>
      <c r="AP357" s="244"/>
      <c r="AQ357" s="244"/>
      <c r="AR357" s="1"/>
      <c r="AS357" s="1"/>
      <c r="AT357" s="1"/>
      <c r="AU357" s="1"/>
      <c r="AV357" s="1"/>
      <c r="AW357" s="1"/>
      <c r="AX357" s="1"/>
      <c r="AY357" s="1"/>
      <c r="AZ357" s="1"/>
      <c r="BA357" s="1"/>
      <c r="BB357" s="1"/>
      <c r="BC357" s="1"/>
      <c r="BD357" s="1"/>
      <c r="BE357" s="1"/>
      <c r="BF357" s="1"/>
      <c r="BG357" s="1"/>
      <c r="BH357" s="1"/>
      <c r="BI357" s="1"/>
      <c r="BJ357" s="1"/>
      <c r="BK357" s="1"/>
    </row>
    <row r="358" spans="1:63" ht="13.5" customHeight="1" x14ac:dyDescent="0.25">
      <c r="A358" s="3"/>
      <c r="B358" s="3"/>
      <c r="C358" s="3"/>
      <c r="D358" s="3"/>
      <c r="E358" s="3"/>
      <c r="F358" s="3"/>
      <c r="G358" s="1"/>
      <c r="H358" s="3"/>
      <c r="I358" s="1"/>
      <c r="J358" s="1"/>
      <c r="K358" s="1"/>
      <c r="L358" s="1"/>
      <c r="M358" s="1"/>
      <c r="N358" s="1"/>
      <c r="O358" s="1"/>
      <c r="P358" s="3"/>
      <c r="Q358" s="1"/>
      <c r="R358" s="1"/>
      <c r="S358" s="1"/>
      <c r="T358" s="1"/>
      <c r="U358" s="1"/>
      <c r="V358" s="1"/>
      <c r="W358" s="1"/>
      <c r="X358" s="1"/>
      <c r="Y358" s="1"/>
      <c r="Z358" s="1"/>
      <c r="AA358" s="1"/>
      <c r="AB358" s="1"/>
      <c r="AC358" s="1"/>
      <c r="AD358" s="1"/>
      <c r="AE358" s="1"/>
      <c r="AF358" s="1"/>
      <c r="AG358" s="1"/>
      <c r="AH358" s="1"/>
      <c r="AI358" s="1"/>
      <c r="AJ358" s="1"/>
      <c r="AK358" s="1"/>
      <c r="AL358" s="3"/>
      <c r="AM358" s="3"/>
      <c r="AN358" s="3"/>
      <c r="AO358" s="244"/>
      <c r="AP358" s="244"/>
      <c r="AQ358" s="244"/>
      <c r="AR358" s="1"/>
      <c r="AS358" s="1"/>
      <c r="AT358" s="1"/>
      <c r="AU358" s="1"/>
      <c r="AV358" s="1"/>
      <c r="AW358" s="1"/>
      <c r="AX358" s="1"/>
      <c r="AY358" s="1"/>
      <c r="AZ358" s="1"/>
      <c r="BA358" s="1"/>
      <c r="BB358" s="1"/>
      <c r="BC358" s="1"/>
      <c r="BD358" s="1"/>
      <c r="BE358" s="1"/>
      <c r="BF358" s="1"/>
      <c r="BG358" s="1"/>
      <c r="BH358" s="1"/>
      <c r="BI358" s="1"/>
      <c r="BJ358" s="1"/>
      <c r="BK358" s="1"/>
    </row>
    <row r="359" spans="1:63" ht="13.5" customHeight="1" x14ac:dyDescent="0.25">
      <c r="A359" s="3"/>
      <c r="B359" s="3"/>
      <c r="C359" s="3"/>
      <c r="D359" s="3"/>
      <c r="E359" s="3"/>
      <c r="F359" s="3"/>
      <c r="G359" s="1"/>
      <c r="H359" s="3"/>
      <c r="I359" s="1"/>
      <c r="J359" s="1"/>
      <c r="K359" s="1"/>
      <c r="L359" s="1"/>
      <c r="M359" s="1"/>
      <c r="N359" s="1"/>
      <c r="O359" s="1"/>
      <c r="P359" s="3"/>
      <c r="Q359" s="1"/>
      <c r="R359" s="1"/>
      <c r="S359" s="1"/>
      <c r="T359" s="1"/>
      <c r="U359" s="1"/>
      <c r="V359" s="1"/>
      <c r="W359" s="1"/>
      <c r="X359" s="1"/>
      <c r="Y359" s="1"/>
      <c r="Z359" s="1"/>
      <c r="AA359" s="1"/>
      <c r="AB359" s="1"/>
      <c r="AC359" s="1"/>
      <c r="AD359" s="1"/>
      <c r="AE359" s="1"/>
      <c r="AF359" s="1"/>
      <c r="AG359" s="1"/>
      <c r="AH359" s="1"/>
      <c r="AI359" s="1"/>
      <c r="AJ359" s="1"/>
      <c r="AK359" s="1"/>
      <c r="AL359" s="3"/>
      <c r="AM359" s="3"/>
      <c r="AN359" s="3"/>
      <c r="AO359" s="244"/>
      <c r="AP359" s="244"/>
      <c r="AQ359" s="244"/>
      <c r="AR359" s="1"/>
      <c r="AS359" s="1"/>
      <c r="AT359" s="1"/>
      <c r="AU359" s="1"/>
      <c r="AV359" s="1"/>
      <c r="AW359" s="1"/>
      <c r="AX359" s="1"/>
      <c r="AY359" s="1"/>
      <c r="AZ359" s="1"/>
      <c r="BA359" s="1"/>
      <c r="BB359" s="1"/>
      <c r="BC359" s="1"/>
      <c r="BD359" s="1"/>
      <c r="BE359" s="1"/>
      <c r="BF359" s="1"/>
      <c r="BG359" s="1"/>
      <c r="BH359" s="1"/>
      <c r="BI359" s="1"/>
      <c r="BJ359" s="1"/>
      <c r="BK359" s="1"/>
    </row>
    <row r="360" spans="1:63" ht="13.5" customHeight="1" x14ac:dyDescent="0.25">
      <c r="A360" s="3"/>
      <c r="B360" s="3"/>
      <c r="C360" s="3"/>
      <c r="D360" s="3"/>
      <c r="E360" s="3"/>
      <c r="F360" s="3"/>
      <c r="G360" s="1"/>
      <c r="H360" s="3"/>
      <c r="I360" s="1"/>
      <c r="J360" s="1"/>
      <c r="K360" s="1"/>
      <c r="L360" s="1"/>
      <c r="M360" s="1"/>
      <c r="N360" s="1"/>
      <c r="O360" s="1"/>
      <c r="P360" s="3"/>
      <c r="Q360" s="1"/>
      <c r="R360" s="1"/>
      <c r="S360" s="1"/>
      <c r="T360" s="1"/>
      <c r="U360" s="1"/>
      <c r="V360" s="1"/>
      <c r="W360" s="1"/>
      <c r="X360" s="1"/>
      <c r="Y360" s="1"/>
      <c r="Z360" s="1"/>
      <c r="AA360" s="1"/>
      <c r="AB360" s="1"/>
      <c r="AC360" s="1"/>
      <c r="AD360" s="1"/>
      <c r="AE360" s="1"/>
      <c r="AF360" s="1"/>
      <c r="AG360" s="1"/>
      <c r="AH360" s="1"/>
      <c r="AI360" s="1"/>
      <c r="AJ360" s="1"/>
      <c r="AK360" s="1"/>
      <c r="AL360" s="3"/>
      <c r="AM360" s="3"/>
      <c r="AN360" s="3"/>
      <c r="AO360" s="244"/>
      <c r="AP360" s="244"/>
      <c r="AQ360" s="244"/>
      <c r="AR360" s="1"/>
      <c r="AS360" s="1"/>
      <c r="AT360" s="1"/>
      <c r="AU360" s="1"/>
      <c r="AV360" s="1"/>
      <c r="AW360" s="1"/>
      <c r="AX360" s="1"/>
      <c r="AY360" s="1"/>
      <c r="AZ360" s="1"/>
      <c r="BA360" s="1"/>
      <c r="BB360" s="1"/>
      <c r="BC360" s="1"/>
      <c r="BD360" s="1"/>
      <c r="BE360" s="1"/>
      <c r="BF360" s="1"/>
      <c r="BG360" s="1"/>
      <c r="BH360" s="1"/>
      <c r="BI360" s="1"/>
      <c r="BJ360" s="1"/>
      <c r="BK360" s="1"/>
    </row>
    <row r="361" spans="1:63" ht="13.5" customHeight="1" x14ac:dyDescent="0.25">
      <c r="A361" s="3"/>
      <c r="B361" s="3"/>
      <c r="C361" s="3"/>
      <c r="D361" s="3"/>
      <c r="E361" s="3"/>
      <c r="F361" s="3"/>
      <c r="G361" s="1"/>
      <c r="H361" s="3"/>
      <c r="I361" s="1"/>
      <c r="J361" s="1"/>
      <c r="K361" s="1"/>
      <c r="L361" s="1"/>
      <c r="M361" s="1"/>
      <c r="N361" s="1"/>
      <c r="O361" s="1"/>
      <c r="P361" s="3"/>
      <c r="Q361" s="1"/>
      <c r="R361" s="1"/>
      <c r="S361" s="1"/>
      <c r="T361" s="1"/>
      <c r="U361" s="1"/>
      <c r="V361" s="1"/>
      <c r="W361" s="1"/>
      <c r="X361" s="1"/>
      <c r="Y361" s="1"/>
      <c r="Z361" s="1"/>
      <c r="AA361" s="1"/>
      <c r="AB361" s="1"/>
      <c r="AC361" s="1"/>
      <c r="AD361" s="1"/>
      <c r="AE361" s="1"/>
      <c r="AF361" s="1"/>
      <c r="AG361" s="1"/>
      <c r="AH361" s="1"/>
      <c r="AI361" s="1"/>
      <c r="AJ361" s="1"/>
      <c r="AK361" s="1"/>
      <c r="AL361" s="3"/>
      <c r="AM361" s="3"/>
      <c r="AN361" s="3"/>
      <c r="AO361" s="244"/>
      <c r="AP361" s="244"/>
      <c r="AQ361" s="244"/>
      <c r="AR361" s="1"/>
      <c r="AS361" s="1"/>
      <c r="AT361" s="1"/>
      <c r="AU361" s="1"/>
      <c r="AV361" s="1"/>
      <c r="AW361" s="1"/>
      <c r="AX361" s="1"/>
      <c r="AY361" s="1"/>
      <c r="AZ361" s="1"/>
      <c r="BA361" s="1"/>
      <c r="BB361" s="1"/>
      <c r="BC361" s="1"/>
      <c r="BD361" s="1"/>
      <c r="BE361" s="1"/>
      <c r="BF361" s="1"/>
      <c r="BG361" s="1"/>
      <c r="BH361" s="1"/>
      <c r="BI361" s="1"/>
      <c r="BJ361" s="1"/>
      <c r="BK361" s="1"/>
    </row>
    <row r="362" spans="1:63" ht="13.5" customHeight="1" x14ac:dyDescent="0.25">
      <c r="A362" s="3"/>
      <c r="B362" s="3"/>
      <c r="C362" s="3"/>
      <c r="D362" s="3"/>
      <c r="E362" s="3"/>
      <c r="F362" s="3"/>
      <c r="G362" s="1"/>
      <c r="H362" s="3"/>
      <c r="I362" s="1"/>
      <c r="J362" s="1"/>
      <c r="K362" s="1"/>
      <c r="L362" s="1"/>
      <c r="M362" s="1"/>
      <c r="N362" s="1"/>
      <c r="O362" s="1"/>
      <c r="P362" s="3"/>
      <c r="Q362" s="1"/>
      <c r="R362" s="1"/>
      <c r="S362" s="1"/>
      <c r="T362" s="1"/>
      <c r="U362" s="1"/>
      <c r="V362" s="1"/>
      <c r="W362" s="1"/>
      <c r="X362" s="1"/>
      <c r="Y362" s="1"/>
      <c r="Z362" s="1"/>
      <c r="AA362" s="1"/>
      <c r="AB362" s="1"/>
      <c r="AC362" s="1"/>
      <c r="AD362" s="1"/>
      <c r="AE362" s="1"/>
      <c r="AF362" s="1"/>
      <c r="AG362" s="1"/>
      <c r="AH362" s="1"/>
      <c r="AI362" s="1"/>
      <c r="AJ362" s="1"/>
      <c r="AK362" s="1"/>
      <c r="AL362" s="3"/>
      <c r="AM362" s="3"/>
      <c r="AN362" s="3"/>
      <c r="AO362" s="244"/>
      <c r="AP362" s="244"/>
      <c r="AQ362" s="244"/>
      <c r="AR362" s="1"/>
      <c r="AS362" s="1"/>
      <c r="AT362" s="1"/>
      <c r="AU362" s="1"/>
      <c r="AV362" s="1"/>
      <c r="AW362" s="1"/>
      <c r="AX362" s="1"/>
      <c r="AY362" s="1"/>
      <c r="AZ362" s="1"/>
      <c r="BA362" s="1"/>
      <c r="BB362" s="1"/>
      <c r="BC362" s="1"/>
      <c r="BD362" s="1"/>
      <c r="BE362" s="1"/>
      <c r="BF362" s="1"/>
      <c r="BG362" s="1"/>
      <c r="BH362" s="1"/>
      <c r="BI362" s="1"/>
      <c r="BJ362" s="1"/>
      <c r="BK362" s="1"/>
    </row>
    <row r="363" spans="1:63" ht="13.5" customHeight="1" x14ac:dyDescent="0.25">
      <c r="A363" s="3"/>
      <c r="B363" s="3"/>
      <c r="C363" s="3"/>
      <c r="D363" s="3"/>
      <c r="E363" s="3"/>
      <c r="F363" s="3"/>
      <c r="G363" s="1"/>
      <c r="H363" s="3"/>
      <c r="I363" s="1"/>
      <c r="J363" s="1"/>
      <c r="K363" s="1"/>
      <c r="L363" s="1"/>
      <c r="M363" s="1"/>
      <c r="N363" s="1"/>
      <c r="O363" s="1"/>
      <c r="P363" s="3"/>
      <c r="Q363" s="1"/>
      <c r="R363" s="1"/>
      <c r="S363" s="1"/>
      <c r="T363" s="1"/>
      <c r="U363" s="1"/>
      <c r="V363" s="1"/>
      <c r="W363" s="1"/>
      <c r="X363" s="1"/>
      <c r="Y363" s="1"/>
      <c r="Z363" s="1"/>
      <c r="AA363" s="1"/>
      <c r="AB363" s="1"/>
      <c r="AC363" s="1"/>
      <c r="AD363" s="1"/>
      <c r="AE363" s="1"/>
      <c r="AF363" s="1"/>
      <c r="AG363" s="1"/>
      <c r="AH363" s="1"/>
      <c r="AI363" s="1"/>
      <c r="AJ363" s="1"/>
      <c r="AK363" s="1"/>
      <c r="AL363" s="3"/>
      <c r="AM363" s="3"/>
      <c r="AN363" s="3"/>
      <c r="AO363" s="244"/>
      <c r="AP363" s="244"/>
      <c r="AQ363" s="244"/>
      <c r="AR363" s="1"/>
      <c r="AS363" s="1"/>
      <c r="AT363" s="1"/>
      <c r="AU363" s="1"/>
      <c r="AV363" s="1"/>
      <c r="AW363" s="1"/>
      <c r="AX363" s="1"/>
      <c r="AY363" s="1"/>
      <c r="AZ363" s="1"/>
      <c r="BA363" s="1"/>
      <c r="BB363" s="1"/>
      <c r="BC363" s="1"/>
      <c r="BD363" s="1"/>
      <c r="BE363" s="1"/>
      <c r="BF363" s="1"/>
      <c r="BG363" s="1"/>
      <c r="BH363" s="1"/>
      <c r="BI363" s="1"/>
      <c r="BJ363" s="1"/>
      <c r="BK363" s="1"/>
    </row>
    <row r="364" spans="1:63" ht="13.5" customHeight="1" x14ac:dyDescent="0.25">
      <c r="A364" s="3"/>
      <c r="B364" s="3"/>
      <c r="C364" s="3"/>
      <c r="D364" s="3"/>
      <c r="E364" s="3"/>
      <c r="F364" s="3"/>
      <c r="G364" s="1"/>
      <c r="H364" s="3"/>
      <c r="I364" s="1"/>
      <c r="J364" s="1"/>
      <c r="K364" s="1"/>
      <c r="L364" s="1"/>
      <c r="M364" s="1"/>
      <c r="N364" s="1"/>
      <c r="O364" s="1"/>
      <c r="P364" s="3"/>
      <c r="Q364" s="1"/>
      <c r="R364" s="1"/>
      <c r="S364" s="1"/>
      <c r="T364" s="1"/>
      <c r="U364" s="1"/>
      <c r="V364" s="1"/>
      <c r="W364" s="1"/>
      <c r="X364" s="1"/>
      <c r="Y364" s="1"/>
      <c r="Z364" s="1"/>
      <c r="AA364" s="1"/>
      <c r="AB364" s="1"/>
      <c r="AC364" s="1"/>
      <c r="AD364" s="1"/>
      <c r="AE364" s="1"/>
      <c r="AF364" s="1"/>
      <c r="AG364" s="1"/>
      <c r="AH364" s="1"/>
      <c r="AI364" s="1"/>
      <c r="AJ364" s="1"/>
      <c r="AK364" s="1"/>
      <c r="AL364" s="3"/>
      <c r="AM364" s="3"/>
      <c r="AN364" s="3"/>
      <c r="AO364" s="244"/>
      <c r="AP364" s="244"/>
      <c r="AQ364" s="244"/>
      <c r="AR364" s="1"/>
      <c r="AS364" s="1"/>
      <c r="AT364" s="1"/>
      <c r="AU364" s="1"/>
      <c r="AV364" s="1"/>
      <c r="AW364" s="1"/>
      <c r="AX364" s="1"/>
      <c r="AY364" s="1"/>
      <c r="AZ364" s="1"/>
      <c r="BA364" s="1"/>
      <c r="BB364" s="1"/>
      <c r="BC364" s="1"/>
      <c r="BD364" s="1"/>
      <c r="BE364" s="1"/>
      <c r="BF364" s="1"/>
      <c r="BG364" s="1"/>
      <c r="BH364" s="1"/>
      <c r="BI364" s="1"/>
      <c r="BJ364" s="1"/>
      <c r="BK364" s="1"/>
    </row>
    <row r="365" spans="1:63" ht="13.5" customHeight="1" x14ac:dyDescent="0.25">
      <c r="A365" s="3"/>
      <c r="B365" s="3"/>
      <c r="C365" s="3"/>
      <c r="D365" s="3"/>
      <c r="E365" s="3"/>
      <c r="F365" s="3"/>
      <c r="G365" s="1"/>
      <c r="H365" s="3"/>
      <c r="I365" s="1"/>
      <c r="J365" s="1"/>
      <c r="K365" s="1"/>
      <c r="L365" s="1"/>
      <c r="M365" s="1"/>
      <c r="N365" s="1"/>
      <c r="O365" s="1"/>
      <c r="P365" s="3"/>
      <c r="Q365" s="1"/>
      <c r="R365" s="1"/>
      <c r="S365" s="1"/>
      <c r="T365" s="1"/>
      <c r="U365" s="1"/>
      <c r="V365" s="1"/>
      <c r="W365" s="1"/>
      <c r="X365" s="1"/>
      <c r="Y365" s="1"/>
      <c r="Z365" s="1"/>
      <c r="AA365" s="1"/>
      <c r="AB365" s="1"/>
      <c r="AC365" s="1"/>
      <c r="AD365" s="1"/>
      <c r="AE365" s="1"/>
      <c r="AF365" s="1"/>
      <c r="AG365" s="1"/>
      <c r="AH365" s="1"/>
      <c r="AI365" s="1"/>
      <c r="AJ365" s="1"/>
      <c r="AK365" s="1"/>
      <c r="AL365" s="3"/>
      <c r="AM365" s="3"/>
      <c r="AN365" s="3"/>
      <c r="AO365" s="244"/>
      <c r="AP365" s="244"/>
      <c r="AQ365" s="244"/>
      <c r="AR365" s="1"/>
      <c r="AS365" s="1"/>
      <c r="AT365" s="1"/>
      <c r="AU365" s="1"/>
      <c r="AV365" s="1"/>
      <c r="AW365" s="1"/>
      <c r="AX365" s="1"/>
      <c r="AY365" s="1"/>
      <c r="AZ365" s="1"/>
      <c r="BA365" s="1"/>
      <c r="BB365" s="1"/>
      <c r="BC365" s="1"/>
      <c r="BD365" s="1"/>
      <c r="BE365" s="1"/>
      <c r="BF365" s="1"/>
      <c r="BG365" s="1"/>
      <c r="BH365" s="1"/>
      <c r="BI365" s="1"/>
      <c r="BJ365" s="1"/>
      <c r="BK365" s="1"/>
    </row>
    <row r="366" spans="1:63" ht="13.5" customHeight="1" x14ac:dyDescent="0.25">
      <c r="A366" s="3"/>
      <c r="B366" s="3"/>
      <c r="C366" s="3"/>
      <c r="D366" s="3"/>
      <c r="E366" s="3"/>
      <c r="F366" s="3"/>
      <c r="G366" s="1"/>
      <c r="H366" s="3"/>
      <c r="I366" s="1"/>
      <c r="J366" s="1"/>
      <c r="K366" s="1"/>
      <c r="L366" s="1"/>
      <c r="M366" s="1"/>
      <c r="N366" s="1"/>
      <c r="O366" s="1"/>
      <c r="P366" s="3"/>
      <c r="Q366" s="1"/>
      <c r="R366" s="1"/>
      <c r="S366" s="1"/>
      <c r="T366" s="1"/>
      <c r="U366" s="1"/>
      <c r="V366" s="1"/>
      <c r="W366" s="1"/>
      <c r="X366" s="1"/>
      <c r="Y366" s="1"/>
      <c r="Z366" s="1"/>
      <c r="AA366" s="1"/>
      <c r="AB366" s="1"/>
      <c r="AC366" s="1"/>
      <c r="AD366" s="1"/>
      <c r="AE366" s="1"/>
      <c r="AF366" s="1"/>
      <c r="AG366" s="1"/>
      <c r="AH366" s="1"/>
      <c r="AI366" s="1"/>
      <c r="AJ366" s="1"/>
      <c r="AK366" s="1"/>
      <c r="AL366" s="3"/>
      <c r="AM366" s="3"/>
      <c r="AN366" s="3"/>
      <c r="AO366" s="244"/>
      <c r="AP366" s="244"/>
      <c r="AQ366" s="244"/>
      <c r="AR366" s="1"/>
      <c r="AS366" s="1"/>
      <c r="AT366" s="1"/>
      <c r="AU366" s="1"/>
      <c r="AV366" s="1"/>
      <c r="AW366" s="1"/>
      <c r="AX366" s="1"/>
      <c r="AY366" s="1"/>
      <c r="AZ366" s="1"/>
      <c r="BA366" s="1"/>
      <c r="BB366" s="1"/>
      <c r="BC366" s="1"/>
      <c r="BD366" s="1"/>
      <c r="BE366" s="1"/>
      <c r="BF366" s="1"/>
      <c r="BG366" s="1"/>
      <c r="BH366" s="1"/>
      <c r="BI366" s="1"/>
      <c r="BJ366" s="1"/>
      <c r="BK366" s="1"/>
    </row>
    <row r="367" spans="1:63" ht="13.5" customHeight="1" x14ac:dyDescent="0.25">
      <c r="A367" s="3"/>
      <c r="B367" s="3"/>
      <c r="C367" s="3"/>
      <c r="D367" s="3"/>
      <c r="E367" s="3"/>
      <c r="F367" s="3"/>
      <c r="G367" s="1"/>
      <c r="H367" s="3"/>
      <c r="I367" s="1"/>
      <c r="J367" s="1"/>
      <c r="K367" s="1"/>
      <c r="L367" s="1"/>
      <c r="M367" s="1"/>
      <c r="N367" s="1"/>
      <c r="O367" s="1"/>
      <c r="P367" s="3"/>
      <c r="Q367" s="1"/>
      <c r="R367" s="1"/>
      <c r="S367" s="1"/>
      <c r="T367" s="1"/>
      <c r="U367" s="1"/>
      <c r="V367" s="1"/>
      <c r="W367" s="1"/>
      <c r="X367" s="1"/>
      <c r="Y367" s="1"/>
      <c r="Z367" s="1"/>
      <c r="AA367" s="1"/>
      <c r="AB367" s="1"/>
      <c r="AC367" s="1"/>
      <c r="AD367" s="1"/>
      <c r="AE367" s="1"/>
      <c r="AF367" s="1"/>
      <c r="AG367" s="1"/>
      <c r="AH367" s="1"/>
      <c r="AI367" s="1"/>
      <c r="AJ367" s="1"/>
      <c r="AK367" s="1"/>
      <c r="AL367" s="3"/>
      <c r="AM367" s="3"/>
      <c r="AN367" s="3"/>
      <c r="AO367" s="244"/>
      <c r="AP367" s="244"/>
      <c r="AQ367" s="244"/>
      <c r="AR367" s="1"/>
      <c r="AS367" s="1"/>
      <c r="AT367" s="1"/>
      <c r="AU367" s="1"/>
      <c r="AV367" s="1"/>
      <c r="AW367" s="1"/>
      <c r="AX367" s="1"/>
      <c r="AY367" s="1"/>
      <c r="AZ367" s="1"/>
      <c r="BA367" s="1"/>
      <c r="BB367" s="1"/>
      <c r="BC367" s="1"/>
      <c r="BD367" s="1"/>
      <c r="BE367" s="1"/>
      <c r="BF367" s="1"/>
      <c r="BG367" s="1"/>
      <c r="BH367" s="1"/>
      <c r="BI367" s="1"/>
      <c r="BJ367" s="1"/>
      <c r="BK367" s="1"/>
    </row>
    <row r="368" spans="1:63" ht="13.5" customHeight="1" x14ac:dyDescent="0.25">
      <c r="A368" s="3"/>
      <c r="B368" s="3"/>
      <c r="C368" s="3"/>
      <c r="D368" s="3"/>
      <c r="E368" s="3"/>
      <c r="F368" s="3"/>
      <c r="G368" s="1"/>
      <c r="H368" s="3"/>
      <c r="I368" s="1"/>
      <c r="J368" s="1"/>
      <c r="K368" s="1"/>
      <c r="L368" s="1"/>
      <c r="M368" s="1"/>
      <c r="N368" s="1"/>
      <c r="O368" s="1"/>
      <c r="P368" s="3"/>
      <c r="Q368" s="1"/>
      <c r="R368" s="1"/>
      <c r="S368" s="1"/>
      <c r="T368" s="1"/>
      <c r="U368" s="1"/>
      <c r="V368" s="1"/>
      <c r="W368" s="1"/>
      <c r="X368" s="1"/>
      <c r="Y368" s="1"/>
      <c r="Z368" s="1"/>
      <c r="AA368" s="1"/>
      <c r="AB368" s="1"/>
      <c r="AC368" s="1"/>
      <c r="AD368" s="1"/>
      <c r="AE368" s="1"/>
      <c r="AF368" s="1"/>
      <c r="AG368" s="1"/>
      <c r="AH368" s="1"/>
      <c r="AI368" s="1"/>
      <c r="AJ368" s="1"/>
      <c r="AK368" s="1"/>
      <c r="AL368" s="3"/>
      <c r="AM368" s="3"/>
      <c r="AN368" s="3"/>
      <c r="AO368" s="244"/>
      <c r="AP368" s="244"/>
      <c r="AQ368" s="244"/>
      <c r="AR368" s="1"/>
      <c r="AS368" s="1"/>
      <c r="AT368" s="1"/>
      <c r="AU368" s="1"/>
      <c r="AV368" s="1"/>
      <c r="AW368" s="1"/>
      <c r="AX368" s="1"/>
      <c r="AY368" s="1"/>
      <c r="AZ368" s="1"/>
      <c r="BA368" s="1"/>
      <c r="BB368" s="1"/>
      <c r="BC368" s="1"/>
      <c r="BD368" s="1"/>
      <c r="BE368" s="1"/>
      <c r="BF368" s="1"/>
      <c r="BG368" s="1"/>
      <c r="BH368" s="1"/>
      <c r="BI368" s="1"/>
      <c r="BJ368" s="1"/>
      <c r="BK368" s="1"/>
    </row>
    <row r="369" spans="1:63" ht="13.5" customHeight="1" x14ac:dyDescent="0.25">
      <c r="A369" s="3"/>
      <c r="B369" s="3"/>
      <c r="C369" s="3"/>
      <c r="D369" s="3"/>
      <c r="E369" s="3"/>
      <c r="F369" s="3"/>
      <c r="G369" s="1"/>
      <c r="H369" s="3"/>
      <c r="I369" s="1"/>
      <c r="J369" s="1"/>
      <c r="K369" s="1"/>
      <c r="L369" s="1"/>
      <c r="M369" s="1"/>
      <c r="N369" s="1"/>
      <c r="O369" s="1"/>
      <c r="P369" s="3"/>
      <c r="Q369" s="1"/>
      <c r="R369" s="1"/>
      <c r="S369" s="1"/>
      <c r="T369" s="1"/>
      <c r="U369" s="1"/>
      <c r="V369" s="1"/>
      <c r="W369" s="1"/>
      <c r="X369" s="1"/>
      <c r="Y369" s="1"/>
      <c r="Z369" s="1"/>
      <c r="AA369" s="1"/>
      <c r="AB369" s="1"/>
      <c r="AC369" s="1"/>
      <c r="AD369" s="1"/>
      <c r="AE369" s="1"/>
      <c r="AF369" s="1"/>
      <c r="AG369" s="1"/>
      <c r="AH369" s="1"/>
      <c r="AI369" s="1"/>
      <c r="AJ369" s="1"/>
      <c r="AK369" s="1"/>
      <c r="AL369" s="3"/>
      <c r="AM369" s="3"/>
      <c r="AN369" s="3"/>
      <c r="AO369" s="244"/>
      <c r="AP369" s="244"/>
      <c r="AQ369" s="244"/>
      <c r="AR369" s="1"/>
      <c r="AS369" s="1"/>
      <c r="AT369" s="1"/>
      <c r="AU369" s="1"/>
      <c r="AV369" s="1"/>
      <c r="AW369" s="1"/>
      <c r="AX369" s="1"/>
      <c r="AY369" s="1"/>
      <c r="AZ369" s="1"/>
      <c r="BA369" s="1"/>
      <c r="BB369" s="1"/>
      <c r="BC369" s="1"/>
      <c r="BD369" s="1"/>
      <c r="BE369" s="1"/>
      <c r="BF369" s="1"/>
      <c r="BG369" s="1"/>
      <c r="BH369" s="1"/>
      <c r="BI369" s="1"/>
      <c r="BJ369" s="1"/>
      <c r="BK369" s="1"/>
    </row>
    <row r="370" spans="1:63" ht="13.5" customHeight="1" x14ac:dyDescent="0.25">
      <c r="A370" s="3"/>
      <c r="B370" s="3"/>
      <c r="C370" s="3"/>
      <c r="D370" s="3"/>
      <c r="E370" s="3"/>
      <c r="F370" s="3"/>
      <c r="G370" s="1"/>
      <c r="H370" s="3"/>
      <c r="I370" s="1"/>
      <c r="J370" s="1"/>
      <c r="K370" s="1"/>
      <c r="L370" s="1"/>
      <c r="M370" s="1"/>
      <c r="N370" s="1"/>
      <c r="O370" s="1"/>
      <c r="P370" s="3"/>
      <c r="Q370" s="1"/>
      <c r="R370" s="1"/>
      <c r="S370" s="1"/>
      <c r="T370" s="1"/>
      <c r="U370" s="1"/>
      <c r="V370" s="1"/>
      <c r="W370" s="1"/>
      <c r="X370" s="1"/>
      <c r="Y370" s="1"/>
      <c r="Z370" s="1"/>
      <c r="AA370" s="1"/>
      <c r="AB370" s="1"/>
      <c r="AC370" s="1"/>
      <c r="AD370" s="1"/>
      <c r="AE370" s="1"/>
      <c r="AF370" s="1"/>
      <c r="AG370" s="1"/>
      <c r="AH370" s="1"/>
      <c r="AI370" s="1"/>
      <c r="AJ370" s="1"/>
      <c r="AK370" s="1"/>
      <c r="AL370" s="3"/>
      <c r="AM370" s="3"/>
      <c r="AN370" s="3"/>
      <c r="AO370" s="244"/>
      <c r="AP370" s="244"/>
      <c r="AQ370" s="244"/>
      <c r="AR370" s="1"/>
      <c r="AS370" s="1"/>
      <c r="AT370" s="1"/>
      <c r="AU370" s="1"/>
      <c r="AV370" s="1"/>
      <c r="AW370" s="1"/>
      <c r="AX370" s="1"/>
      <c r="AY370" s="1"/>
      <c r="AZ370" s="1"/>
      <c r="BA370" s="1"/>
      <c r="BB370" s="1"/>
      <c r="BC370" s="1"/>
      <c r="BD370" s="1"/>
      <c r="BE370" s="1"/>
      <c r="BF370" s="1"/>
      <c r="BG370" s="1"/>
      <c r="BH370" s="1"/>
      <c r="BI370" s="1"/>
      <c r="BJ370" s="1"/>
      <c r="BK370" s="1"/>
    </row>
    <row r="371" spans="1:63" ht="13.5" customHeight="1" x14ac:dyDescent="0.25">
      <c r="A371" s="3"/>
      <c r="B371" s="3"/>
      <c r="C371" s="3"/>
      <c r="D371" s="3"/>
      <c r="E371" s="3"/>
      <c r="F371" s="3"/>
      <c r="G371" s="1"/>
      <c r="H371" s="3"/>
      <c r="I371" s="1"/>
      <c r="J371" s="1"/>
      <c r="K371" s="1"/>
      <c r="L371" s="1"/>
      <c r="M371" s="1"/>
      <c r="N371" s="1"/>
      <c r="O371" s="1"/>
      <c r="P371" s="3"/>
      <c r="Q371" s="1"/>
      <c r="R371" s="1"/>
      <c r="S371" s="1"/>
      <c r="T371" s="1"/>
      <c r="U371" s="1"/>
      <c r="V371" s="1"/>
      <c r="W371" s="1"/>
      <c r="X371" s="1"/>
      <c r="Y371" s="1"/>
      <c r="Z371" s="1"/>
      <c r="AA371" s="1"/>
      <c r="AB371" s="1"/>
      <c r="AC371" s="1"/>
      <c r="AD371" s="1"/>
      <c r="AE371" s="1"/>
      <c r="AF371" s="1"/>
      <c r="AG371" s="1"/>
      <c r="AH371" s="1"/>
      <c r="AI371" s="1"/>
      <c r="AJ371" s="1"/>
      <c r="AK371" s="1"/>
      <c r="AL371" s="3"/>
      <c r="AM371" s="3"/>
      <c r="AN371" s="3"/>
      <c r="AO371" s="244"/>
      <c r="AP371" s="244"/>
      <c r="AQ371" s="244"/>
      <c r="AR371" s="1"/>
      <c r="AS371" s="1"/>
      <c r="AT371" s="1"/>
      <c r="AU371" s="1"/>
      <c r="AV371" s="1"/>
      <c r="AW371" s="1"/>
      <c r="AX371" s="1"/>
      <c r="AY371" s="1"/>
      <c r="AZ371" s="1"/>
      <c r="BA371" s="1"/>
      <c r="BB371" s="1"/>
      <c r="BC371" s="1"/>
      <c r="BD371" s="1"/>
      <c r="BE371" s="1"/>
      <c r="BF371" s="1"/>
      <c r="BG371" s="1"/>
      <c r="BH371" s="1"/>
      <c r="BI371" s="1"/>
      <c r="BJ371" s="1"/>
      <c r="BK371" s="1"/>
    </row>
    <row r="372" spans="1:63" ht="13.5" customHeight="1" x14ac:dyDescent="0.25">
      <c r="A372" s="3"/>
      <c r="B372" s="3"/>
      <c r="C372" s="3"/>
      <c r="D372" s="3"/>
      <c r="E372" s="3"/>
      <c r="F372" s="3"/>
      <c r="G372" s="1"/>
      <c r="H372" s="3"/>
      <c r="I372" s="1"/>
      <c r="J372" s="1"/>
      <c r="K372" s="1"/>
      <c r="L372" s="1"/>
      <c r="M372" s="1"/>
      <c r="N372" s="1"/>
      <c r="O372" s="1"/>
      <c r="P372" s="3"/>
      <c r="Q372" s="1"/>
      <c r="R372" s="1"/>
      <c r="S372" s="1"/>
      <c r="T372" s="1"/>
      <c r="U372" s="1"/>
      <c r="V372" s="1"/>
      <c r="W372" s="1"/>
      <c r="X372" s="1"/>
      <c r="Y372" s="1"/>
      <c r="Z372" s="1"/>
      <c r="AA372" s="1"/>
      <c r="AB372" s="1"/>
      <c r="AC372" s="1"/>
      <c r="AD372" s="1"/>
      <c r="AE372" s="1"/>
      <c r="AF372" s="1"/>
      <c r="AG372" s="1"/>
      <c r="AH372" s="1"/>
      <c r="AI372" s="1"/>
      <c r="AJ372" s="1"/>
      <c r="AK372" s="1"/>
      <c r="AL372" s="3"/>
      <c r="AM372" s="3"/>
      <c r="AN372" s="3"/>
      <c r="AO372" s="244"/>
      <c r="AP372" s="244"/>
      <c r="AQ372" s="244"/>
      <c r="AR372" s="1"/>
      <c r="AS372" s="1"/>
      <c r="AT372" s="1"/>
      <c r="AU372" s="1"/>
      <c r="AV372" s="1"/>
      <c r="AW372" s="1"/>
      <c r="AX372" s="1"/>
      <c r="AY372" s="1"/>
      <c r="AZ372" s="1"/>
      <c r="BA372" s="1"/>
      <c r="BB372" s="1"/>
      <c r="BC372" s="1"/>
      <c r="BD372" s="1"/>
      <c r="BE372" s="1"/>
      <c r="BF372" s="1"/>
      <c r="BG372" s="1"/>
      <c r="BH372" s="1"/>
      <c r="BI372" s="1"/>
      <c r="BJ372" s="1"/>
      <c r="BK372" s="1"/>
    </row>
    <row r="373" spans="1:63" ht="13.5" customHeight="1" x14ac:dyDescent="0.25">
      <c r="A373" s="3"/>
      <c r="B373" s="3"/>
      <c r="C373" s="3"/>
      <c r="D373" s="3"/>
      <c r="E373" s="3"/>
      <c r="F373" s="3"/>
      <c r="G373" s="1"/>
      <c r="H373" s="3"/>
      <c r="I373" s="1"/>
      <c r="J373" s="1"/>
      <c r="K373" s="1"/>
      <c r="L373" s="1"/>
      <c r="M373" s="1"/>
      <c r="N373" s="1"/>
      <c r="O373" s="1"/>
      <c r="P373" s="3"/>
      <c r="Q373" s="1"/>
      <c r="R373" s="1"/>
      <c r="S373" s="1"/>
      <c r="T373" s="1"/>
      <c r="U373" s="1"/>
      <c r="V373" s="1"/>
      <c r="W373" s="1"/>
      <c r="X373" s="1"/>
      <c r="Y373" s="1"/>
      <c r="Z373" s="1"/>
      <c r="AA373" s="1"/>
      <c r="AB373" s="1"/>
      <c r="AC373" s="1"/>
      <c r="AD373" s="1"/>
      <c r="AE373" s="1"/>
      <c r="AF373" s="1"/>
      <c r="AG373" s="1"/>
      <c r="AH373" s="1"/>
      <c r="AI373" s="1"/>
      <c r="AJ373" s="1"/>
      <c r="AK373" s="1"/>
      <c r="AL373" s="3"/>
      <c r="AM373" s="3"/>
      <c r="AN373" s="3"/>
      <c r="AO373" s="244"/>
      <c r="AP373" s="244"/>
      <c r="AQ373" s="244"/>
      <c r="AR373" s="1"/>
      <c r="AS373" s="1"/>
      <c r="AT373" s="1"/>
      <c r="AU373" s="1"/>
      <c r="AV373" s="1"/>
      <c r="AW373" s="1"/>
      <c r="AX373" s="1"/>
      <c r="AY373" s="1"/>
      <c r="AZ373" s="1"/>
      <c r="BA373" s="1"/>
      <c r="BB373" s="1"/>
      <c r="BC373" s="1"/>
      <c r="BD373" s="1"/>
      <c r="BE373" s="1"/>
      <c r="BF373" s="1"/>
      <c r="BG373" s="1"/>
      <c r="BH373" s="1"/>
      <c r="BI373" s="1"/>
      <c r="BJ373" s="1"/>
      <c r="BK373" s="1"/>
    </row>
    <row r="374" spans="1:63" ht="13.5" customHeight="1" x14ac:dyDescent="0.25">
      <c r="A374" s="3"/>
      <c r="B374" s="3"/>
      <c r="C374" s="3"/>
      <c r="D374" s="3"/>
      <c r="E374" s="3"/>
      <c r="F374" s="3"/>
      <c r="G374" s="1"/>
      <c r="H374" s="3"/>
      <c r="I374" s="1"/>
      <c r="J374" s="1"/>
      <c r="K374" s="1"/>
      <c r="L374" s="1"/>
      <c r="M374" s="1"/>
      <c r="N374" s="1"/>
      <c r="O374" s="1"/>
      <c r="P374" s="3"/>
      <c r="Q374" s="1"/>
      <c r="R374" s="1"/>
      <c r="S374" s="1"/>
      <c r="T374" s="1"/>
      <c r="U374" s="1"/>
      <c r="V374" s="1"/>
      <c r="W374" s="1"/>
      <c r="X374" s="1"/>
      <c r="Y374" s="1"/>
      <c r="Z374" s="1"/>
      <c r="AA374" s="1"/>
      <c r="AB374" s="1"/>
      <c r="AC374" s="1"/>
      <c r="AD374" s="1"/>
      <c r="AE374" s="1"/>
      <c r="AF374" s="1"/>
      <c r="AG374" s="1"/>
      <c r="AH374" s="1"/>
      <c r="AI374" s="1"/>
      <c r="AJ374" s="1"/>
      <c r="AK374" s="1"/>
      <c r="AL374" s="3"/>
      <c r="AM374" s="3"/>
      <c r="AN374" s="3"/>
      <c r="AO374" s="244"/>
      <c r="AP374" s="244"/>
      <c r="AQ374" s="244"/>
      <c r="AR374" s="1"/>
      <c r="AS374" s="1"/>
      <c r="AT374" s="1"/>
      <c r="AU374" s="1"/>
      <c r="AV374" s="1"/>
      <c r="AW374" s="1"/>
      <c r="AX374" s="1"/>
      <c r="AY374" s="1"/>
      <c r="AZ374" s="1"/>
      <c r="BA374" s="1"/>
      <c r="BB374" s="1"/>
      <c r="BC374" s="1"/>
      <c r="BD374" s="1"/>
      <c r="BE374" s="1"/>
      <c r="BF374" s="1"/>
      <c r="BG374" s="1"/>
      <c r="BH374" s="1"/>
      <c r="BI374" s="1"/>
      <c r="BJ374" s="1"/>
      <c r="BK374" s="1"/>
    </row>
    <row r="375" spans="1:63" ht="13.5" customHeight="1" x14ac:dyDescent="0.25">
      <c r="A375" s="3"/>
      <c r="B375" s="3"/>
      <c r="C375" s="3"/>
      <c r="D375" s="3"/>
      <c r="E375" s="3"/>
      <c r="F375" s="3"/>
      <c r="G375" s="1"/>
      <c r="H375" s="3"/>
      <c r="I375" s="1"/>
      <c r="J375" s="1"/>
      <c r="K375" s="1"/>
      <c r="L375" s="1"/>
      <c r="M375" s="1"/>
      <c r="N375" s="1"/>
      <c r="O375" s="1"/>
      <c r="P375" s="3"/>
      <c r="Q375" s="1"/>
      <c r="R375" s="1"/>
      <c r="S375" s="1"/>
      <c r="T375" s="1"/>
      <c r="U375" s="1"/>
      <c r="V375" s="1"/>
      <c r="W375" s="1"/>
      <c r="X375" s="1"/>
      <c r="Y375" s="1"/>
      <c r="Z375" s="1"/>
      <c r="AA375" s="1"/>
      <c r="AB375" s="1"/>
      <c r="AC375" s="1"/>
      <c r="AD375" s="1"/>
      <c r="AE375" s="1"/>
      <c r="AF375" s="1"/>
      <c r="AG375" s="1"/>
      <c r="AH375" s="1"/>
      <c r="AI375" s="1"/>
      <c r="AJ375" s="1"/>
      <c r="AK375" s="1"/>
      <c r="AL375" s="3"/>
      <c r="AM375" s="3"/>
      <c r="AN375" s="3"/>
      <c r="AO375" s="244"/>
      <c r="AP375" s="244"/>
      <c r="AQ375" s="244"/>
      <c r="AR375" s="1"/>
      <c r="AS375" s="1"/>
      <c r="AT375" s="1"/>
      <c r="AU375" s="1"/>
      <c r="AV375" s="1"/>
      <c r="AW375" s="1"/>
      <c r="AX375" s="1"/>
      <c r="AY375" s="1"/>
      <c r="AZ375" s="1"/>
      <c r="BA375" s="1"/>
      <c r="BB375" s="1"/>
      <c r="BC375" s="1"/>
      <c r="BD375" s="1"/>
      <c r="BE375" s="1"/>
      <c r="BF375" s="1"/>
      <c r="BG375" s="1"/>
      <c r="BH375" s="1"/>
      <c r="BI375" s="1"/>
      <c r="BJ375" s="1"/>
      <c r="BK375" s="1"/>
    </row>
    <row r="376" spans="1:63" ht="13.5" customHeight="1" x14ac:dyDescent="0.25">
      <c r="A376" s="3"/>
      <c r="B376" s="3"/>
      <c r="C376" s="3"/>
      <c r="D376" s="3"/>
      <c r="E376" s="3"/>
      <c r="F376" s="3"/>
      <c r="G376" s="1"/>
      <c r="H376" s="3"/>
      <c r="I376" s="1"/>
      <c r="J376" s="1"/>
      <c r="K376" s="1"/>
      <c r="L376" s="1"/>
      <c r="M376" s="1"/>
      <c r="N376" s="1"/>
      <c r="O376" s="1"/>
      <c r="P376" s="3"/>
      <c r="Q376" s="1"/>
      <c r="R376" s="1"/>
      <c r="S376" s="1"/>
      <c r="T376" s="1"/>
      <c r="U376" s="1"/>
      <c r="V376" s="1"/>
      <c r="W376" s="1"/>
      <c r="X376" s="1"/>
      <c r="Y376" s="1"/>
      <c r="Z376" s="1"/>
      <c r="AA376" s="1"/>
      <c r="AB376" s="1"/>
      <c r="AC376" s="1"/>
      <c r="AD376" s="1"/>
      <c r="AE376" s="1"/>
      <c r="AF376" s="1"/>
      <c r="AG376" s="1"/>
      <c r="AH376" s="1"/>
      <c r="AI376" s="1"/>
      <c r="AJ376" s="1"/>
      <c r="AK376" s="1"/>
      <c r="AL376" s="3"/>
      <c r="AM376" s="3"/>
      <c r="AN376" s="3"/>
      <c r="AO376" s="244"/>
      <c r="AP376" s="244"/>
      <c r="AQ376" s="244"/>
      <c r="AR376" s="1"/>
      <c r="AS376" s="1"/>
      <c r="AT376" s="1"/>
      <c r="AU376" s="1"/>
      <c r="AV376" s="1"/>
      <c r="AW376" s="1"/>
      <c r="AX376" s="1"/>
      <c r="AY376" s="1"/>
      <c r="AZ376" s="1"/>
      <c r="BA376" s="1"/>
      <c r="BB376" s="1"/>
      <c r="BC376" s="1"/>
      <c r="BD376" s="1"/>
      <c r="BE376" s="1"/>
      <c r="BF376" s="1"/>
      <c r="BG376" s="1"/>
      <c r="BH376" s="1"/>
      <c r="BI376" s="1"/>
      <c r="BJ376" s="1"/>
      <c r="BK376" s="1"/>
    </row>
    <row r="377" spans="1:63" ht="13.5" customHeight="1" x14ac:dyDescent="0.25">
      <c r="A377" s="3"/>
      <c r="B377" s="3"/>
      <c r="C377" s="3"/>
      <c r="D377" s="3"/>
      <c r="E377" s="3"/>
      <c r="F377" s="3"/>
      <c r="G377" s="1"/>
      <c r="H377" s="3"/>
      <c r="I377" s="1"/>
      <c r="J377" s="1"/>
      <c r="K377" s="1"/>
      <c r="L377" s="1"/>
      <c r="M377" s="1"/>
      <c r="N377" s="1"/>
      <c r="O377" s="1"/>
      <c r="P377" s="3"/>
      <c r="Q377" s="1"/>
      <c r="R377" s="1"/>
      <c r="S377" s="1"/>
      <c r="T377" s="1"/>
      <c r="U377" s="1"/>
      <c r="V377" s="1"/>
      <c r="W377" s="1"/>
      <c r="X377" s="1"/>
      <c r="Y377" s="1"/>
      <c r="Z377" s="1"/>
      <c r="AA377" s="1"/>
      <c r="AB377" s="1"/>
      <c r="AC377" s="1"/>
      <c r="AD377" s="1"/>
      <c r="AE377" s="1"/>
      <c r="AF377" s="1"/>
      <c r="AG377" s="1"/>
      <c r="AH377" s="1"/>
      <c r="AI377" s="1"/>
      <c r="AJ377" s="1"/>
      <c r="AK377" s="1"/>
      <c r="AL377" s="3"/>
      <c r="AM377" s="3"/>
      <c r="AN377" s="3"/>
      <c r="AO377" s="244"/>
      <c r="AP377" s="244"/>
      <c r="AQ377" s="244"/>
      <c r="AR377" s="1"/>
      <c r="AS377" s="1"/>
      <c r="AT377" s="1"/>
      <c r="AU377" s="1"/>
      <c r="AV377" s="1"/>
      <c r="AW377" s="1"/>
      <c r="AX377" s="1"/>
      <c r="AY377" s="1"/>
      <c r="AZ377" s="1"/>
      <c r="BA377" s="1"/>
      <c r="BB377" s="1"/>
      <c r="BC377" s="1"/>
      <c r="BD377" s="1"/>
      <c r="BE377" s="1"/>
      <c r="BF377" s="1"/>
      <c r="BG377" s="1"/>
      <c r="BH377" s="1"/>
      <c r="BI377" s="1"/>
      <c r="BJ377" s="1"/>
      <c r="BK377" s="1"/>
    </row>
    <row r="378" spans="1:63" ht="13.5" customHeight="1" x14ac:dyDescent="0.25">
      <c r="A378" s="3"/>
      <c r="B378" s="3"/>
      <c r="C378" s="3"/>
      <c r="D378" s="3"/>
      <c r="E378" s="3"/>
      <c r="F378" s="3"/>
      <c r="G378" s="1"/>
      <c r="H378" s="3"/>
      <c r="I378" s="1"/>
      <c r="J378" s="1"/>
      <c r="K378" s="1"/>
      <c r="L378" s="1"/>
      <c r="M378" s="1"/>
      <c r="N378" s="1"/>
      <c r="O378" s="1"/>
      <c r="P378" s="3"/>
      <c r="Q378" s="1"/>
      <c r="R378" s="1"/>
      <c r="S378" s="1"/>
      <c r="T378" s="1"/>
      <c r="U378" s="1"/>
      <c r="V378" s="1"/>
      <c r="W378" s="1"/>
      <c r="X378" s="1"/>
      <c r="Y378" s="1"/>
      <c r="Z378" s="1"/>
      <c r="AA378" s="1"/>
      <c r="AB378" s="1"/>
      <c r="AC378" s="1"/>
      <c r="AD378" s="1"/>
      <c r="AE378" s="1"/>
      <c r="AF378" s="1"/>
      <c r="AG378" s="1"/>
      <c r="AH378" s="1"/>
      <c r="AI378" s="1"/>
      <c r="AJ378" s="1"/>
      <c r="AK378" s="1"/>
      <c r="AL378" s="3"/>
      <c r="AM378" s="3"/>
      <c r="AN378" s="3"/>
      <c r="AO378" s="244"/>
      <c r="AP378" s="244"/>
      <c r="AQ378" s="244"/>
      <c r="AR378" s="1"/>
      <c r="AS378" s="1"/>
      <c r="AT378" s="1"/>
      <c r="AU378" s="1"/>
      <c r="AV378" s="1"/>
      <c r="AW378" s="1"/>
      <c r="AX378" s="1"/>
      <c r="AY378" s="1"/>
      <c r="AZ378" s="1"/>
      <c r="BA378" s="1"/>
      <c r="BB378" s="1"/>
      <c r="BC378" s="1"/>
      <c r="BD378" s="1"/>
      <c r="BE378" s="1"/>
      <c r="BF378" s="1"/>
      <c r="BG378" s="1"/>
      <c r="BH378" s="1"/>
      <c r="BI378" s="1"/>
      <c r="BJ378" s="1"/>
      <c r="BK378" s="1"/>
    </row>
    <row r="379" spans="1:63" ht="13.5" customHeight="1" x14ac:dyDescent="0.25">
      <c r="A379" s="3"/>
      <c r="B379" s="3"/>
      <c r="C379" s="3"/>
      <c r="D379" s="3"/>
      <c r="E379" s="3"/>
      <c r="F379" s="3"/>
      <c r="G379" s="1"/>
      <c r="H379" s="3"/>
      <c r="I379" s="1"/>
      <c r="J379" s="1"/>
      <c r="K379" s="1"/>
      <c r="L379" s="1"/>
      <c r="M379" s="1"/>
      <c r="N379" s="1"/>
      <c r="O379" s="1"/>
      <c r="P379" s="3"/>
      <c r="Q379" s="1"/>
      <c r="R379" s="1"/>
      <c r="S379" s="1"/>
      <c r="T379" s="1"/>
      <c r="U379" s="1"/>
      <c r="V379" s="1"/>
      <c r="W379" s="1"/>
      <c r="X379" s="1"/>
      <c r="Y379" s="1"/>
      <c r="Z379" s="1"/>
      <c r="AA379" s="1"/>
      <c r="AB379" s="1"/>
      <c r="AC379" s="1"/>
      <c r="AD379" s="1"/>
      <c r="AE379" s="1"/>
      <c r="AF379" s="1"/>
      <c r="AG379" s="1"/>
      <c r="AH379" s="1"/>
      <c r="AI379" s="1"/>
      <c r="AJ379" s="1"/>
      <c r="AK379" s="1"/>
      <c r="AL379" s="3"/>
      <c r="AM379" s="3"/>
      <c r="AN379" s="3"/>
      <c r="AO379" s="244"/>
      <c r="AP379" s="244"/>
      <c r="AQ379" s="244"/>
      <c r="AR379" s="1"/>
      <c r="AS379" s="1"/>
      <c r="AT379" s="1"/>
      <c r="AU379" s="1"/>
      <c r="AV379" s="1"/>
      <c r="AW379" s="1"/>
      <c r="AX379" s="1"/>
      <c r="AY379" s="1"/>
      <c r="AZ379" s="1"/>
      <c r="BA379" s="1"/>
      <c r="BB379" s="1"/>
      <c r="BC379" s="1"/>
      <c r="BD379" s="1"/>
      <c r="BE379" s="1"/>
      <c r="BF379" s="1"/>
      <c r="BG379" s="1"/>
      <c r="BH379" s="1"/>
      <c r="BI379" s="1"/>
      <c r="BJ379" s="1"/>
      <c r="BK379" s="1"/>
    </row>
    <row r="380" spans="1:63" ht="13.5" customHeight="1" x14ac:dyDescent="0.25">
      <c r="A380" s="3"/>
      <c r="B380" s="3"/>
      <c r="C380" s="3"/>
      <c r="D380" s="3"/>
      <c r="E380" s="3"/>
      <c r="F380" s="3"/>
      <c r="G380" s="1"/>
      <c r="H380" s="3"/>
      <c r="I380" s="1"/>
      <c r="J380" s="1"/>
      <c r="K380" s="1"/>
      <c r="L380" s="1"/>
      <c r="M380" s="1"/>
      <c r="N380" s="1"/>
      <c r="O380" s="1"/>
      <c r="P380" s="3"/>
      <c r="Q380" s="1"/>
      <c r="R380" s="1"/>
      <c r="S380" s="1"/>
      <c r="T380" s="1"/>
      <c r="U380" s="1"/>
      <c r="V380" s="1"/>
      <c r="W380" s="1"/>
      <c r="X380" s="1"/>
      <c r="Y380" s="1"/>
      <c r="Z380" s="1"/>
      <c r="AA380" s="1"/>
      <c r="AB380" s="1"/>
      <c r="AC380" s="1"/>
      <c r="AD380" s="1"/>
      <c r="AE380" s="1"/>
      <c r="AF380" s="1"/>
      <c r="AG380" s="1"/>
      <c r="AH380" s="1"/>
      <c r="AI380" s="1"/>
      <c r="AJ380" s="1"/>
      <c r="AK380" s="1"/>
      <c r="AL380" s="3"/>
      <c r="AM380" s="3"/>
      <c r="AN380" s="3"/>
      <c r="AO380" s="244"/>
      <c r="AP380" s="244"/>
      <c r="AQ380" s="244"/>
      <c r="AR380" s="1"/>
      <c r="AS380" s="1"/>
      <c r="AT380" s="1"/>
      <c r="AU380" s="1"/>
      <c r="AV380" s="1"/>
      <c r="AW380" s="1"/>
      <c r="AX380" s="1"/>
      <c r="AY380" s="1"/>
      <c r="AZ380" s="1"/>
      <c r="BA380" s="1"/>
      <c r="BB380" s="1"/>
      <c r="BC380" s="1"/>
      <c r="BD380" s="1"/>
      <c r="BE380" s="1"/>
      <c r="BF380" s="1"/>
      <c r="BG380" s="1"/>
      <c r="BH380" s="1"/>
      <c r="BI380" s="1"/>
      <c r="BJ380" s="1"/>
      <c r="BK380" s="1"/>
    </row>
    <row r="381" spans="1:63" ht="13.5" customHeight="1" x14ac:dyDescent="0.25">
      <c r="A381" s="3"/>
      <c r="B381" s="3"/>
      <c r="C381" s="3"/>
      <c r="D381" s="3"/>
      <c r="E381" s="3"/>
      <c r="F381" s="3"/>
      <c r="G381" s="1"/>
      <c r="H381" s="3"/>
      <c r="I381" s="1"/>
      <c r="J381" s="1"/>
      <c r="K381" s="1"/>
      <c r="L381" s="1"/>
      <c r="M381" s="1"/>
      <c r="N381" s="1"/>
      <c r="O381" s="1"/>
      <c r="P381" s="3"/>
      <c r="Q381" s="1"/>
      <c r="R381" s="1"/>
      <c r="S381" s="1"/>
      <c r="T381" s="1"/>
      <c r="U381" s="1"/>
      <c r="V381" s="1"/>
      <c r="W381" s="1"/>
      <c r="X381" s="1"/>
      <c r="Y381" s="1"/>
      <c r="Z381" s="1"/>
      <c r="AA381" s="1"/>
      <c r="AB381" s="1"/>
      <c r="AC381" s="1"/>
      <c r="AD381" s="1"/>
      <c r="AE381" s="1"/>
      <c r="AF381" s="1"/>
      <c r="AG381" s="1"/>
      <c r="AH381" s="1"/>
      <c r="AI381" s="1"/>
      <c r="AJ381" s="1"/>
      <c r="AK381" s="1"/>
      <c r="AL381" s="3"/>
      <c r="AM381" s="3"/>
      <c r="AN381" s="3"/>
      <c r="AO381" s="244"/>
      <c r="AP381" s="244"/>
      <c r="AQ381" s="244"/>
      <c r="AR381" s="1"/>
      <c r="AS381" s="1"/>
      <c r="AT381" s="1"/>
      <c r="AU381" s="1"/>
      <c r="AV381" s="1"/>
      <c r="AW381" s="1"/>
      <c r="AX381" s="1"/>
      <c r="AY381" s="1"/>
      <c r="AZ381" s="1"/>
      <c r="BA381" s="1"/>
      <c r="BB381" s="1"/>
      <c r="BC381" s="1"/>
      <c r="BD381" s="1"/>
      <c r="BE381" s="1"/>
      <c r="BF381" s="1"/>
      <c r="BG381" s="1"/>
      <c r="BH381" s="1"/>
      <c r="BI381" s="1"/>
      <c r="BJ381" s="1"/>
      <c r="BK381" s="1"/>
    </row>
    <row r="382" spans="1:63" ht="13.5" customHeight="1" x14ac:dyDescent="0.25">
      <c r="A382" s="3"/>
      <c r="B382" s="3"/>
      <c r="C382" s="3"/>
      <c r="D382" s="3"/>
      <c r="E382" s="3"/>
      <c r="F382" s="3"/>
      <c r="G382" s="1"/>
      <c r="H382" s="3"/>
      <c r="I382" s="1"/>
      <c r="J382" s="1"/>
      <c r="K382" s="1"/>
      <c r="L382" s="1"/>
      <c r="M382" s="1"/>
      <c r="N382" s="1"/>
      <c r="O382" s="1"/>
      <c r="P382" s="3"/>
      <c r="Q382" s="1"/>
      <c r="R382" s="1"/>
      <c r="S382" s="1"/>
      <c r="T382" s="1"/>
      <c r="U382" s="1"/>
      <c r="V382" s="1"/>
      <c r="W382" s="1"/>
      <c r="X382" s="1"/>
      <c r="Y382" s="1"/>
      <c r="Z382" s="1"/>
      <c r="AA382" s="1"/>
      <c r="AB382" s="1"/>
      <c r="AC382" s="1"/>
      <c r="AD382" s="1"/>
      <c r="AE382" s="1"/>
      <c r="AF382" s="1"/>
      <c r="AG382" s="1"/>
      <c r="AH382" s="1"/>
      <c r="AI382" s="1"/>
      <c r="AJ382" s="1"/>
      <c r="AK382" s="1"/>
      <c r="AL382" s="3"/>
      <c r="AM382" s="3"/>
      <c r="AN382" s="3"/>
      <c r="AO382" s="244"/>
      <c r="AP382" s="244"/>
      <c r="AQ382" s="244"/>
      <c r="AR382" s="1"/>
      <c r="AS382" s="1"/>
      <c r="AT382" s="1"/>
      <c r="AU382" s="1"/>
      <c r="AV382" s="1"/>
      <c r="AW382" s="1"/>
      <c r="AX382" s="1"/>
      <c r="AY382" s="1"/>
      <c r="AZ382" s="1"/>
      <c r="BA382" s="1"/>
      <c r="BB382" s="1"/>
      <c r="BC382" s="1"/>
      <c r="BD382" s="1"/>
      <c r="BE382" s="1"/>
      <c r="BF382" s="1"/>
      <c r="BG382" s="1"/>
      <c r="BH382" s="1"/>
      <c r="BI382" s="1"/>
      <c r="BJ382" s="1"/>
      <c r="BK382" s="1"/>
    </row>
    <row r="383" spans="1:63" ht="13.5" customHeight="1" x14ac:dyDescent="0.25">
      <c r="A383" s="3"/>
      <c r="B383" s="3"/>
      <c r="C383" s="3"/>
      <c r="D383" s="3"/>
      <c r="E383" s="3"/>
      <c r="F383" s="3"/>
      <c r="G383" s="1"/>
      <c r="H383" s="3"/>
      <c r="I383" s="1"/>
      <c r="J383" s="1"/>
      <c r="K383" s="1"/>
      <c r="L383" s="1"/>
      <c r="M383" s="1"/>
      <c r="N383" s="1"/>
      <c r="O383" s="1"/>
      <c r="P383" s="3"/>
      <c r="Q383" s="1"/>
      <c r="R383" s="1"/>
      <c r="S383" s="1"/>
      <c r="T383" s="1"/>
      <c r="U383" s="1"/>
      <c r="V383" s="1"/>
      <c r="W383" s="1"/>
      <c r="X383" s="1"/>
      <c r="Y383" s="1"/>
      <c r="Z383" s="1"/>
      <c r="AA383" s="1"/>
      <c r="AB383" s="1"/>
      <c r="AC383" s="1"/>
      <c r="AD383" s="1"/>
      <c r="AE383" s="1"/>
      <c r="AF383" s="1"/>
      <c r="AG383" s="1"/>
      <c r="AH383" s="1"/>
      <c r="AI383" s="1"/>
      <c r="AJ383" s="1"/>
      <c r="AK383" s="1"/>
      <c r="AL383" s="3"/>
      <c r="AM383" s="3"/>
      <c r="AN383" s="3"/>
      <c r="AO383" s="244"/>
      <c r="AP383" s="244"/>
      <c r="AQ383" s="244"/>
      <c r="AR383" s="1"/>
      <c r="AS383" s="1"/>
      <c r="AT383" s="1"/>
      <c r="AU383" s="1"/>
      <c r="AV383" s="1"/>
      <c r="AW383" s="1"/>
      <c r="AX383" s="1"/>
      <c r="AY383" s="1"/>
      <c r="AZ383" s="1"/>
      <c r="BA383" s="1"/>
      <c r="BB383" s="1"/>
      <c r="BC383" s="1"/>
      <c r="BD383" s="1"/>
      <c r="BE383" s="1"/>
      <c r="BF383" s="1"/>
      <c r="BG383" s="1"/>
      <c r="BH383" s="1"/>
      <c r="BI383" s="1"/>
      <c r="BJ383" s="1"/>
      <c r="BK383" s="1"/>
    </row>
    <row r="384" spans="1:63" ht="13.5" customHeight="1" x14ac:dyDescent="0.25">
      <c r="A384" s="3"/>
      <c r="B384" s="3"/>
      <c r="C384" s="3"/>
      <c r="D384" s="3"/>
      <c r="E384" s="3"/>
      <c r="F384" s="3"/>
      <c r="G384" s="1"/>
      <c r="H384" s="3"/>
      <c r="I384" s="1"/>
      <c r="J384" s="1"/>
      <c r="K384" s="1"/>
      <c r="L384" s="1"/>
      <c r="M384" s="1"/>
      <c r="N384" s="1"/>
      <c r="O384" s="1"/>
      <c r="P384" s="3"/>
      <c r="Q384" s="1"/>
      <c r="R384" s="1"/>
      <c r="S384" s="1"/>
      <c r="T384" s="1"/>
      <c r="U384" s="1"/>
      <c r="V384" s="1"/>
      <c r="W384" s="1"/>
      <c r="X384" s="1"/>
      <c r="Y384" s="1"/>
      <c r="Z384" s="1"/>
      <c r="AA384" s="1"/>
      <c r="AB384" s="1"/>
      <c r="AC384" s="1"/>
      <c r="AD384" s="1"/>
      <c r="AE384" s="1"/>
      <c r="AF384" s="1"/>
      <c r="AG384" s="1"/>
      <c r="AH384" s="1"/>
      <c r="AI384" s="1"/>
      <c r="AJ384" s="1"/>
      <c r="AK384" s="1"/>
      <c r="AL384" s="3"/>
      <c r="AM384" s="3"/>
      <c r="AN384" s="3"/>
      <c r="AO384" s="244"/>
      <c r="AP384" s="244"/>
      <c r="AQ384" s="244"/>
      <c r="AR384" s="1"/>
      <c r="AS384" s="1"/>
      <c r="AT384" s="1"/>
      <c r="AU384" s="1"/>
      <c r="AV384" s="1"/>
      <c r="AW384" s="1"/>
      <c r="AX384" s="1"/>
      <c r="AY384" s="1"/>
      <c r="AZ384" s="1"/>
      <c r="BA384" s="1"/>
      <c r="BB384" s="1"/>
      <c r="BC384" s="1"/>
      <c r="BD384" s="1"/>
      <c r="BE384" s="1"/>
      <c r="BF384" s="1"/>
      <c r="BG384" s="1"/>
      <c r="BH384" s="1"/>
      <c r="BI384" s="1"/>
      <c r="BJ384" s="1"/>
      <c r="BK384" s="1"/>
    </row>
    <row r="385" spans="1:63" ht="13.5" customHeight="1" x14ac:dyDescent="0.25">
      <c r="A385" s="3"/>
      <c r="B385" s="3"/>
      <c r="C385" s="3"/>
      <c r="D385" s="3"/>
      <c r="E385" s="3"/>
      <c r="F385" s="3"/>
      <c r="G385" s="1"/>
      <c r="H385" s="3"/>
      <c r="I385" s="1"/>
      <c r="J385" s="1"/>
      <c r="K385" s="1"/>
      <c r="L385" s="1"/>
      <c r="M385" s="1"/>
      <c r="N385" s="1"/>
      <c r="O385" s="1"/>
      <c r="P385" s="3"/>
      <c r="Q385" s="1"/>
      <c r="R385" s="1"/>
      <c r="S385" s="1"/>
      <c r="T385" s="1"/>
      <c r="U385" s="1"/>
      <c r="V385" s="1"/>
      <c r="W385" s="1"/>
      <c r="X385" s="1"/>
      <c r="Y385" s="1"/>
      <c r="Z385" s="1"/>
      <c r="AA385" s="1"/>
      <c r="AB385" s="1"/>
      <c r="AC385" s="1"/>
      <c r="AD385" s="1"/>
      <c r="AE385" s="1"/>
      <c r="AF385" s="1"/>
      <c r="AG385" s="1"/>
      <c r="AH385" s="1"/>
      <c r="AI385" s="1"/>
      <c r="AJ385" s="1"/>
      <c r="AK385" s="1"/>
      <c r="AL385" s="3"/>
      <c r="AM385" s="3"/>
      <c r="AN385" s="3"/>
      <c r="AO385" s="244"/>
      <c r="AP385" s="244"/>
      <c r="AQ385" s="244"/>
      <c r="AR385" s="1"/>
      <c r="AS385" s="1"/>
      <c r="AT385" s="1"/>
      <c r="AU385" s="1"/>
      <c r="AV385" s="1"/>
      <c r="AW385" s="1"/>
      <c r="AX385" s="1"/>
      <c r="AY385" s="1"/>
      <c r="AZ385" s="1"/>
      <c r="BA385" s="1"/>
      <c r="BB385" s="1"/>
      <c r="BC385" s="1"/>
      <c r="BD385" s="1"/>
      <c r="BE385" s="1"/>
      <c r="BF385" s="1"/>
      <c r="BG385" s="1"/>
      <c r="BH385" s="1"/>
      <c r="BI385" s="1"/>
      <c r="BJ385" s="1"/>
      <c r="BK385" s="1"/>
    </row>
    <row r="386" spans="1:63" ht="13.5" customHeight="1" x14ac:dyDescent="0.25">
      <c r="A386" s="3"/>
      <c r="B386" s="3"/>
      <c r="C386" s="3"/>
      <c r="D386" s="3"/>
      <c r="E386" s="3"/>
      <c r="F386" s="3"/>
      <c r="G386" s="1"/>
      <c r="H386" s="3"/>
      <c r="I386" s="1"/>
      <c r="J386" s="1"/>
      <c r="K386" s="1"/>
      <c r="L386" s="1"/>
      <c r="M386" s="1"/>
      <c r="N386" s="1"/>
      <c r="O386" s="1"/>
      <c r="P386" s="3"/>
      <c r="Q386" s="1"/>
      <c r="R386" s="1"/>
      <c r="S386" s="1"/>
      <c r="T386" s="1"/>
      <c r="U386" s="1"/>
      <c r="V386" s="1"/>
      <c r="W386" s="1"/>
      <c r="X386" s="1"/>
      <c r="Y386" s="1"/>
      <c r="Z386" s="1"/>
      <c r="AA386" s="1"/>
      <c r="AB386" s="1"/>
      <c r="AC386" s="1"/>
      <c r="AD386" s="1"/>
      <c r="AE386" s="1"/>
      <c r="AF386" s="1"/>
      <c r="AG386" s="1"/>
      <c r="AH386" s="1"/>
      <c r="AI386" s="1"/>
      <c r="AJ386" s="1"/>
      <c r="AK386" s="1"/>
      <c r="AL386" s="3"/>
      <c r="AM386" s="3"/>
      <c r="AN386" s="3"/>
      <c r="AO386" s="244"/>
      <c r="AP386" s="244"/>
      <c r="AQ386" s="244"/>
      <c r="AR386" s="1"/>
      <c r="AS386" s="1"/>
      <c r="AT386" s="1"/>
      <c r="AU386" s="1"/>
      <c r="AV386" s="1"/>
      <c r="AW386" s="1"/>
      <c r="AX386" s="1"/>
      <c r="AY386" s="1"/>
      <c r="AZ386" s="1"/>
      <c r="BA386" s="1"/>
      <c r="BB386" s="1"/>
      <c r="BC386" s="1"/>
      <c r="BD386" s="1"/>
      <c r="BE386" s="1"/>
      <c r="BF386" s="1"/>
      <c r="BG386" s="1"/>
      <c r="BH386" s="1"/>
      <c r="BI386" s="1"/>
      <c r="BJ386" s="1"/>
      <c r="BK386" s="1"/>
    </row>
    <row r="387" spans="1:63" ht="13.5" customHeight="1" x14ac:dyDescent="0.25">
      <c r="A387" s="3"/>
      <c r="B387" s="3"/>
      <c r="C387" s="3"/>
      <c r="D387" s="3"/>
      <c r="E387" s="3"/>
      <c r="F387" s="3"/>
      <c r="G387" s="1"/>
      <c r="H387" s="3"/>
      <c r="I387" s="1"/>
      <c r="J387" s="1"/>
      <c r="K387" s="1"/>
      <c r="L387" s="1"/>
      <c r="M387" s="1"/>
      <c r="N387" s="1"/>
      <c r="O387" s="1"/>
      <c r="P387" s="3"/>
      <c r="Q387" s="1"/>
      <c r="R387" s="1"/>
      <c r="S387" s="1"/>
      <c r="T387" s="1"/>
      <c r="U387" s="1"/>
      <c r="V387" s="1"/>
      <c r="W387" s="1"/>
      <c r="X387" s="1"/>
      <c r="Y387" s="1"/>
      <c r="Z387" s="1"/>
      <c r="AA387" s="1"/>
      <c r="AB387" s="1"/>
      <c r="AC387" s="1"/>
      <c r="AD387" s="1"/>
      <c r="AE387" s="1"/>
      <c r="AF387" s="1"/>
      <c r="AG387" s="1"/>
      <c r="AH387" s="1"/>
      <c r="AI387" s="1"/>
      <c r="AJ387" s="1"/>
      <c r="AK387" s="1"/>
      <c r="AL387" s="3"/>
      <c r="AM387" s="3"/>
      <c r="AN387" s="3"/>
      <c r="AO387" s="244"/>
      <c r="AP387" s="244"/>
      <c r="AQ387" s="244"/>
      <c r="AR387" s="1"/>
      <c r="AS387" s="1"/>
      <c r="AT387" s="1"/>
      <c r="AU387" s="1"/>
      <c r="AV387" s="1"/>
      <c r="AW387" s="1"/>
      <c r="AX387" s="1"/>
      <c r="AY387" s="1"/>
      <c r="AZ387" s="1"/>
      <c r="BA387" s="1"/>
      <c r="BB387" s="1"/>
      <c r="BC387" s="1"/>
      <c r="BD387" s="1"/>
      <c r="BE387" s="1"/>
      <c r="BF387" s="1"/>
      <c r="BG387" s="1"/>
      <c r="BH387" s="1"/>
      <c r="BI387" s="1"/>
      <c r="BJ387" s="1"/>
      <c r="BK387" s="1"/>
    </row>
    <row r="388" spans="1:63" ht="13.5" customHeight="1" x14ac:dyDescent="0.25">
      <c r="A388" s="3"/>
      <c r="B388" s="3"/>
      <c r="C388" s="3"/>
      <c r="D388" s="3"/>
      <c r="E388" s="3"/>
      <c r="F388" s="3"/>
      <c r="G388" s="1"/>
      <c r="H388" s="3"/>
      <c r="I388" s="1"/>
      <c r="J388" s="1"/>
      <c r="K388" s="1"/>
      <c r="L388" s="1"/>
      <c r="M388" s="1"/>
      <c r="N388" s="1"/>
      <c r="O388" s="1"/>
      <c r="P388" s="3"/>
      <c r="Q388" s="1"/>
      <c r="R388" s="1"/>
      <c r="S388" s="1"/>
      <c r="T388" s="1"/>
      <c r="U388" s="1"/>
      <c r="V388" s="1"/>
      <c r="W388" s="1"/>
      <c r="X388" s="1"/>
      <c r="Y388" s="1"/>
      <c r="Z388" s="1"/>
      <c r="AA388" s="1"/>
      <c r="AB388" s="1"/>
      <c r="AC388" s="1"/>
      <c r="AD388" s="1"/>
      <c r="AE388" s="1"/>
      <c r="AF388" s="1"/>
      <c r="AG388" s="1"/>
      <c r="AH388" s="1"/>
      <c r="AI388" s="1"/>
      <c r="AJ388" s="1"/>
      <c r="AK388" s="1"/>
      <c r="AL388" s="3"/>
      <c r="AM388" s="3"/>
      <c r="AN388" s="3"/>
      <c r="AO388" s="244"/>
      <c r="AP388" s="244"/>
      <c r="AQ388" s="244"/>
      <c r="AR388" s="1"/>
      <c r="AS388" s="1"/>
      <c r="AT388" s="1"/>
      <c r="AU388" s="1"/>
      <c r="AV388" s="1"/>
      <c r="AW388" s="1"/>
      <c r="AX388" s="1"/>
      <c r="AY388" s="1"/>
      <c r="AZ388" s="1"/>
      <c r="BA388" s="1"/>
      <c r="BB388" s="1"/>
      <c r="BC388" s="1"/>
      <c r="BD388" s="1"/>
      <c r="BE388" s="1"/>
      <c r="BF388" s="1"/>
      <c r="BG388" s="1"/>
      <c r="BH388" s="1"/>
      <c r="BI388" s="1"/>
      <c r="BJ388" s="1"/>
      <c r="BK388" s="1"/>
    </row>
    <row r="389" spans="1:63" ht="13.5" customHeight="1" x14ac:dyDescent="0.25">
      <c r="A389" s="3"/>
      <c r="B389" s="3"/>
      <c r="C389" s="3"/>
      <c r="D389" s="3"/>
      <c r="E389" s="3"/>
      <c r="F389" s="3"/>
      <c r="G389" s="1"/>
      <c r="H389" s="3"/>
      <c r="I389" s="1"/>
      <c r="J389" s="1"/>
      <c r="K389" s="1"/>
      <c r="L389" s="1"/>
      <c r="M389" s="1"/>
      <c r="N389" s="1"/>
      <c r="O389" s="1"/>
      <c r="P389" s="3"/>
      <c r="Q389" s="1"/>
      <c r="R389" s="1"/>
      <c r="S389" s="1"/>
      <c r="T389" s="1"/>
      <c r="U389" s="1"/>
      <c r="V389" s="1"/>
      <c r="W389" s="1"/>
      <c r="X389" s="1"/>
      <c r="Y389" s="1"/>
      <c r="Z389" s="1"/>
      <c r="AA389" s="1"/>
      <c r="AB389" s="1"/>
      <c r="AC389" s="1"/>
      <c r="AD389" s="1"/>
      <c r="AE389" s="1"/>
      <c r="AF389" s="1"/>
      <c r="AG389" s="1"/>
      <c r="AH389" s="1"/>
      <c r="AI389" s="1"/>
      <c r="AJ389" s="1"/>
      <c r="AK389" s="1"/>
      <c r="AL389" s="3"/>
      <c r="AM389" s="3"/>
      <c r="AN389" s="3"/>
      <c r="AO389" s="244"/>
      <c r="AP389" s="244"/>
      <c r="AQ389" s="244"/>
      <c r="AR389" s="1"/>
      <c r="AS389" s="1"/>
      <c r="AT389" s="1"/>
      <c r="AU389" s="1"/>
      <c r="AV389" s="1"/>
      <c r="AW389" s="1"/>
      <c r="AX389" s="1"/>
      <c r="AY389" s="1"/>
      <c r="AZ389" s="1"/>
      <c r="BA389" s="1"/>
      <c r="BB389" s="1"/>
      <c r="BC389" s="1"/>
      <c r="BD389" s="1"/>
      <c r="BE389" s="1"/>
      <c r="BF389" s="1"/>
      <c r="BG389" s="1"/>
      <c r="BH389" s="1"/>
      <c r="BI389" s="1"/>
      <c r="BJ389" s="1"/>
      <c r="BK389" s="1"/>
    </row>
    <row r="390" spans="1:63" ht="13.5" customHeight="1" x14ac:dyDescent="0.25">
      <c r="A390" s="3"/>
      <c r="B390" s="3"/>
      <c r="C390" s="3"/>
      <c r="D390" s="3"/>
      <c r="E390" s="3"/>
      <c r="F390" s="3"/>
      <c r="G390" s="1"/>
      <c r="H390" s="3"/>
      <c r="I390" s="1"/>
      <c r="J390" s="1"/>
      <c r="K390" s="1"/>
      <c r="L390" s="1"/>
      <c r="M390" s="1"/>
      <c r="N390" s="1"/>
      <c r="O390" s="1"/>
      <c r="P390" s="3"/>
      <c r="Q390" s="1"/>
      <c r="R390" s="1"/>
      <c r="S390" s="1"/>
      <c r="T390" s="1"/>
      <c r="U390" s="1"/>
      <c r="V390" s="1"/>
      <c r="W390" s="1"/>
      <c r="X390" s="1"/>
      <c r="Y390" s="1"/>
      <c r="Z390" s="1"/>
      <c r="AA390" s="1"/>
      <c r="AB390" s="1"/>
      <c r="AC390" s="1"/>
      <c r="AD390" s="1"/>
      <c r="AE390" s="1"/>
      <c r="AF390" s="1"/>
      <c r="AG390" s="1"/>
      <c r="AH390" s="1"/>
      <c r="AI390" s="1"/>
      <c r="AJ390" s="1"/>
      <c r="AK390" s="1"/>
      <c r="AL390" s="3"/>
      <c r="AM390" s="3"/>
      <c r="AN390" s="3"/>
      <c r="AO390" s="244"/>
      <c r="AP390" s="244"/>
      <c r="AQ390" s="244"/>
      <c r="AR390" s="1"/>
      <c r="AS390" s="1"/>
      <c r="AT390" s="1"/>
      <c r="AU390" s="1"/>
      <c r="AV390" s="1"/>
      <c r="AW390" s="1"/>
      <c r="AX390" s="1"/>
      <c r="AY390" s="1"/>
      <c r="AZ390" s="1"/>
      <c r="BA390" s="1"/>
      <c r="BB390" s="1"/>
      <c r="BC390" s="1"/>
      <c r="BD390" s="1"/>
      <c r="BE390" s="1"/>
      <c r="BF390" s="1"/>
      <c r="BG390" s="1"/>
      <c r="BH390" s="1"/>
      <c r="BI390" s="1"/>
      <c r="BJ390" s="1"/>
      <c r="BK390" s="1"/>
    </row>
    <row r="391" spans="1:63" ht="13.5" customHeight="1" x14ac:dyDescent="0.25">
      <c r="A391" s="3"/>
      <c r="B391" s="3"/>
      <c r="C391" s="3"/>
      <c r="D391" s="3"/>
      <c r="E391" s="3"/>
      <c r="F391" s="3"/>
      <c r="G391" s="1"/>
      <c r="H391" s="3"/>
      <c r="I391" s="1"/>
      <c r="J391" s="1"/>
      <c r="K391" s="1"/>
      <c r="L391" s="1"/>
      <c r="M391" s="1"/>
      <c r="N391" s="1"/>
      <c r="O391" s="1"/>
      <c r="P391" s="3"/>
      <c r="Q391" s="1"/>
      <c r="R391" s="1"/>
      <c r="S391" s="1"/>
      <c r="T391" s="1"/>
      <c r="U391" s="1"/>
      <c r="V391" s="1"/>
      <c r="W391" s="1"/>
      <c r="X391" s="1"/>
      <c r="Y391" s="1"/>
      <c r="Z391" s="1"/>
      <c r="AA391" s="1"/>
      <c r="AB391" s="1"/>
      <c r="AC391" s="1"/>
      <c r="AD391" s="1"/>
      <c r="AE391" s="1"/>
      <c r="AF391" s="1"/>
      <c r="AG391" s="1"/>
      <c r="AH391" s="1"/>
      <c r="AI391" s="1"/>
      <c r="AJ391" s="1"/>
      <c r="AK391" s="1"/>
      <c r="AL391" s="3"/>
      <c r="AM391" s="3"/>
      <c r="AN391" s="3"/>
      <c r="AO391" s="244"/>
      <c r="AP391" s="244"/>
      <c r="AQ391" s="244"/>
      <c r="AR391" s="1"/>
      <c r="AS391" s="1"/>
      <c r="AT391" s="1"/>
      <c r="AU391" s="1"/>
      <c r="AV391" s="1"/>
      <c r="AW391" s="1"/>
      <c r="AX391" s="1"/>
      <c r="AY391" s="1"/>
      <c r="AZ391" s="1"/>
      <c r="BA391" s="1"/>
      <c r="BB391" s="1"/>
      <c r="BC391" s="1"/>
      <c r="BD391" s="1"/>
      <c r="BE391" s="1"/>
      <c r="BF391" s="1"/>
      <c r="BG391" s="1"/>
      <c r="BH391" s="1"/>
      <c r="BI391" s="1"/>
      <c r="BJ391" s="1"/>
      <c r="BK391" s="1"/>
    </row>
    <row r="392" spans="1:63" ht="13.5" customHeight="1" x14ac:dyDescent="0.25">
      <c r="A392" s="3"/>
      <c r="B392" s="3"/>
      <c r="C392" s="3"/>
      <c r="D392" s="3"/>
      <c r="E392" s="3"/>
      <c r="F392" s="3"/>
      <c r="G392" s="1"/>
      <c r="H392" s="3"/>
      <c r="I392" s="1"/>
      <c r="J392" s="1"/>
      <c r="K392" s="1"/>
      <c r="L392" s="1"/>
      <c r="M392" s="1"/>
      <c r="N392" s="1"/>
      <c r="O392" s="1"/>
      <c r="P392" s="3"/>
      <c r="Q392" s="1"/>
      <c r="R392" s="1"/>
      <c r="S392" s="1"/>
      <c r="T392" s="1"/>
      <c r="U392" s="1"/>
      <c r="V392" s="1"/>
      <c r="W392" s="1"/>
      <c r="X392" s="1"/>
      <c r="Y392" s="1"/>
      <c r="Z392" s="1"/>
      <c r="AA392" s="1"/>
      <c r="AB392" s="1"/>
      <c r="AC392" s="1"/>
      <c r="AD392" s="1"/>
      <c r="AE392" s="1"/>
      <c r="AF392" s="1"/>
      <c r="AG392" s="1"/>
      <c r="AH392" s="1"/>
      <c r="AI392" s="1"/>
      <c r="AJ392" s="1"/>
      <c r="AK392" s="1"/>
      <c r="AL392" s="3"/>
      <c r="AM392" s="3"/>
      <c r="AN392" s="3"/>
      <c r="AO392" s="244"/>
      <c r="AP392" s="244"/>
      <c r="AQ392" s="244"/>
      <c r="AR392" s="1"/>
      <c r="AS392" s="1"/>
      <c r="AT392" s="1"/>
      <c r="AU392" s="1"/>
      <c r="AV392" s="1"/>
      <c r="AW392" s="1"/>
      <c r="AX392" s="1"/>
      <c r="AY392" s="1"/>
      <c r="AZ392" s="1"/>
      <c r="BA392" s="1"/>
      <c r="BB392" s="1"/>
      <c r="BC392" s="1"/>
      <c r="BD392" s="1"/>
      <c r="BE392" s="1"/>
      <c r="BF392" s="1"/>
      <c r="BG392" s="1"/>
      <c r="BH392" s="1"/>
      <c r="BI392" s="1"/>
      <c r="BJ392" s="1"/>
      <c r="BK392" s="1"/>
    </row>
    <row r="393" spans="1:63" ht="13.5" customHeight="1" x14ac:dyDescent="0.25">
      <c r="A393" s="3"/>
      <c r="B393" s="3"/>
      <c r="C393" s="3"/>
      <c r="D393" s="3"/>
      <c r="E393" s="3"/>
      <c r="F393" s="3"/>
      <c r="G393" s="1"/>
      <c r="H393" s="3"/>
      <c r="I393" s="1"/>
      <c r="J393" s="1"/>
      <c r="K393" s="1"/>
      <c r="L393" s="1"/>
      <c r="M393" s="1"/>
      <c r="N393" s="1"/>
      <c r="O393" s="1"/>
      <c r="P393" s="3"/>
      <c r="Q393" s="1"/>
      <c r="R393" s="1"/>
      <c r="S393" s="1"/>
      <c r="T393" s="1"/>
      <c r="U393" s="1"/>
      <c r="V393" s="1"/>
      <c r="W393" s="1"/>
      <c r="X393" s="1"/>
      <c r="Y393" s="1"/>
      <c r="Z393" s="1"/>
      <c r="AA393" s="1"/>
      <c r="AB393" s="1"/>
      <c r="AC393" s="1"/>
      <c r="AD393" s="1"/>
      <c r="AE393" s="1"/>
      <c r="AF393" s="1"/>
      <c r="AG393" s="1"/>
      <c r="AH393" s="1"/>
      <c r="AI393" s="1"/>
      <c r="AJ393" s="1"/>
      <c r="AK393" s="1"/>
      <c r="AL393" s="3"/>
      <c r="AM393" s="3"/>
      <c r="AN393" s="3"/>
      <c r="AO393" s="244"/>
      <c r="AP393" s="244"/>
      <c r="AQ393" s="244"/>
      <c r="AR393" s="1"/>
      <c r="AS393" s="1"/>
      <c r="AT393" s="1"/>
      <c r="AU393" s="1"/>
      <c r="AV393" s="1"/>
      <c r="AW393" s="1"/>
      <c r="AX393" s="1"/>
      <c r="AY393" s="1"/>
      <c r="AZ393" s="1"/>
      <c r="BA393" s="1"/>
      <c r="BB393" s="1"/>
      <c r="BC393" s="1"/>
      <c r="BD393" s="1"/>
      <c r="BE393" s="1"/>
      <c r="BF393" s="1"/>
      <c r="BG393" s="1"/>
      <c r="BH393" s="1"/>
      <c r="BI393" s="1"/>
      <c r="BJ393" s="1"/>
      <c r="BK393" s="1"/>
    </row>
    <row r="394" spans="1:63" ht="13.5" customHeight="1" x14ac:dyDescent="0.25">
      <c r="A394" s="3"/>
      <c r="B394" s="3"/>
      <c r="C394" s="3"/>
      <c r="D394" s="3"/>
      <c r="E394" s="3"/>
      <c r="F394" s="3"/>
      <c r="G394" s="1"/>
      <c r="H394" s="3"/>
      <c r="I394" s="1"/>
      <c r="J394" s="1"/>
      <c r="K394" s="1"/>
      <c r="L394" s="1"/>
      <c r="M394" s="1"/>
      <c r="N394" s="1"/>
      <c r="O394" s="1"/>
      <c r="P394" s="3"/>
      <c r="Q394" s="1"/>
      <c r="R394" s="1"/>
      <c r="S394" s="1"/>
      <c r="T394" s="1"/>
      <c r="U394" s="1"/>
      <c r="V394" s="1"/>
      <c r="W394" s="1"/>
      <c r="X394" s="1"/>
      <c r="Y394" s="1"/>
      <c r="Z394" s="1"/>
      <c r="AA394" s="1"/>
      <c r="AB394" s="1"/>
      <c r="AC394" s="1"/>
      <c r="AD394" s="1"/>
      <c r="AE394" s="1"/>
      <c r="AF394" s="1"/>
      <c r="AG394" s="1"/>
      <c r="AH394" s="1"/>
      <c r="AI394" s="1"/>
      <c r="AJ394" s="1"/>
      <c r="AK394" s="1"/>
      <c r="AL394" s="3"/>
      <c r="AM394" s="3"/>
      <c r="AN394" s="3"/>
      <c r="AO394" s="244"/>
      <c r="AP394" s="244"/>
      <c r="AQ394" s="244"/>
      <c r="AR394" s="1"/>
      <c r="AS394" s="1"/>
      <c r="AT394" s="1"/>
      <c r="AU394" s="1"/>
      <c r="AV394" s="1"/>
      <c r="AW394" s="1"/>
      <c r="AX394" s="1"/>
      <c r="AY394" s="1"/>
      <c r="AZ394" s="1"/>
      <c r="BA394" s="1"/>
      <c r="BB394" s="1"/>
      <c r="BC394" s="1"/>
      <c r="BD394" s="1"/>
      <c r="BE394" s="1"/>
      <c r="BF394" s="1"/>
      <c r="BG394" s="1"/>
      <c r="BH394" s="1"/>
      <c r="BI394" s="1"/>
      <c r="BJ394" s="1"/>
      <c r="BK394" s="1"/>
    </row>
    <row r="395" spans="1:63" ht="13.5" customHeight="1" x14ac:dyDescent="0.25">
      <c r="A395" s="3"/>
      <c r="B395" s="3"/>
      <c r="C395" s="3"/>
      <c r="D395" s="3"/>
      <c r="E395" s="3"/>
      <c r="F395" s="3"/>
      <c r="G395" s="1"/>
      <c r="H395" s="3"/>
      <c r="I395" s="1"/>
      <c r="J395" s="1"/>
      <c r="K395" s="1"/>
      <c r="L395" s="1"/>
      <c r="M395" s="1"/>
      <c r="N395" s="1"/>
      <c r="O395" s="1"/>
      <c r="P395" s="3"/>
      <c r="Q395" s="1"/>
      <c r="R395" s="1"/>
      <c r="S395" s="1"/>
      <c r="T395" s="1"/>
      <c r="U395" s="1"/>
      <c r="V395" s="1"/>
      <c r="W395" s="1"/>
      <c r="X395" s="1"/>
      <c r="Y395" s="1"/>
      <c r="Z395" s="1"/>
      <c r="AA395" s="1"/>
      <c r="AB395" s="1"/>
      <c r="AC395" s="1"/>
      <c r="AD395" s="1"/>
      <c r="AE395" s="1"/>
      <c r="AF395" s="1"/>
      <c r="AG395" s="1"/>
      <c r="AH395" s="1"/>
      <c r="AI395" s="1"/>
      <c r="AJ395" s="1"/>
      <c r="AK395" s="1"/>
      <c r="AL395" s="3"/>
      <c r="AM395" s="3"/>
      <c r="AN395" s="3"/>
      <c r="AO395" s="244"/>
      <c r="AP395" s="244"/>
      <c r="AQ395" s="244"/>
      <c r="AR395" s="1"/>
      <c r="AS395" s="1"/>
      <c r="AT395" s="1"/>
      <c r="AU395" s="1"/>
      <c r="AV395" s="1"/>
      <c r="AW395" s="1"/>
      <c r="AX395" s="1"/>
      <c r="AY395" s="1"/>
      <c r="AZ395" s="1"/>
      <c r="BA395" s="1"/>
      <c r="BB395" s="1"/>
      <c r="BC395" s="1"/>
      <c r="BD395" s="1"/>
      <c r="BE395" s="1"/>
      <c r="BF395" s="1"/>
      <c r="BG395" s="1"/>
      <c r="BH395" s="1"/>
      <c r="BI395" s="1"/>
      <c r="BJ395" s="1"/>
      <c r="BK395" s="1"/>
    </row>
    <row r="396" spans="1:63" ht="13.5" customHeight="1" x14ac:dyDescent="0.25">
      <c r="A396" s="3"/>
      <c r="B396" s="3"/>
      <c r="C396" s="3"/>
      <c r="D396" s="3"/>
      <c r="E396" s="3"/>
      <c r="F396" s="3"/>
      <c r="G396" s="1"/>
      <c r="H396" s="3"/>
      <c r="I396" s="1"/>
      <c r="J396" s="1"/>
      <c r="K396" s="1"/>
      <c r="L396" s="1"/>
      <c r="M396" s="1"/>
      <c r="N396" s="1"/>
      <c r="O396" s="1"/>
      <c r="P396" s="3"/>
      <c r="Q396" s="1"/>
      <c r="R396" s="1"/>
      <c r="S396" s="1"/>
      <c r="T396" s="1"/>
      <c r="U396" s="1"/>
      <c r="V396" s="1"/>
      <c r="W396" s="1"/>
      <c r="X396" s="1"/>
      <c r="Y396" s="1"/>
      <c r="Z396" s="1"/>
      <c r="AA396" s="1"/>
      <c r="AB396" s="1"/>
      <c r="AC396" s="1"/>
      <c r="AD396" s="1"/>
      <c r="AE396" s="1"/>
      <c r="AF396" s="1"/>
      <c r="AG396" s="1"/>
      <c r="AH396" s="1"/>
      <c r="AI396" s="1"/>
      <c r="AJ396" s="1"/>
      <c r="AK396" s="1"/>
      <c r="AL396" s="3"/>
      <c r="AM396" s="3"/>
      <c r="AN396" s="3"/>
      <c r="AO396" s="244"/>
      <c r="AP396" s="244"/>
      <c r="AQ396" s="244"/>
      <c r="AR396" s="1"/>
      <c r="AS396" s="1"/>
      <c r="AT396" s="1"/>
      <c r="AU396" s="1"/>
      <c r="AV396" s="1"/>
      <c r="AW396" s="1"/>
      <c r="AX396" s="1"/>
      <c r="AY396" s="1"/>
      <c r="AZ396" s="1"/>
      <c r="BA396" s="1"/>
      <c r="BB396" s="1"/>
      <c r="BC396" s="1"/>
      <c r="BD396" s="1"/>
      <c r="BE396" s="1"/>
      <c r="BF396" s="1"/>
      <c r="BG396" s="1"/>
      <c r="BH396" s="1"/>
      <c r="BI396" s="1"/>
      <c r="BJ396" s="1"/>
      <c r="BK396" s="1"/>
    </row>
    <row r="397" spans="1:63" ht="13.5" customHeight="1" x14ac:dyDescent="0.25">
      <c r="A397" s="3"/>
      <c r="B397" s="3"/>
      <c r="C397" s="3"/>
      <c r="D397" s="3"/>
      <c r="E397" s="3"/>
      <c r="F397" s="3"/>
      <c r="G397" s="1"/>
      <c r="H397" s="3"/>
      <c r="I397" s="1"/>
      <c r="J397" s="1"/>
      <c r="K397" s="1"/>
      <c r="L397" s="1"/>
      <c r="M397" s="1"/>
      <c r="N397" s="1"/>
      <c r="O397" s="1"/>
      <c r="P397" s="3"/>
      <c r="Q397" s="1"/>
      <c r="R397" s="1"/>
      <c r="S397" s="1"/>
      <c r="T397" s="1"/>
      <c r="U397" s="1"/>
      <c r="V397" s="1"/>
      <c r="W397" s="1"/>
      <c r="X397" s="1"/>
      <c r="Y397" s="1"/>
      <c r="Z397" s="1"/>
      <c r="AA397" s="1"/>
      <c r="AB397" s="1"/>
      <c r="AC397" s="1"/>
      <c r="AD397" s="1"/>
      <c r="AE397" s="1"/>
      <c r="AF397" s="1"/>
      <c r="AG397" s="1"/>
      <c r="AH397" s="1"/>
      <c r="AI397" s="1"/>
      <c r="AJ397" s="1"/>
      <c r="AK397" s="1"/>
      <c r="AL397" s="3"/>
      <c r="AM397" s="3"/>
      <c r="AN397" s="3"/>
      <c r="AO397" s="244"/>
      <c r="AP397" s="244"/>
      <c r="AQ397" s="244"/>
      <c r="AR397" s="1"/>
      <c r="AS397" s="1"/>
      <c r="AT397" s="1"/>
      <c r="AU397" s="1"/>
      <c r="AV397" s="1"/>
      <c r="AW397" s="1"/>
      <c r="AX397" s="1"/>
      <c r="AY397" s="1"/>
      <c r="AZ397" s="1"/>
      <c r="BA397" s="1"/>
      <c r="BB397" s="1"/>
      <c r="BC397" s="1"/>
      <c r="BD397" s="1"/>
      <c r="BE397" s="1"/>
      <c r="BF397" s="1"/>
      <c r="BG397" s="1"/>
      <c r="BH397" s="1"/>
      <c r="BI397" s="1"/>
      <c r="BJ397" s="1"/>
      <c r="BK397" s="1"/>
    </row>
    <row r="398" spans="1:63" ht="13.5" customHeight="1" x14ac:dyDescent="0.25">
      <c r="A398" s="3"/>
      <c r="B398" s="3"/>
      <c r="C398" s="3"/>
      <c r="D398" s="3"/>
      <c r="E398" s="3"/>
      <c r="F398" s="3"/>
      <c r="G398" s="1"/>
      <c r="H398" s="3"/>
      <c r="I398" s="1"/>
      <c r="J398" s="1"/>
      <c r="K398" s="1"/>
      <c r="L398" s="1"/>
      <c r="M398" s="1"/>
      <c r="N398" s="1"/>
      <c r="O398" s="1"/>
      <c r="P398" s="3"/>
      <c r="Q398" s="1"/>
      <c r="R398" s="1"/>
      <c r="S398" s="1"/>
      <c r="T398" s="1"/>
      <c r="U398" s="1"/>
      <c r="V398" s="1"/>
      <c r="W398" s="1"/>
      <c r="X398" s="1"/>
      <c r="Y398" s="1"/>
      <c r="Z398" s="1"/>
      <c r="AA398" s="1"/>
      <c r="AB398" s="1"/>
      <c r="AC398" s="1"/>
      <c r="AD398" s="1"/>
      <c r="AE398" s="1"/>
      <c r="AF398" s="1"/>
      <c r="AG398" s="1"/>
      <c r="AH398" s="1"/>
      <c r="AI398" s="1"/>
      <c r="AJ398" s="1"/>
      <c r="AK398" s="1"/>
      <c r="AL398" s="3"/>
      <c r="AM398" s="3"/>
      <c r="AN398" s="3"/>
      <c r="AO398" s="244"/>
      <c r="AP398" s="244"/>
      <c r="AQ398" s="244"/>
      <c r="AR398" s="1"/>
      <c r="AS398" s="1"/>
      <c r="AT398" s="1"/>
      <c r="AU398" s="1"/>
      <c r="AV398" s="1"/>
      <c r="AW398" s="1"/>
      <c r="AX398" s="1"/>
      <c r="AY398" s="1"/>
      <c r="AZ398" s="1"/>
      <c r="BA398" s="1"/>
      <c r="BB398" s="1"/>
      <c r="BC398" s="1"/>
      <c r="BD398" s="1"/>
      <c r="BE398" s="1"/>
      <c r="BF398" s="1"/>
      <c r="BG398" s="1"/>
      <c r="BH398" s="1"/>
      <c r="BI398" s="1"/>
      <c r="BJ398" s="1"/>
      <c r="BK398" s="1"/>
    </row>
    <row r="399" spans="1:63" ht="13.5" customHeight="1" x14ac:dyDescent="0.25">
      <c r="A399" s="3"/>
      <c r="B399" s="3"/>
      <c r="C399" s="3"/>
      <c r="D399" s="3"/>
      <c r="E399" s="3"/>
      <c r="F399" s="3"/>
      <c r="G399" s="1"/>
      <c r="H399" s="3"/>
      <c r="I399" s="1"/>
      <c r="J399" s="1"/>
      <c r="K399" s="1"/>
      <c r="L399" s="1"/>
      <c r="M399" s="1"/>
      <c r="N399" s="1"/>
      <c r="O399" s="1"/>
      <c r="P399" s="3"/>
      <c r="Q399" s="1"/>
      <c r="R399" s="1"/>
      <c r="S399" s="1"/>
      <c r="T399" s="1"/>
      <c r="U399" s="1"/>
      <c r="V399" s="1"/>
      <c r="W399" s="1"/>
      <c r="X399" s="1"/>
      <c r="Y399" s="1"/>
      <c r="Z399" s="1"/>
      <c r="AA399" s="1"/>
      <c r="AB399" s="1"/>
      <c r="AC399" s="1"/>
      <c r="AD399" s="1"/>
      <c r="AE399" s="1"/>
      <c r="AF399" s="1"/>
      <c r="AG399" s="1"/>
      <c r="AH399" s="1"/>
      <c r="AI399" s="1"/>
      <c r="AJ399" s="1"/>
      <c r="AK399" s="1"/>
      <c r="AL399" s="3"/>
      <c r="AM399" s="3"/>
      <c r="AN399" s="3"/>
      <c r="AO399" s="244"/>
      <c r="AP399" s="244"/>
      <c r="AQ399" s="244"/>
      <c r="AR399" s="1"/>
      <c r="AS399" s="1"/>
      <c r="AT399" s="1"/>
      <c r="AU399" s="1"/>
      <c r="AV399" s="1"/>
      <c r="AW399" s="1"/>
      <c r="AX399" s="1"/>
      <c r="AY399" s="1"/>
      <c r="AZ399" s="1"/>
      <c r="BA399" s="1"/>
      <c r="BB399" s="1"/>
      <c r="BC399" s="1"/>
      <c r="BD399" s="1"/>
      <c r="BE399" s="1"/>
      <c r="BF399" s="1"/>
      <c r="BG399" s="1"/>
      <c r="BH399" s="1"/>
      <c r="BI399" s="1"/>
      <c r="BJ399" s="1"/>
      <c r="BK399" s="1"/>
    </row>
    <row r="400" spans="1:63" ht="13.5" customHeight="1" x14ac:dyDescent="0.25">
      <c r="A400" s="3"/>
      <c r="B400" s="3"/>
      <c r="C400" s="3"/>
      <c r="D400" s="3"/>
      <c r="E400" s="3"/>
      <c r="F400" s="3"/>
      <c r="G400" s="1"/>
      <c r="H400" s="3"/>
      <c r="I400" s="1"/>
      <c r="J400" s="1"/>
      <c r="K400" s="1"/>
      <c r="L400" s="1"/>
      <c r="M400" s="1"/>
      <c r="N400" s="1"/>
      <c r="O400" s="1"/>
      <c r="P400" s="3"/>
      <c r="Q400" s="1"/>
      <c r="R400" s="1"/>
      <c r="S400" s="1"/>
      <c r="T400" s="1"/>
      <c r="U400" s="1"/>
      <c r="V400" s="1"/>
      <c r="W400" s="1"/>
      <c r="X400" s="1"/>
      <c r="Y400" s="1"/>
      <c r="Z400" s="1"/>
      <c r="AA400" s="1"/>
      <c r="AB400" s="1"/>
      <c r="AC400" s="1"/>
      <c r="AD400" s="1"/>
      <c r="AE400" s="1"/>
      <c r="AF400" s="1"/>
      <c r="AG400" s="1"/>
      <c r="AH400" s="1"/>
      <c r="AI400" s="1"/>
      <c r="AJ400" s="1"/>
      <c r="AK400" s="1"/>
      <c r="AL400" s="3"/>
      <c r="AM400" s="3"/>
      <c r="AN400" s="3"/>
      <c r="AO400" s="244"/>
      <c r="AP400" s="244"/>
      <c r="AQ400" s="244"/>
      <c r="AR400" s="1"/>
      <c r="AS400" s="1"/>
      <c r="AT400" s="1"/>
      <c r="AU400" s="1"/>
      <c r="AV400" s="1"/>
      <c r="AW400" s="1"/>
      <c r="AX400" s="1"/>
      <c r="AY400" s="1"/>
      <c r="AZ400" s="1"/>
      <c r="BA400" s="1"/>
      <c r="BB400" s="1"/>
      <c r="BC400" s="1"/>
      <c r="BD400" s="1"/>
      <c r="BE400" s="1"/>
      <c r="BF400" s="1"/>
      <c r="BG400" s="1"/>
      <c r="BH400" s="1"/>
      <c r="BI400" s="1"/>
      <c r="BJ400" s="1"/>
      <c r="BK400" s="1"/>
    </row>
    <row r="401" spans="1:63" ht="13.5" customHeight="1" x14ac:dyDescent="0.25">
      <c r="A401" s="3"/>
      <c r="B401" s="3"/>
      <c r="C401" s="3"/>
      <c r="D401" s="3"/>
      <c r="E401" s="3"/>
      <c r="F401" s="3"/>
      <c r="G401" s="1"/>
      <c r="H401" s="3"/>
      <c r="I401" s="1"/>
      <c r="J401" s="1"/>
      <c r="K401" s="1"/>
      <c r="L401" s="1"/>
      <c r="M401" s="1"/>
      <c r="N401" s="1"/>
      <c r="O401" s="1"/>
      <c r="P401" s="3"/>
      <c r="Q401" s="1"/>
      <c r="R401" s="1"/>
      <c r="S401" s="1"/>
      <c r="T401" s="1"/>
      <c r="U401" s="1"/>
      <c r="V401" s="1"/>
      <c r="W401" s="1"/>
      <c r="X401" s="1"/>
      <c r="Y401" s="1"/>
      <c r="Z401" s="1"/>
      <c r="AA401" s="1"/>
      <c r="AB401" s="1"/>
      <c r="AC401" s="1"/>
      <c r="AD401" s="1"/>
      <c r="AE401" s="1"/>
      <c r="AF401" s="1"/>
      <c r="AG401" s="1"/>
      <c r="AH401" s="1"/>
      <c r="AI401" s="1"/>
      <c r="AJ401" s="1"/>
      <c r="AK401" s="1"/>
      <c r="AL401" s="3"/>
      <c r="AM401" s="3"/>
      <c r="AN401" s="3"/>
      <c r="AO401" s="244"/>
      <c r="AP401" s="244"/>
      <c r="AQ401" s="244"/>
      <c r="AR401" s="1"/>
      <c r="AS401" s="1"/>
      <c r="AT401" s="1"/>
      <c r="AU401" s="1"/>
      <c r="AV401" s="1"/>
      <c r="AW401" s="1"/>
      <c r="AX401" s="1"/>
      <c r="AY401" s="1"/>
      <c r="AZ401" s="1"/>
      <c r="BA401" s="1"/>
      <c r="BB401" s="1"/>
      <c r="BC401" s="1"/>
      <c r="BD401" s="1"/>
      <c r="BE401" s="1"/>
      <c r="BF401" s="1"/>
      <c r="BG401" s="1"/>
      <c r="BH401" s="1"/>
      <c r="BI401" s="1"/>
      <c r="BJ401" s="1"/>
      <c r="BK401" s="1"/>
    </row>
    <row r="402" spans="1:63" ht="13.5" customHeight="1" x14ac:dyDescent="0.25">
      <c r="A402" s="3"/>
      <c r="B402" s="3"/>
      <c r="C402" s="3"/>
      <c r="D402" s="3"/>
      <c r="E402" s="3"/>
      <c r="F402" s="3"/>
      <c r="G402" s="1"/>
      <c r="H402" s="3"/>
      <c r="I402" s="1"/>
      <c r="J402" s="1"/>
      <c r="K402" s="1"/>
      <c r="L402" s="1"/>
      <c r="M402" s="1"/>
      <c r="N402" s="1"/>
      <c r="O402" s="1"/>
      <c r="P402" s="3"/>
      <c r="Q402" s="1"/>
      <c r="R402" s="1"/>
      <c r="S402" s="1"/>
      <c r="T402" s="1"/>
      <c r="U402" s="1"/>
      <c r="V402" s="1"/>
      <c r="W402" s="1"/>
      <c r="X402" s="1"/>
      <c r="Y402" s="1"/>
      <c r="Z402" s="1"/>
      <c r="AA402" s="1"/>
      <c r="AB402" s="1"/>
      <c r="AC402" s="1"/>
      <c r="AD402" s="1"/>
      <c r="AE402" s="1"/>
      <c r="AF402" s="1"/>
      <c r="AG402" s="1"/>
      <c r="AH402" s="1"/>
      <c r="AI402" s="1"/>
      <c r="AJ402" s="1"/>
      <c r="AK402" s="1"/>
      <c r="AL402" s="3"/>
      <c r="AM402" s="3"/>
      <c r="AN402" s="3"/>
      <c r="AO402" s="244"/>
      <c r="AP402" s="244"/>
      <c r="AQ402" s="244"/>
      <c r="AR402" s="1"/>
      <c r="AS402" s="1"/>
      <c r="AT402" s="1"/>
      <c r="AU402" s="1"/>
      <c r="AV402" s="1"/>
      <c r="AW402" s="1"/>
      <c r="AX402" s="1"/>
      <c r="AY402" s="1"/>
      <c r="AZ402" s="1"/>
      <c r="BA402" s="1"/>
      <c r="BB402" s="1"/>
      <c r="BC402" s="1"/>
      <c r="BD402" s="1"/>
      <c r="BE402" s="1"/>
      <c r="BF402" s="1"/>
      <c r="BG402" s="1"/>
      <c r="BH402" s="1"/>
      <c r="BI402" s="1"/>
      <c r="BJ402" s="1"/>
      <c r="BK402" s="1"/>
    </row>
    <row r="403" spans="1:63" ht="13.5" customHeight="1" x14ac:dyDescent="0.25">
      <c r="A403" s="3"/>
      <c r="B403" s="3"/>
      <c r="C403" s="3"/>
      <c r="D403" s="3"/>
      <c r="E403" s="3"/>
      <c r="F403" s="3"/>
      <c r="G403" s="1"/>
      <c r="H403" s="3"/>
      <c r="I403" s="1"/>
      <c r="J403" s="1"/>
      <c r="K403" s="1"/>
      <c r="L403" s="1"/>
      <c r="M403" s="1"/>
      <c r="N403" s="1"/>
      <c r="O403" s="1"/>
      <c r="P403" s="3"/>
      <c r="Q403" s="1"/>
      <c r="R403" s="1"/>
      <c r="S403" s="1"/>
      <c r="T403" s="1"/>
      <c r="U403" s="1"/>
      <c r="V403" s="1"/>
      <c r="W403" s="1"/>
      <c r="X403" s="1"/>
      <c r="Y403" s="1"/>
      <c r="Z403" s="1"/>
      <c r="AA403" s="1"/>
      <c r="AB403" s="1"/>
      <c r="AC403" s="1"/>
      <c r="AD403" s="1"/>
      <c r="AE403" s="1"/>
      <c r="AF403" s="1"/>
      <c r="AG403" s="1"/>
      <c r="AH403" s="1"/>
      <c r="AI403" s="1"/>
      <c r="AJ403" s="1"/>
      <c r="AK403" s="1"/>
      <c r="AL403" s="3"/>
      <c r="AM403" s="3"/>
      <c r="AN403" s="3"/>
      <c r="AO403" s="244"/>
      <c r="AP403" s="244"/>
      <c r="AQ403" s="244"/>
      <c r="AR403" s="1"/>
      <c r="AS403" s="1"/>
      <c r="AT403" s="1"/>
      <c r="AU403" s="1"/>
      <c r="AV403" s="1"/>
      <c r="AW403" s="1"/>
      <c r="AX403" s="1"/>
      <c r="AY403" s="1"/>
      <c r="AZ403" s="1"/>
      <c r="BA403" s="1"/>
      <c r="BB403" s="1"/>
      <c r="BC403" s="1"/>
      <c r="BD403" s="1"/>
      <c r="BE403" s="1"/>
      <c r="BF403" s="1"/>
      <c r="BG403" s="1"/>
      <c r="BH403" s="1"/>
      <c r="BI403" s="1"/>
      <c r="BJ403" s="1"/>
      <c r="BK403" s="1"/>
    </row>
    <row r="404" spans="1:63" ht="13.5" customHeight="1" x14ac:dyDescent="0.25">
      <c r="A404" s="3"/>
      <c r="B404" s="3"/>
      <c r="C404" s="3"/>
      <c r="D404" s="3"/>
      <c r="E404" s="3"/>
      <c r="F404" s="3"/>
      <c r="G404" s="1"/>
      <c r="H404" s="3"/>
      <c r="I404" s="1"/>
      <c r="J404" s="1"/>
      <c r="K404" s="1"/>
      <c r="L404" s="1"/>
      <c r="M404" s="1"/>
      <c r="N404" s="1"/>
      <c r="O404" s="1"/>
      <c r="P404" s="3"/>
      <c r="Q404" s="1"/>
      <c r="R404" s="1"/>
      <c r="S404" s="1"/>
      <c r="T404" s="1"/>
      <c r="U404" s="1"/>
      <c r="V404" s="1"/>
      <c r="W404" s="1"/>
      <c r="X404" s="1"/>
      <c r="Y404" s="1"/>
      <c r="Z404" s="1"/>
      <c r="AA404" s="1"/>
      <c r="AB404" s="1"/>
      <c r="AC404" s="1"/>
      <c r="AD404" s="1"/>
      <c r="AE404" s="1"/>
      <c r="AF404" s="1"/>
      <c r="AG404" s="1"/>
      <c r="AH404" s="1"/>
      <c r="AI404" s="1"/>
      <c r="AJ404" s="1"/>
      <c r="AK404" s="1"/>
      <c r="AL404" s="3"/>
      <c r="AM404" s="3"/>
      <c r="AN404" s="3"/>
      <c r="AO404" s="244"/>
      <c r="AP404" s="244"/>
      <c r="AQ404" s="244"/>
      <c r="AR404" s="1"/>
      <c r="AS404" s="1"/>
      <c r="AT404" s="1"/>
      <c r="AU404" s="1"/>
      <c r="AV404" s="1"/>
      <c r="AW404" s="1"/>
      <c r="AX404" s="1"/>
      <c r="AY404" s="1"/>
      <c r="AZ404" s="1"/>
      <c r="BA404" s="1"/>
      <c r="BB404" s="1"/>
      <c r="BC404" s="1"/>
      <c r="BD404" s="1"/>
      <c r="BE404" s="1"/>
      <c r="BF404" s="1"/>
      <c r="BG404" s="1"/>
      <c r="BH404" s="1"/>
      <c r="BI404" s="1"/>
      <c r="BJ404" s="1"/>
      <c r="BK404" s="1"/>
    </row>
    <row r="405" spans="1:63" ht="13.5" customHeight="1" x14ac:dyDescent="0.25">
      <c r="A405" s="3"/>
      <c r="B405" s="3"/>
      <c r="C405" s="3"/>
      <c r="D405" s="3"/>
      <c r="E405" s="3"/>
      <c r="F405" s="3"/>
      <c r="G405" s="1"/>
      <c r="H405" s="3"/>
      <c r="I405" s="1"/>
      <c r="J405" s="1"/>
      <c r="K405" s="1"/>
      <c r="L405" s="1"/>
      <c r="M405" s="1"/>
      <c r="N405" s="1"/>
      <c r="O405" s="1"/>
      <c r="P405" s="3"/>
      <c r="Q405" s="1"/>
      <c r="R405" s="1"/>
      <c r="S405" s="1"/>
      <c r="T405" s="1"/>
      <c r="U405" s="1"/>
      <c r="V405" s="1"/>
      <c r="W405" s="1"/>
      <c r="X405" s="1"/>
      <c r="Y405" s="1"/>
      <c r="Z405" s="1"/>
      <c r="AA405" s="1"/>
      <c r="AB405" s="1"/>
      <c r="AC405" s="1"/>
      <c r="AD405" s="1"/>
      <c r="AE405" s="1"/>
      <c r="AF405" s="1"/>
      <c r="AG405" s="1"/>
      <c r="AH405" s="1"/>
      <c r="AI405" s="1"/>
      <c r="AJ405" s="1"/>
      <c r="AK405" s="1"/>
      <c r="AL405" s="3"/>
      <c r="AM405" s="3"/>
      <c r="AN405" s="3"/>
      <c r="AO405" s="244"/>
      <c r="AP405" s="244"/>
      <c r="AQ405" s="244"/>
      <c r="AR405" s="1"/>
      <c r="AS405" s="1"/>
      <c r="AT405" s="1"/>
      <c r="AU405" s="1"/>
      <c r="AV405" s="1"/>
      <c r="AW405" s="1"/>
      <c r="AX405" s="1"/>
      <c r="AY405" s="1"/>
      <c r="AZ405" s="1"/>
      <c r="BA405" s="1"/>
      <c r="BB405" s="1"/>
      <c r="BC405" s="1"/>
      <c r="BD405" s="1"/>
      <c r="BE405" s="1"/>
      <c r="BF405" s="1"/>
      <c r="BG405" s="1"/>
      <c r="BH405" s="1"/>
      <c r="BI405" s="1"/>
      <c r="BJ405" s="1"/>
      <c r="BK405" s="1"/>
    </row>
    <row r="406" spans="1:63" ht="13.5" customHeight="1" x14ac:dyDescent="0.25">
      <c r="A406" s="3"/>
      <c r="B406" s="3"/>
      <c r="C406" s="3"/>
      <c r="D406" s="3"/>
      <c r="E406" s="3"/>
      <c r="F406" s="3"/>
      <c r="G406" s="1"/>
      <c r="H406" s="3"/>
      <c r="I406" s="1"/>
      <c r="J406" s="1"/>
      <c r="K406" s="1"/>
      <c r="L406" s="1"/>
      <c r="M406" s="1"/>
      <c r="N406" s="1"/>
      <c r="O406" s="1"/>
      <c r="P406" s="3"/>
      <c r="Q406" s="1"/>
      <c r="R406" s="1"/>
      <c r="S406" s="1"/>
      <c r="T406" s="1"/>
      <c r="U406" s="1"/>
      <c r="V406" s="1"/>
      <c r="W406" s="1"/>
      <c r="X406" s="1"/>
      <c r="Y406" s="1"/>
      <c r="Z406" s="1"/>
      <c r="AA406" s="1"/>
      <c r="AB406" s="1"/>
      <c r="AC406" s="1"/>
      <c r="AD406" s="1"/>
      <c r="AE406" s="1"/>
      <c r="AF406" s="1"/>
      <c r="AG406" s="1"/>
      <c r="AH406" s="1"/>
      <c r="AI406" s="1"/>
      <c r="AJ406" s="1"/>
      <c r="AK406" s="1"/>
      <c r="AL406" s="3"/>
      <c r="AM406" s="3"/>
      <c r="AN406" s="3"/>
      <c r="AO406" s="244"/>
      <c r="AP406" s="244"/>
      <c r="AQ406" s="244"/>
      <c r="AR406" s="1"/>
      <c r="AS406" s="1"/>
      <c r="AT406" s="1"/>
      <c r="AU406" s="1"/>
      <c r="AV406" s="1"/>
      <c r="AW406" s="1"/>
      <c r="AX406" s="1"/>
      <c r="AY406" s="1"/>
      <c r="AZ406" s="1"/>
      <c r="BA406" s="1"/>
      <c r="BB406" s="1"/>
      <c r="BC406" s="1"/>
      <c r="BD406" s="1"/>
      <c r="BE406" s="1"/>
      <c r="BF406" s="1"/>
      <c r="BG406" s="1"/>
      <c r="BH406" s="1"/>
      <c r="BI406" s="1"/>
      <c r="BJ406" s="1"/>
      <c r="BK406" s="1"/>
    </row>
    <row r="407" spans="1:63" ht="13.5" customHeight="1" x14ac:dyDescent="0.25">
      <c r="A407" s="3"/>
      <c r="B407" s="3"/>
      <c r="C407" s="3"/>
      <c r="D407" s="3"/>
      <c r="E407" s="3"/>
      <c r="F407" s="3"/>
      <c r="G407" s="1"/>
      <c r="H407" s="3"/>
      <c r="I407" s="1"/>
      <c r="J407" s="1"/>
      <c r="K407" s="1"/>
      <c r="L407" s="1"/>
      <c r="M407" s="1"/>
      <c r="N407" s="1"/>
      <c r="O407" s="1"/>
      <c r="P407" s="3"/>
      <c r="Q407" s="1"/>
      <c r="R407" s="1"/>
      <c r="S407" s="1"/>
      <c r="T407" s="1"/>
      <c r="U407" s="1"/>
      <c r="V407" s="1"/>
      <c r="W407" s="1"/>
      <c r="X407" s="1"/>
      <c r="Y407" s="1"/>
      <c r="Z407" s="1"/>
      <c r="AA407" s="1"/>
      <c r="AB407" s="1"/>
      <c r="AC407" s="1"/>
      <c r="AD407" s="1"/>
      <c r="AE407" s="1"/>
      <c r="AF407" s="1"/>
      <c r="AG407" s="1"/>
      <c r="AH407" s="1"/>
      <c r="AI407" s="1"/>
      <c r="AJ407" s="1"/>
      <c r="AK407" s="1"/>
      <c r="AL407" s="3"/>
      <c r="AM407" s="3"/>
      <c r="AN407" s="3"/>
      <c r="AO407" s="244"/>
      <c r="AP407" s="244"/>
      <c r="AQ407" s="244"/>
      <c r="AR407" s="1"/>
      <c r="AS407" s="1"/>
      <c r="AT407" s="1"/>
      <c r="AU407" s="1"/>
      <c r="AV407" s="1"/>
      <c r="AW407" s="1"/>
      <c r="AX407" s="1"/>
      <c r="AY407" s="1"/>
      <c r="AZ407" s="1"/>
      <c r="BA407" s="1"/>
      <c r="BB407" s="1"/>
      <c r="BC407" s="1"/>
      <c r="BD407" s="1"/>
      <c r="BE407" s="1"/>
      <c r="BF407" s="1"/>
      <c r="BG407" s="1"/>
      <c r="BH407" s="1"/>
      <c r="BI407" s="1"/>
      <c r="BJ407" s="1"/>
      <c r="BK407" s="1"/>
    </row>
    <row r="408" spans="1:63" ht="13.5" customHeight="1" x14ac:dyDescent="0.25">
      <c r="A408" s="3"/>
      <c r="B408" s="3"/>
      <c r="C408" s="3"/>
      <c r="D408" s="3"/>
      <c r="E408" s="3"/>
      <c r="F408" s="3"/>
      <c r="G408" s="1"/>
      <c r="H408" s="3"/>
      <c r="I408" s="1"/>
      <c r="J408" s="1"/>
      <c r="K408" s="1"/>
      <c r="L408" s="1"/>
      <c r="M408" s="1"/>
      <c r="N408" s="1"/>
      <c r="O408" s="1"/>
      <c r="P408" s="3"/>
      <c r="Q408" s="1"/>
      <c r="R408" s="1"/>
      <c r="S408" s="1"/>
      <c r="T408" s="1"/>
      <c r="U408" s="1"/>
      <c r="V408" s="1"/>
      <c r="W408" s="1"/>
      <c r="X408" s="1"/>
      <c r="Y408" s="1"/>
      <c r="Z408" s="1"/>
      <c r="AA408" s="1"/>
      <c r="AB408" s="1"/>
      <c r="AC408" s="1"/>
      <c r="AD408" s="1"/>
      <c r="AE408" s="1"/>
      <c r="AF408" s="1"/>
      <c r="AG408" s="1"/>
      <c r="AH408" s="1"/>
      <c r="AI408" s="1"/>
      <c r="AJ408" s="1"/>
      <c r="AK408" s="1"/>
      <c r="AL408" s="3"/>
      <c r="AM408" s="3"/>
      <c r="AN408" s="3"/>
      <c r="AO408" s="244"/>
      <c r="AP408" s="244"/>
      <c r="AQ408" s="244"/>
      <c r="AR408" s="1"/>
      <c r="AS408" s="1"/>
      <c r="AT408" s="1"/>
      <c r="AU408" s="1"/>
      <c r="AV408" s="1"/>
      <c r="AW408" s="1"/>
      <c r="AX408" s="1"/>
      <c r="AY408" s="1"/>
      <c r="AZ408" s="1"/>
      <c r="BA408" s="1"/>
      <c r="BB408" s="1"/>
      <c r="BC408" s="1"/>
      <c r="BD408" s="1"/>
      <c r="BE408" s="1"/>
      <c r="BF408" s="1"/>
      <c r="BG408" s="1"/>
      <c r="BH408" s="1"/>
      <c r="BI408" s="1"/>
      <c r="BJ408" s="1"/>
      <c r="BK408" s="1"/>
    </row>
    <row r="409" spans="1:63" ht="13.5" customHeight="1" x14ac:dyDescent="0.25">
      <c r="A409" s="3"/>
      <c r="B409" s="3"/>
      <c r="C409" s="3"/>
      <c r="D409" s="3"/>
      <c r="E409" s="3"/>
      <c r="F409" s="3"/>
      <c r="G409" s="1"/>
      <c r="H409" s="3"/>
      <c r="I409" s="1"/>
      <c r="J409" s="1"/>
      <c r="K409" s="1"/>
      <c r="L409" s="1"/>
      <c r="M409" s="1"/>
      <c r="N409" s="1"/>
      <c r="O409" s="1"/>
      <c r="P409" s="3"/>
      <c r="Q409" s="1"/>
      <c r="R409" s="1"/>
      <c r="S409" s="1"/>
      <c r="T409" s="1"/>
      <c r="U409" s="1"/>
      <c r="V409" s="1"/>
      <c r="W409" s="1"/>
      <c r="X409" s="1"/>
      <c r="Y409" s="1"/>
      <c r="Z409" s="1"/>
      <c r="AA409" s="1"/>
      <c r="AB409" s="1"/>
      <c r="AC409" s="1"/>
      <c r="AD409" s="1"/>
      <c r="AE409" s="1"/>
      <c r="AF409" s="1"/>
      <c r="AG409" s="1"/>
      <c r="AH409" s="1"/>
      <c r="AI409" s="1"/>
      <c r="AJ409" s="1"/>
      <c r="AK409" s="1"/>
      <c r="AL409" s="3"/>
      <c r="AM409" s="3"/>
      <c r="AN409" s="3"/>
      <c r="AO409" s="244"/>
      <c r="AP409" s="244"/>
      <c r="AQ409" s="244"/>
      <c r="AR409" s="1"/>
      <c r="AS409" s="1"/>
      <c r="AT409" s="1"/>
      <c r="AU409" s="1"/>
      <c r="AV409" s="1"/>
      <c r="AW409" s="1"/>
      <c r="AX409" s="1"/>
      <c r="AY409" s="1"/>
      <c r="AZ409" s="1"/>
      <c r="BA409" s="1"/>
      <c r="BB409" s="1"/>
      <c r="BC409" s="1"/>
      <c r="BD409" s="1"/>
      <c r="BE409" s="1"/>
      <c r="BF409" s="1"/>
      <c r="BG409" s="1"/>
      <c r="BH409" s="1"/>
      <c r="BI409" s="1"/>
      <c r="BJ409" s="1"/>
      <c r="BK409" s="1"/>
    </row>
    <row r="410" spans="1:63" ht="13.5" customHeight="1" x14ac:dyDescent="0.25">
      <c r="A410" s="3"/>
      <c r="B410" s="3"/>
      <c r="C410" s="3"/>
      <c r="D410" s="3"/>
      <c r="E410" s="3"/>
      <c r="F410" s="3"/>
      <c r="G410" s="1"/>
      <c r="H410" s="3"/>
      <c r="I410" s="1"/>
      <c r="J410" s="1"/>
      <c r="K410" s="1"/>
      <c r="L410" s="1"/>
      <c r="M410" s="1"/>
      <c r="N410" s="1"/>
      <c r="O410" s="1"/>
      <c r="P410" s="3"/>
      <c r="Q410" s="1"/>
      <c r="R410" s="1"/>
      <c r="S410" s="1"/>
      <c r="T410" s="1"/>
      <c r="U410" s="1"/>
      <c r="V410" s="1"/>
      <c r="W410" s="1"/>
      <c r="X410" s="1"/>
      <c r="Y410" s="1"/>
      <c r="Z410" s="1"/>
      <c r="AA410" s="1"/>
      <c r="AB410" s="1"/>
      <c r="AC410" s="1"/>
      <c r="AD410" s="1"/>
      <c r="AE410" s="1"/>
      <c r="AF410" s="1"/>
      <c r="AG410" s="1"/>
      <c r="AH410" s="1"/>
      <c r="AI410" s="1"/>
      <c r="AJ410" s="1"/>
      <c r="AK410" s="1"/>
      <c r="AL410" s="3"/>
      <c r="AM410" s="3"/>
      <c r="AN410" s="3"/>
      <c r="AO410" s="244"/>
      <c r="AP410" s="244"/>
      <c r="AQ410" s="244"/>
      <c r="AR410" s="1"/>
      <c r="AS410" s="1"/>
      <c r="AT410" s="1"/>
      <c r="AU410" s="1"/>
      <c r="AV410" s="1"/>
      <c r="AW410" s="1"/>
      <c r="AX410" s="1"/>
      <c r="AY410" s="1"/>
      <c r="AZ410" s="1"/>
      <c r="BA410" s="1"/>
      <c r="BB410" s="1"/>
      <c r="BC410" s="1"/>
      <c r="BD410" s="1"/>
      <c r="BE410" s="1"/>
      <c r="BF410" s="1"/>
      <c r="BG410" s="1"/>
      <c r="BH410" s="1"/>
      <c r="BI410" s="1"/>
      <c r="BJ410" s="1"/>
      <c r="BK410" s="1"/>
    </row>
    <row r="411" spans="1:63" ht="13.5" customHeight="1" x14ac:dyDescent="0.25">
      <c r="A411" s="3"/>
      <c r="B411" s="3"/>
      <c r="C411" s="3"/>
      <c r="D411" s="3"/>
      <c r="E411" s="3"/>
      <c r="F411" s="3"/>
      <c r="G411" s="1"/>
      <c r="H411" s="3"/>
      <c r="I411" s="1"/>
      <c r="J411" s="1"/>
      <c r="K411" s="1"/>
      <c r="L411" s="1"/>
      <c r="M411" s="1"/>
      <c r="N411" s="1"/>
      <c r="O411" s="1"/>
      <c r="P411" s="3"/>
      <c r="Q411" s="1"/>
      <c r="R411" s="1"/>
      <c r="S411" s="1"/>
      <c r="T411" s="1"/>
      <c r="U411" s="1"/>
      <c r="V411" s="1"/>
      <c r="W411" s="1"/>
      <c r="X411" s="1"/>
      <c r="Y411" s="1"/>
      <c r="Z411" s="1"/>
      <c r="AA411" s="1"/>
      <c r="AB411" s="1"/>
      <c r="AC411" s="1"/>
      <c r="AD411" s="1"/>
      <c r="AE411" s="1"/>
      <c r="AF411" s="1"/>
      <c r="AG411" s="1"/>
      <c r="AH411" s="1"/>
      <c r="AI411" s="1"/>
      <c r="AJ411" s="1"/>
      <c r="AK411" s="1"/>
      <c r="AL411" s="3"/>
      <c r="AM411" s="3"/>
      <c r="AN411" s="3"/>
      <c r="AO411" s="244"/>
      <c r="AP411" s="244"/>
      <c r="AQ411" s="244"/>
      <c r="AR411" s="1"/>
      <c r="AS411" s="1"/>
      <c r="AT411" s="1"/>
      <c r="AU411" s="1"/>
      <c r="AV411" s="1"/>
      <c r="AW411" s="1"/>
      <c r="AX411" s="1"/>
      <c r="AY411" s="1"/>
      <c r="AZ411" s="1"/>
      <c r="BA411" s="1"/>
      <c r="BB411" s="1"/>
      <c r="BC411" s="1"/>
      <c r="BD411" s="1"/>
      <c r="BE411" s="1"/>
      <c r="BF411" s="1"/>
      <c r="BG411" s="1"/>
      <c r="BH411" s="1"/>
      <c r="BI411" s="1"/>
      <c r="BJ411" s="1"/>
      <c r="BK411" s="1"/>
    </row>
    <row r="412" spans="1:63" ht="13.5" customHeight="1" x14ac:dyDescent="0.25">
      <c r="A412" s="3"/>
      <c r="B412" s="3"/>
      <c r="C412" s="3"/>
      <c r="D412" s="3"/>
      <c r="E412" s="3"/>
      <c r="F412" s="3"/>
      <c r="G412" s="1"/>
      <c r="H412" s="3"/>
      <c r="I412" s="1"/>
      <c r="J412" s="1"/>
      <c r="K412" s="1"/>
      <c r="L412" s="1"/>
      <c r="M412" s="1"/>
      <c r="N412" s="1"/>
      <c r="O412" s="1"/>
      <c r="P412" s="3"/>
      <c r="Q412" s="1"/>
      <c r="R412" s="1"/>
      <c r="S412" s="1"/>
      <c r="T412" s="1"/>
      <c r="U412" s="1"/>
      <c r="V412" s="1"/>
      <c r="W412" s="1"/>
      <c r="X412" s="1"/>
      <c r="Y412" s="1"/>
      <c r="Z412" s="1"/>
      <c r="AA412" s="1"/>
      <c r="AB412" s="1"/>
      <c r="AC412" s="1"/>
      <c r="AD412" s="1"/>
      <c r="AE412" s="1"/>
      <c r="AF412" s="1"/>
      <c r="AG412" s="1"/>
      <c r="AH412" s="1"/>
      <c r="AI412" s="1"/>
      <c r="AJ412" s="1"/>
      <c r="AK412" s="1"/>
      <c r="AL412" s="3"/>
      <c r="AM412" s="3"/>
      <c r="AN412" s="3"/>
      <c r="AO412" s="244"/>
      <c r="AP412" s="244"/>
      <c r="AQ412" s="244"/>
      <c r="AR412" s="1"/>
      <c r="AS412" s="1"/>
      <c r="AT412" s="1"/>
      <c r="AU412" s="1"/>
      <c r="AV412" s="1"/>
      <c r="AW412" s="1"/>
      <c r="AX412" s="1"/>
      <c r="AY412" s="1"/>
      <c r="AZ412" s="1"/>
      <c r="BA412" s="1"/>
      <c r="BB412" s="1"/>
      <c r="BC412" s="1"/>
      <c r="BD412" s="1"/>
      <c r="BE412" s="1"/>
      <c r="BF412" s="1"/>
      <c r="BG412" s="1"/>
      <c r="BH412" s="1"/>
      <c r="BI412" s="1"/>
      <c r="BJ412" s="1"/>
      <c r="BK412" s="1"/>
    </row>
    <row r="413" spans="1:63" ht="13.5" customHeight="1" x14ac:dyDescent="0.25">
      <c r="A413" s="3"/>
      <c r="B413" s="3"/>
      <c r="C413" s="3"/>
      <c r="D413" s="3"/>
      <c r="E413" s="3"/>
      <c r="F413" s="3"/>
      <c r="G413" s="1"/>
      <c r="H413" s="3"/>
      <c r="I413" s="1"/>
      <c r="J413" s="1"/>
      <c r="K413" s="1"/>
      <c r="L413" s="1"/>
      <c r="M413" s="1"/>
      <c r="N413" s="1"/>
      <c r="O413" s="1"/>
      <c r="P413" s="3"/>
      <c r="Q413" s="1"/>
      <c r="R413" s="1"/>
      <c r="S413" s="1"/>
      <c r="T413" s="1"/>
      <c r="U413" s="1"/>
      <c r="V413" s="1"/>
      <c r="W413" s="1"/>
      <c r="X413" s="1"/>
      <c r="Y413" s="1"/>
      <c r="Z413" s="1"/>
      <c r="AA413" s="1"/>
      <c r="AB413" s="1"/>
      <c r="AC413" s="1"/>
      <c r="AD413" s="1"/>
      <c r="AE413" s="1"/>
      <c r="AF413" s="1"/>
      <c r="AG413" s="1"/>
      <c r="AH413" s="1"/>
      <c r="AI413" s="1"/>
      <c r="AJ413" s="1"/>
      <c r="AK413" s="1"/>
      <c r="AL413" s="3"/>
      <c r="AM413" s="3"/>
      <c r="AN413" s="3"/>
      <c r="AO413" s="244"/>
      <c r="AP413" s="244"/>
      <c r="AQ413" s="244"/>
      <c r="AR413" s="1"/>
      <c r="AS413" s="1"/>
      <c r="AT413" s="1"/>
      <c r="AU413" s="1"/>
      <c r="AV413" s="1"/>
      <c r="AW413" s="1"/>
      <c r="AX413" s="1"/>
      <c r="AY413" s="1"/>
      <c r="AZ413" s="1"/>
      <c r="BA413" s="1"/>
      <c r="BB413" s="1"/>
      <c r="BC413" s="1"/>
      <c r="BD413" s="1"/>
      <c r="BE413" s="1"/>
      <c r="BF413" s="1"/>
      <c r="BG413" s="1"/>
      <c r="BH413" s="1"/>
      <c r="BI413" s="1"/>
      <c r="BJ413" s="1"/>
      <c r="BK413" s="1"/>
    </row>
    <row r="414" spans="1:63" ht="13.5" customHeight="1" x14ac:dyDescent="0.25">
      <c r="A414" s="3"/>
      <c r="B414" s="3"/>
      <c r="C414" s="3"/>
      <c r="D414" s="3"/>
      <c r="E414" s="3"/>
      <c r="F414" s="3"/>
      <c r="G414" s="1"/>
      <c r="H414" s="3"/>
      <c r="I414" s="1"/>
      <c r="J414" s="1"/>
      <c r="K414" s="1"/>
      <c r="L414" s="1"/>
      <c r="M414" s="1"/>
      <c r="N414" s="1"/>
      <c r="O414" s="1"/>
      <c r="P414" s="3"/>
      <c r="Q414" s="1"/>
      <c r="R414" s="1"/>
      <c r="S414" s="1"/>
      <c r="T414" s="1"/>
      <c r="U414" s="1"/>
      <c r="V414" s="1"/>
      <c r="W414" s="1"/>
      <c r="X414" s="1"/>
      <c r="Y414" s="1"/>
      <c r="Z414" s="1"/>
      <c r="AA414" s="1"/>
      <c r="AB414" s="1"/>
      <c r="AC414" s="1"/>
      <c r="AD414" s="1"/>
      <c r="AE414" s="1"/>
      <c r="AF414" s="1"/>
      <c r="AG414" s="1"/>
      <c r="AH414" s="1"/>
      <c r="AI414" s="1"/>
      <c r="AJ414" s="1"/>
      <c r="AK414" s="1"/>
      <c r="AL414" s="3"/>
      <c r="AM414" s="3"/>
      <c r="AN414" s="3"/>
      <c r="AO414" s="244"/>
      <c r="AP414" s="244"/>
      <c r="AQ414" s="244"/>
      <c r="AR414" s="1"/>
      <c r="AS414" s="1"/>
      <c r="AT414" s="1"/>
      <c r="AU414" s="1"/>
      <c r="AV414" s="1"/>
      <c r="AW414" s="1"/>
      <c r="AX414" s="1"/>
      <c r="AY414" s="1"/>
      <c r="AZ414" s="1"/>
      <c r="BA414" s="1"/>
      <c r="BB414" s="1"/>
      <c r="BC414" s="1"/>
      <c r="BD414" s="1"/>
      <c r="BE414" s="1"/>
      <c r="BF414" s="1"/>
      <c r="BG414" s="1"/>
      <c r="BH414" s="1"/>
      <c r="BI414" s="1"/>
      <c r="BJ414" s="1"/>
      <c r="BK414" s="1"/>
    </row>
    <row r="415" spans="1:63" ht="13.5" customHeight="1" x14ac:dyDescent="0.25">
      <c r="A415" s="3"/>
      <c r="B415" s="3"/>
      <c r="C415" s="3"/>
      <c r="D415" s="3"/>
      <c r="E415" s="3"/>
      <c r="F415" s="3"/>
      <c r="G415" s="1"/>
      <c r="H415" s="3"/>
      <c r="I415" s="1"/>
      <c r="J415" s="1"/>
      <c r="K415" s="1"/>
      <c r="L415" s="1"/>
      <c r="M415" s="1"/>
      <c r="N415" s="1"/>
      <c r="O415" s="1"/>
      <c r="P415" s="3"/>
      <c r="Q415" s="1"/>
      <c r="R415" s="1"/>
      <c r="S415" s="1"/>
      <c r="T415" s="1"/>
      <c r="U415" s="1"/>
      <c r="V415" s="1"/>
      <c r="W415" s="1"/>
      <c r="X415" s="1"/>
      <c r="Y415" s="1"/>
      <c r="Z415" s="1"/>
      <c r="AA415" s="1"/>
      <c r="AB415" s="1"/>
      <c r="AC415" s="1"/>
      <c r="AD415" s="1"/>
      <c r="AE415" s="1"/>
      <c r="AF415" s="1"/>
      <c r="AG415" s="1"/>
      <c r="AH415" s="1"/>
      <c r="AI415" s="1"/>
      <c r="AJ415" s="1"/>
      <c r="AK415" s="1"/>
      <c r="AL415" s="3"/>
      <c r="AM415" s="3"/>
      <c r="AN415" s="3"/>
      <c r="AO415" s="244"/>
      <c r="AP415" s="244"/>
      <c r="AQ415" s="244"/>
      <c r="AR415" s="1"/>
      <c r="AS415" s="1"/>
      <c r="AT415" s="1"/>
      <c r="AU415" s="1"/>
      <c r="AV415" s="1"/>
      <c r="AW415" s="1"/>
      <c r="AX415" s="1"/>
      <c r="AY415" s="1"/>
      <c r="AZ415" s="1"/>
      <c r="BA415" s="1"/>
      <c r="BB415" s="1"/>
      <c r="BC415" s="1"/>
      <c r="BD415" s="1"/>
      <c r="BE415" s="1"/>
      <c r="BF415" s="1"/>
      <c r="BG415" s="1"/>
      <c r="BH415" s="1"/>
      <c r="BI415" s="1"/>
      <c r="BJ415" s="1"/>
      <c r="BK415" s="1"/>
    </row>
    <row r="416" spans="1:63" ht="13.5" customHeight="1" x14ac:dyDescent="0.25">
      <c r="A416" s="3"/>
      <c r="B416" s="3"/>
      <c r="C416" s="3"/>
      <c r="D416" s="3"/>
      <c r="E416" s="3"/>
      <c r="F416" s="3"/>
      <c r="G416" s="1"/>
      <c r="H416" s="3"/>
      <c r="I416" s="1"/>
      <c r="J416" s="1"/>
      <c r="K416" s="1"/>
      <c r="L416" s="1"/>
      <c r="M416" s="1"/>
      <c r="N416" s="1"/>
      <c r="O416" s="1"/>
      <c r="P416" s="3"/>
      <c r="Q416" s="1"/>
      <c r="R416" s="1"/>
      <c r="S416" s="1"/>
      <c r="T416" s="1"/>
      <c r="U416" s="1"/>
      <c r="V416" s="1"/>
      <c r="W416" s="1"/>
      <c r="X416" s="1"/>
      <c r="Y416" s="1"/>
      <c r="Z416" s="1"/>
      <c r="AA416" s="1"/>
      <c r="AB416" s="1"/>
      <c r="AC416" s="1"/>
      <c r="AD416" s="1"/>
      <c r="AE416" s="1"/>
      <c r="AF416" s="1"/>
      <c r="AG416" s="1"/>
      <c r="AH416" s="1"/>
      <c r="AI416" s="1"/>
      <c r="AJ416" s="1"/>
      <c r="AK416" s="1"/>
      <c r="AL416" s="3"/>
      <c r="AM416" s="3"/>
      <c r="AN416" s="3"/>
      <c r="AO416" s="244"/>
      <c r="AP416" s="244"/>
      <c r="AQ416" s="244"/>
      <c r="AR416" s="1"/>
      <c r="AS416" s="1"/>
      <c r="AT416" s="1"/>
      <c r="AU416" s="1"/>
      <c r="AV416" s="1"/>
      <c r="AW416" s="1"/>
      <c r="AX416" s="1"/>
      <c r="AY416" s="1"/>
      <c r="AZ416" s="1"/>
      <c r="BA416" s="1"/>
      <c r="BB416" s="1"/>
      <c r="BC416" s="1"/>
      <c r="BD416" s="1"/>
      <c r="BE416" s="1"/>
      <c r="BF416" s="1"/>
      <c r="BG416" s="1"/>
      <c r="BH416" s="1"/>
      <c r="BI416" s="1"/>
      <c r="BJ416" s="1"/>
      <c r="BK416" s="1"/>
    </row>
    <row r="417" spans="1:63" ht="13.5" customHeight="1" x14ac:dyDescent="0.25">
      <c r="A417" s="3"/>
      <c r="B417" s="3"/>
      <c r="C417" s="3"/>
      <c r="D417" s="3"/>
      <c r="E417" s="3"/>
      <c r="F417" s="3"/>
      <c r="G417" s="1"/>
      <c r="H417" s="3"/>
      <c r="I417" s="1"/>
      <c r="J417" s="1"/>
      <c r="K417" s="1"/>
      <c r="L417" s="1"/>
      <c r="M417" s="1"/>
      <c r="N417" s="1"/>
      <c r="O417" s="1"/>
      <c r="P417" s="3"/>
      <c r="Q417" s="1"/>
      <c r="R417" s="1"/>
      <c r="S417" s="1"/>
      <c r="T417" s="1"/>
      <c r="U417" s="1"/>
      <c r="V417" s="1"/>
      <c r="W417" s="1"/>
      <c r="X417" s="1"/>
      <c r="Y417" s="1"/>
      <c r="Z417" s="1"/>
      <c r="AA417" s="1"/>
      <c r="AB417" s="1"/>
      <c r="AC417" s="1"/>
      <c r="AD417" s="1"/>
      <c r="AE417" s="1"/>
      <c r="AF417" s="1"/>
      <c r="AG417" s="1"/>
      <c r="AH417" s="1"/>
      <c r="AI417" s="1"/>
      <c r="AJ417" s="1"/>
      <c r="AK417" s="1"/>
      <c r="AL417" s="3"/>
      <c r="AM417" s="3"/>
      <c r="AN417" s="3"/>
      <c r="AO417" s="244"/>
      <c r="AP417" s="244"/>
      <c r="AQ417" s="244"/>
      <c r="AR417" s="1"/>
      <c r="AS417" s="1"/>
      <c r="AT417" s="1"/>
      <c r="AU417" s="1"/>
      <c r="AV417" s="1"/>
      <c r="AW417" s="1"/>
      <c r="AX417" s="1"/>
      <c r="AY417" s="1"/>
      <c r="AZ417" s="1"/>
      <c r="BA417" s="1"/>
      <c r="BB417" s="1"/>
      <c r="BC417" s="1"/>
      <c r="BD417" s="1"/>
      <c r="BE417" s="1"/>
      <c r="BF417" s="1"/>
      <c r="BG417" s="1"/>
      <c r="BH417" s="1"/>
      <c r="BI417" s="1"/>
      <c r="BJ417" s="1"/>
      <c r="BK417" s="1"/>
    </row>
    <row r="418" spans="1:63" ht="13.5" customHeight="1" x14ac:dyDescent="0.25">
      <c r="A418" s="3"/>
      <c r="B418" s="3"/>
      <c r="C418" s="3"/>
      <c r="D418" s="3"/>
      <c r="E418" s="3"/>
      <c r="F418" s="3"/>
      <c r="G418" s="1"/>
      <c r="H418" s="3"/>
      <c r="I418" s="1"/>
      <c r="J418" s="1"/>
      <c r="K418" s="1"/>
      <c r="L418" s="1"/>
      <c r="M418" s="1"/>
      <c r="N418" s="1"/>
      <c r="O418" s="1"/>
      <c r="P418" s="3"/>
      <c r="Q418" s="1"/>
      <c r="R418" s="1"/>
      <c r="S418" s="1"/>
      <c r="T418" s="1"/>
      <c r="U418" s="1"/>
      <c r="V418" s="1"/>
      <c r="W418" s="1"/>
      <c r="X418" s="1"/>
      <c r="Y418" s="1"/>
      <c r="Z418" s="1"/>
      <c r="AA418" s="1"/>
      <c r="AB418" s="1"/>
      <c r="AC418" s="1"/>
      <c r="AD418" s="1"/>
      <c r="AE418" s="1"/>
      <c r="AF418" s="1"/>
      <c r="AG418" s="1"/>
      <c r="AH418" s="1"/>
      <c r="AI418" s="1"/>
      <c r="AJ418" s="1"/>
      <c r="AK418" s="1"/>
      <c r="AL418" s="3"/>
      <c r="AM418" s="3"/>
      <c r="AN418" s="3"/>
      <c r="AO418" s="244"/>
      <c r="AP418" s="244"/>
      <c r="AQ418" s="244"/>
      <c r="AR418" s="1"/>
      <c r="AS418" s="1"/>
      <c r="AT418" s="1"/>
      <c r="AU418" s="1"/>
      <c r="AV418" s="1"/>
      <c r="AW418" s="1"/>
      <c r="AX418" s="1"/>
      <c r="AY418" s="1"/>
      <c r="AZ418" s="1"/>
      <c r="BA418" s="1"/>
      <c r="BB418" s="1"/>
      <c r="BC418" s="1"/>
      <c r="BD418" s="1"/>
      <c r="BE418" s="1"/>
      <c r="BF418" s="1"/>
      <c r="BG418" s="1"/>
      <c r="BH418" s="1"/>
      <c r="BI418" s="1"/>
      <c r="BJ418" s="1"/>
      <c r="BK418" s="1"/>
    </row>
    <row r="419" spans="1:63" ht="13.5" customHeight="1" x14ac:dyDescent="0.25">
      <c r="A419" s="3"/>
      <c r="B419" s="3"/>
      <c r="C419" s="3"/>
      <c r="D419" s="3"/>
      <c r="E419" s="3"/>
      <c r="F419" s="3"/>
      <c r="G419" s="1"/>
      <c r="H419" s="3"/>
      <c r="I419" s="1"/>
      <c r="J419" s="1"/>
      <c r="K419" s="1"/>
      <c r="L419" s="1"/>
      <c r="M419" s="1"/>
      <c r="N419" s="1"/>
      <c r="O419" s="1"/>
      <c r="P419" s="3"/>
      <c r="Q419" s="1"/>
      <c r="R419" s="1"/>
      <c r="S419" s="1"/>
      <c r="T419" s="1"/>
      <c r="U419" s="1"/>
      <c r="V419" s="1"/>
      <c r="W419" s="1"/>
      <c r="X419" s="1"/>
      <c r="Y419" s="1"/>
      <c r="Z419" s="1"/>
      <c r="AA419" s="1"/>
      <c r="AB419" s="1"/>
      <c r="AC419" s="1"/>
      <c r="AD419" s="1"/>
      <c r="AE419" s="1"/>
      <c r="AF419" s="1"/>
      <c r="AG419" s="1"/>
      <c r="AH419" s="1"/>
      <c r="AI419" s="1"/>
      <c r="AJ419" s="1"/>
      <c r="AK419" s="1"/>
      <c r="AL419" s="3"/>
      <c r="AM419" s="3"/>
      <c r="AN419" s="3"/>
      <c r="AO419" s="244"/>
      <c r="AP419" s="244"/>
      <c r="AQ419" s="244"/>
      <c r="AR419" s="1"/>
      <c r="AS419" s="1"/>
      <c r="AT419" s="1"/>
      <c r="AU419" s="1"/>
      <c r="AV419" s="1"/>
      <c r="AW419" s="1"/>
      <c r="AX419" s="1"/>
      <c r="AY419" s="1"/>
      <c r="AZ419" s="1"/>
      <c r="BA419" s="1"/>
      <c r="BB419" s="1"/>
      <c r="BC419" s="1"/>
      <c r="BD419" s="1"/>
      <c r="BE419" s="1"/>
      <c r="BF419" s="1"/>
      <c r="BG419" s="1"/>
      <c r="BH419" s="1"/>
      <c r="BI419" s="1"/>
      <c r="BJ419" s="1"/>
      <c r="BK419" s="1"/>
    </row>
    <row r="420" spans="1:63" ht="13.5" customHeight="1" x14ac:dyDescent="0.25">
      <c r="A420" s="3"/>
      <c r="B420" s="3"/>
      <c r="C420" s="3"/>
      <c r="D420" s="3"/>
      <c r="E420" s="3"/>
      <c r="F420" s="3"/>
      <c r="G420" s="1"/>
      <c r="H420" s="3"/>
      <c r="I420" s="1"/>
      <c r="J420" s="1"/>
      <c r="K420" s="1"/>
      <c r="L420" s="1"/>
      <c r="M420" s="1"/>
      <c r="N420" s="1"/>
      <c r="O420" s="1"/>
      <c r="P420" s="3"/>
      <c r="Q420" s="1"/>
      <c r="R420" s="1"/>
      <c r="S420" s="1"/>
      <c r="T420" s="1"/>
      <c r="U420" s="1"/>
      <c r="V420" s="1"/>
      <c r="W420" s="1"/>
      <c r="X420" s="1"/>
      <c r="Y420" s="1"/>
      <c r="Z420" s="1"/>
      <c r="AA420" s="1"/>
      <c r="AB420" s="1"/>
      <c r="AC420" s="1"/>
      <c r="AD420" s="1"/>
      <c r="AE420" s="1"/>
      <c r="AF420" s="1"/>
      <c r="AG420" s="1"/>
      <c r="AH420" s="1"/>
      <c r="AI420" s="1"/>
      <c r="AJ420" s="1"/>
      <c r="AK420" s="1"/>
      <c r="AL420" s="3"/>
      <c r="AM420" s="3"/>
      <c r="AN420" s="3"/>
      <c r="AO420" s="244"/>
      <c r="AP420" s="244"/>
      <c r="AQ420" s="244"/>
      <c r="AR420" s="1"/>
      <c r="AS420" s="1"/>
      <c r="AT420" s="1"/>
      <c r="AU420" s="1"/>
      <c r="AV420" s="1"/>
      <c r="AW420" s="1"/>
      <c r="AX420" s="1"/>
      <c r="AY420" s="1"/>
      <c r="AZ420" s="1"/>
      <c r="BA420" s="1"/>
      <c r="BB420" s="1"/>
      <c r="BC420" s="1"/>
      <c r="BD420" s="1"/>
      <c r="BE420" s="1"/>
      <c r="BF420" s="1"/>
      <c r="BG420" s="1"/>
      <c r="BH420" s="1"/>
      <c r="BI420" s="1"/>
      <c r="BJ420" s="1"/>
      <c r="BK420" s="1"/>
    </row>
    <row r="421" spans="1:63" ht="13.5" customHeight="1" x14ac:dyDescent="0.25">
      <c r="A421" s="3"/>
      <c r="B421" s="3"/>
      <c r="C421" s="3"/>
      <c r="D421" s="3"/>
      <c r="E421" s="3"/>
      <c r="F421" s="3"/>
      <c r="G421" s="1"/>
      <c r="H421" s="3"/>
      <c r="I421" s="1"/>
      <c r="J421" s="1"/>
      <c r="K421" s="1"/>
      <c r="L421" s="1"/>
      <c r="M421" s="1"/>
      <c r="N421" s="1"/>
      <c r="O421" s="1"/>
      <c r="P421" s="3"/>
      <c r="Q421" s="1"/>
      <c r="R421" s="1"/>
      <c r="S421" s="1"/>
      <c r="T421" s="1"/>
      <c r="U421" s="1"/>
      <c r="V421" s="1"/>
      <c r="W421" s="1"/>
      <c r="X421" s="1"/>
      <c r="Y421" s="1"/>
      <c r="Z421" s="1"/>
      <c r="AA421" s="1"/>
      <c r="AB421" s="1"/>
      <c r="AC421" s="1"/>
      <c r="AD421" s="1"/>
      <c r="AE421" s="1"/>
      <c r="AF421" s="1"/>
      <c r="AG421" s="1"/>
      <c r="AH421" s="1"/>
      <c r="AI421" s="1"/>
      <c r="AJ421" s="1"/>
      <c r="AK421" s="1"/>
      <c r="AL421" s="3"/>
      <c r="AM421" s="3"/>
      <c r="AN421" s="3"/>
      <c r="AO421" s="244"/>
      <c r="AP421" s="244"/>
      <c r="AQ421" s="244"/>
      <c r="AR421" s="1"/>
      <c r="AS421" s="1"/>
      <c r="AT421" s="1"/>
      <c r="AU421" s="1"/>
      <c r="AV421" s="1"/>
      <c r="AW421" s="1"/>
      <c r="AX421" s="1"/>
      <c r="AY421" s="1"/>
      <c r="AZ421" s="1"/>
      <c r="BA421" s="1"/>
      <c r="BB421" s="1"/>
      <c r="BC421" s="1"/>
      <c r="BD421" s="1"/>
      <c r="BE421" s="1"/>
      <c r="BF421" s="1"/>
      <c r="BG421" s="1"/>
      <c r="BH421" s="1"/>
      <c r="BI421" s="1"/>
      <c r="BJ421" s="1"/>
      <c r="BK421" s="1"/>
    </row>
    <row r="422" spans="1:63" ht="13.5" customHeight="1" x14ac:dyDescent="0.25">
      <c r="A422" s="3"/>
      <c r="B422" s="3"/>
      <c r="C422" s="3"/>
      <c r="D422" s="3"/>
      <c r="E422" s="3"/>
      <c r="F422" s="3"/>
      <c r="G422" s="1"/>
      <c r="H422" s="3"/>
      <c r="I422" s="1"/>
      <c r="J422" s="1"/>
      <c r="K422" s="1"/>
      <c r="L422" s="1"/>
      <c r="M422" s="1"/>
      <c r="N422" s="1"/>
      <c r="O422" s="1"/>
      <c r="P422" s="3"/>
      <c r="Q422" s="1"/>
      <c r="R422" s="1"/>
      <c r="S422" s="1"/>
      <c r="T422" s="1"/>
      <c r="U422" s="1"/>
      <c r="V422" s="1"/>
      <c r="W422" s="1"/>
      <c r="X422" s="1"/>
      <c r="Y422" s="1"/>
      <c r="Z422" s="1"/>
      <c r="AA422" s="1"/>
      <c r="AB422" s="1"/>
      <c r="AC422" s="1"/>
      <c r="AD422" s="1"/>
      <c r="AE422" s="1"/>
      <c r="AF422" s="1"/>
      <c r="AG422" s="1"/>
      <c r="AH422" s="1"/>
      <c r="AI422" s="1"/>
      <c r="AJ422" s="1"/>
      <c r="AK422" s="1"/>
      <c r="AL422" s="3"/>
      <c r="AM422" s="3"/>
      <c r="AN422" s="3"/>
      <c r="AO422" s="244"/>
      <c r="AP422" s="244"/>
      <c r="AQ422" s="244"/>
      <c r="AR422" s="1"/>
      <c r="AS422" s="1"/>
      <c r="AT422" s="1"/>
      <c r="AU422" s="1"/>
      <c r="AV422" s="1"/>
      <c r="AW422" s="1"/>
      <c r="AX422" s="1"/>
      <c r="AY422" s="1"/>
      <c r="AZ422" s="1"/>
      <c r="BA422" s="1"/>
      <c r="BB422" s="1"/>
      <c r="BC422" s="1"/>
      <c r="BD422" s="1"/>
      <c r="BE422" s="1"/>
      <c r="BF422" s="1"/>
      <c r="BG422" s="1"/>
      <c r="BH422" s="1"/>
      <c r="BI422" s="1"/>
      <c r="BJ422" s="1"/>
      <c r="BK422" s="1"/>
    </row>
    <row r="423" spans="1:63" ht="13.5" customHeight="1" x14ac:dyDescent="0.25">
      <c r="A423" s="3"/>
      <c r="B423" s="3"/>
      <c r="C423" s="3"/>
      <c r="D423" s="3"/>
      <c r="E423" s="3"/>
      <c r="F423" s="3"/>
      <c r="G423" s="1"/>
      <c r="H423" s="3"/>
      <c r="I423" s="1"/>
      <c r="J423" s="1"/>
      <c r="K423" s="1"/>
      <c r="L423" s="1"/>
      <c r="M423" s="1"/>
      <c r="N423" s="1"/>
      <c r="O423" s="1"/>
      <c r="P423" s="3"/>
      <c r="Q423" s="1"/>
      <c r="R423" s="1"/>
      <c r="S423" s="1"/>
      <c r="T423" s="1"/>
      <c r="U423" s="1"/>
      <c r="V423" s="1"/>
      <c r="W423" s="1"/>
      <c r="X423" s="1"/>
      <c r="Y423" s="1"/>
      <c r="Z423" s="1"/>
      <c r="AA423" s="1"/>
      <c r="AB423" s="1"/>
      <c r="AC423" s="1"/>
      <c r="AD423" s="1"/>
      <c r="AE423" s="1"/>
      <c r="AF423" s="1"/>
      <c r="AG423" s="1"/>
      <c r="AH423" s="1"/>
      <c r="AI423" s="1"/>
      <c r="AJ423" s="1"/>
      <c r="AK423" s="1"/>
      <c r="AL423" s="3"/>
      <c r="AM423" s="3"/>
      <c r="AN423" s="3"/>
      <c r="AO423" s="244"/>
      <c r="AP423" s="244"/>
      <c r="AQ423" s="244"/>
      <c r="AR423" s="1"/>
      <c r="AS423" s="1"/>
      <c r="AT423" s="1"/>
      <c r="AU423" s="1"/>
      <c r="AV423" s="1"/>
      <c r="AW423" s="1"/>
      <c r="AX423" s="1"/>
      <c r="AY423" s="1"/>
      <c r="AZ423" s="1"/>
      <c r="BA423" s="1"/>
      <c r="BB423" s="1"/>
      <c r="BC423" s="1"/>
      <c r="BD423" s="1"/>
      <c r="BE423" s="1"/>
      <c r="BF423" s="1"/>
      <c r="BG423" s="1"/>
      <c r="BH423" s="1"/>
      <c r="BI423" s="1"/>
      <c r="BJ423" s="1"/>
      <c r="BK423" s="1"/>
    </row>
    <row r="424" spans="1:63" ht="13.5" customHeight="1" x14ac:dyDescent="0.25">
      <c r="A424" s="3"/>
      <c r="B424" s="3"/>
      <c r="C424" s="3"/>
      <c r="D424" s="3"/>
      <c r="E424" s="3"/>
      <c r="F424" s="3"/>
      <c r="G424" s="1"/>
      <c r="H424" s="3"/>
      <c r="I424" s="1"/>
      <c r="J424" s="1"/>
      <c r="K424" s="1"/>
      <c r="L424" s="1"/>
      <c r="M424" s="1"/>
      <c r="N424" s="1"/>
      <c r="O424" s="1"/>
      <c r="P424" s="3"/>
      <c r="Q424" s="1"/>
      <c r="R424" s="1"/>
      <c r="S424" s="1"/>
      <c r="T424" s="1"/>
      <c r="U424" s="1"/>
      <c r="V424" s="1"/>
      <c r="W424" s="1"/>
      <c r="X424" s="1"/>
      <c r="Y424" s="1"/>
      <c r="Z424" s="1"/>
      <c r="AA424" s="1"/>
      <c r="AB424" s="1"/>
      <c r="AC424" s="1"/>
      <c r="AD424" s="1"/>
      <c r="AE424" s="1"/>
      <c r="AF424" s="1"/>
      <c r="AG424" s="1"/>
      <c r="AH424" s="1"/>
      <c r="AI424" s="1"/>
      <c r="AJ424" s="1"/>
      <c r="AK424" s="1"/>
      <c r="AL424" s="3"/>
      <c r="AM424" s="3"/>
      <c r="AN424" s="3"/>
      <c r="AO424" s="244"/>
      <c r="AP424" s="244"/>
      <c r="AQ424" s="244"/>
      <c r="AR424" s="1"/>
      <c r="AS424" s="1"/>
      <c r="AT424" s="1"/>
      <c r="AU424" s="1"/>
      <c r="AV424" s="1"/>
      <c r="AW424" s="1"/>
      <c r="AX424" s="1"/>
      <c r="AY424" s="1"/>
      <c r="AZ424" s="1"/>
      <c r="BA424" s="1"/>
      <c r="BB424" s="1"/>
      <c r="BC424" s="1"/>
      <c r="BD424" s="1"/>
      <c r="BE424" s="1"/>
      <c r="BF424" s="1"/>
      <c r="BG424" s="1"/>
      <c r="BH424" s="1"/>
      <c r="BI424" s="1"/>
      <c r="BJ424" s="1"/>
      <c r="BK424" s="1"/>
    </row>
    <row r="425" spans="1:63" ht="13.5" customHeight="1" x14ac:dyDescent="0.25">
      <c r="A425" s="3"/>
      <c r="B425" s="3"/>
      <c r="C425" s="3"/>
      <c r="D425" s="3"/>
      <c r="E425" s="3"/>
      <c r="F425" s="3"/>
      <c r="G425" s="1"/>
      <c r="H425" s="3"/>
      <c r="I425" s="1"/>
      <c r="J425" s="1"/>
      <c r="K425" s="1"/>
      <c r="L425" s="1"/>
      <c r="M425" s="1"/>
      <c r="N425" s="1"/>
      <c r="O425" s="1"/>
      <c r="P425" s="3"/>
      <c r="Q425" s="1"/>
      <c r="R425" s="1"/>
      <c r="S425" s="1"/>
      <c r="T425" s="1"/>
      <c r="U425" s="1"/>
      <c r="V425" s="1"/>
      <c r="W425" s="1"/>
      <c r="X425" s="1"/>
      <c r="Y425" s="1"/>
      <c r="Z425" s="1"/>
      <c r="AA425" s="1"/>
      <c r="AB425" s="1"/>
      <c r="AC425" s="1"/>
      <c r="AD425" s="1"/>
      <c r="AE425" s="1"/>
      <c r="AF425" s="1"/>
      <c r="AG425" s="1"/>
      <c r="AH425" s="1"/>
      <c r="AI425" s="1"/>
      <c r="AJ425" s="1"/>
      <c r="AK425" s="1"/>
      <c r="AL425" s="3"/>
      <c r="AM425" s="3"/>
      <c r="AN425" s="3"/>
      <c r="AO425" s="244"/>
      <c r="AP425" s="244"/>
      <c r="AQ425" s="244"/>
      <c r="AR425" s="1"/>
      <c r="AS425" s="1"/>
      <c r="AT425" s="1"/>
      <c r="AU425" s="1"/>
      <c r="AV425" s="1"/>
      <c r="AW425" s="1"/>
      <c r="AX425" s="1"/>
      <c r="AY425" s="1"/>
      <c r="AZ425" s="1"/>
      <c r="BA425" s="1"/>
      <c r="BB425" s="1"/>
      <c r="BC425" s="1"/>
      <c r="BD425" s="1"/>
      <c r="BE425" s="1"/>
      <c r="BF425" s="1"/>
      <c r="BG425" s="1"/>
      <c r="BH425" s="1"/>
      <c r="BI425" s="1"/>
      <c r="BJ425" s="1"/>
      <c r="BK425" s="1"/>
    </row>
    <row r="426" spans="1:63" ht="13.5" customHeight="1" x14ac:dyDescent="0.25">
      <c r="A426" s="3"/>
      <c r="B426" s="3"/>
      <c r="C426" s="3"/>
      <c r="D426" s="3"/>
      <c r="E426" s="3"/>
      <c r="F426" s="3"/>
      <c r="G426" s="1"/>
      <c r="H426" s="3"/>
      <c r="I426" s="1"/>
      <c r="J426" s="1"/>
      <c r="K426" s="1"/>
      <c r="L426" s="1"/>
      <c r="M426" s="1"/>
      <c r="N426" s="1"/>
      <c r="O426" s="1"/>
      <c r="P426" s="3"/>
      <c r="Q426" s="1"/>
      <c r="R426" s="1"/>
      <c r="S426" s="1"/>
      <c r="T426" s="1"/>
      <c r="U426" s="1"/>
      <c r="V426" s="1"/>
      <c r="W426" s="1"/>
      <c r="X426" s="1"/>
      <c r="Y426" s="1"/>
      <c r="Z426" s="1"/>
      <c r="AA426" s="1"/>
      <c r="AB426" s="1"/>
      <c r="AC426" s="1"/>
      <c r="AD426" s="1"/>
      <c r="AE426" s="1"/>
      <c r="AF426" s="1"/>
      <c r="AG426" s="1"/>
      <c r="AH426" s="1"/>
      <c r="AI426" s="1"/>
      <c r="AJ426" s="1"/>
      <c r="AK426" s="1"/>
      <c r="AL426" s="3"/>
      <c r="AM426" s="3"/>
      <c r="AN426" s="3"/>
      <c r="AO426" s="244"/>
      <c r="AP426" s="244"/>
      <c r="AQ426" s="244"/>
      <c r="AR426" s="1"/>
      <c r="AS426" s="1"/>
      <c r="AT426" s="1"/>
      <c r="AU426" s="1"/>
      <c r="AV426" s="1"/>
      <c r="AW426" s="1"/>
      <c r="AX426" s="1"/>
      <c r="AY426" s="1"/>
      <c r="AZ426" s="1"/>
      <c r="BA426" s="1"/>
      <c r="BB426" s="1"/>
      <c r="BC426" s="1"/>
      <c r="BD426" s="1"/>
      <c r="BE426" s="1"/>
      <c r="BF426" s="1"/>
      <c r="BG426" s="1"/>
      <c r="BH426" s="1"/>
      <c r="BI426" s="1"/>
      <c r="BJ426" s="1"/>
      <c r="BK426" s="1"/>
    </row>
    <row r="427" spans="1:63" ht="13.5" customHeight="1" x14ac:dyDescent="0.25">
      <c r="A427" s="3"/>
      <c r="B427" s="3"/>
      <c r="C427" s="3"/>
      <c r="D427" s="3"/>
      <c r="E427" s="3"/>
      <c r="F427" s="3"/>
      <c r="G427" s="1"/>
      <c r="H427" s="3"/>
      <c r="I427" s="1"/>
      <c r="J427" s="1"/>
      <c r="K427" s="1"/>
      <c r="L427" s="1"/>
      <c r="M427" s="1"/>
      <c r="N427" s="1"/>
      <c r="O427" s="1"/>
      <c r="P427" s="3"/>
      <c r="Q427" s="1"/>
      <c r="R427" s="1"/>
      <c r="S427" s="1"/>
      <c r="T427" s="1"/>
      <c r="U427" s="1"/>
      <c r="V427" s="1"/>
      <c r="W427" s="1"/>
      <c r="X427" s="1"/>
      <c r="Y427" s="1"/>
      <c r="Z427" s="1"/>
      <c r="AA427" s="1"/>
      <c r="AB427" s="1"/>
      <c r="AC427" s="1"/>
      <c r="AD427" s="1"/>
      <c r="AE427" s="1"/>
      <c r="AF427" s="1"/>
      <c r="AG427" s="1"/>
      <c r="AH427" s="1"/>
      <c r="AI427" s="1"/>
      <c r="AJ427" s="1"/>
      <c r="AK427" s="1"/>
      <c r="AL427" s="3"/>
      <c r="AM427" s="3"/>
      <c r="AN427" s="3"/>
      <c r="AO427" s="244"/>
      <c r="AP427" s="244"/>
      <c r="AQ427" s="244"/>
      <c r="AR427" s="1"/>
      <c r="AS427" s="1"/>
      <c r="AT427" s="1"/>
      <c r="AU427" s="1"/>
      <c r="AV427" s="1"/>
      <c r="AW427" s="1"/>
      <c r="AX427" s="1"/>
      <c r="AY427" s="1"/>
      <c r="AZ427" s="1"/>
      <c r="BA427" s="1"/>
      <c r="BB427" s="1"/>
      <c r="BC427" s="1"/>
      <c r="BD427" s="1"/>
      <c r="BE427" s="1"/>
      <c r="BF427" s="1"/>
      <c r="BG427" s="1"/>
      <c r="BH427" s="1"/>
      <c r="BI427" s="1"/>
      <c r="BJ427" s="1"/>
      <c r="BK427" s="1"/>
    </row>
    <row r="428" spans="1:63" ht="13.5" customHeight="1" x14ac:dyDescent="0.25">
      <c r="A428" s="3"/>
      <c r="B428" s="3"/>
      <c r="C428" s="3"/>
      <c r="D428" s="3"/>
      <c r="E428" s="3"/>
      <c r="F428" s="3"/>
      <c r="G428" s="1"/>
      <c r="H428" s="3"/>
      <c r="I428" s="1"/>
      <c r="J428" s="1"/>
      <c r="K428" s="1"/>
      <c r="L428" s="1"/>
      <c r="M428" s="1"/>
      <c r="N428" s="1"/>
      <c r="O428" s="1"/>
      <c r="P428" s="3"/>
      <c r="Q428" s="1"/>
      <c r="R428" s="1"/>
      <c r="S428" s="1"/>
      <c r="T428" s="1"/>
      <c r="U428" s="1"/>
      <c r="V428" s="1"/>
      <c r="W428" s="1"/>
      <c r="X428" s="1"/>
      <c r="Y428" s="1"/>
      <c r="Z428" s="1"/>
      <c r="AA428" s="1"/>
      <c r="AB428" s="1"/>
      <c r="AC428" s="1"/>
      <c r="AD428" s="1"/>
      <c r="AE428" s="1"/>
      <c r="AF428" s="1"/>
      <c r="AG428" s="1"/>
      <c r="AH428" s="1"/>
      <c r="AI428" s="1"/>
      <c r="AJ428" s="1"/>
      <c r="AK428" s="1"/>
      <c r="AL428" s="3"/>
      <c r="AM428" s="3"/>
      <c r="AN428" s="3"/>
      <c r="AO428" s="244"/>
      <c r="AP428" s="244"/>
      <c r="AQ428" s="244"/>
      <c r="AR428" s="1"/>
      <c r="AS428" s="1"/>
      <c r="AT428" s="1"/>
      <c r="AU428" s="1"/>
      <c r="AV428" s="1"/>
      <c r="AW428" s="1"/>
      <c r="AX428" s="1"/>
      <c r="AY428" s="1"/>
      <c r="AZ428" s="1"/>
      <c r="BA428" s="1"/>
      <c r="BB428" s="1"/>
      <c r="BC428" s="1"/>
      <c r="BD428" s="1"/>
      <c r="BE428" s="1"/>
      <c r="BF428" s="1"/>
      <c r="BG428" s="1"/>
      <c r="BH428" s="1"/>
      <c r="BI428" s="1"/>
      <c r="BJ428" s="1"/>
      <c r="BK428" s="1"/>
    </row>
    <row r="429" spans="1:63" ht="13.5" customHeight="1" x14ac:dyDescent="0.25">
      <c r="A429" s="3"/>
      <c r="B429" s="3"/>
      <c r="C429" s="3"/>
      <c r="D429" s="3"/>
      <c r="E429" s="3"/>
      <c r="F429" s="3"/>
      <c r="G429" s="1"/>
      <c r="H429" s="3"/>
      <c r="I429" s="1"/>
      <c r="J429" s="1"/>
      <c r="K429" s="1"/>
      <c r="L429" s="1"/>
      <c r="M429" s="1"/>
      <c r="N429" s="1"/>
      <c r="O429" s="1"/>
      <c r="P429" s="3"/>
      <c r="Q429" s="1"/>
      <c r="R429" s="1"/>
      <c r="S429" s="1"/>
      <c r="T429" s="1"/>
      <c r="U429" s="1"/>
      <c r="V429" s="1"/>
      <c r="W429" s="1"/>
      <c r="X429" s="1"/>
      <c r="Y429" s="1"/>
      <c r="Z429" s="1"/>
      <c r="AA429" s="1"/>
      <c r="AB429" s="1"/>
      <c r="AC429" s="1"/>
      <c r="AD429" s="1"/>
      <c r="AE429" s="1"/>
      <c r="AF429" s="1"/>
      <c r="AG429" s="1"/>
      <c r="AH429" s="1"/>
      <c r="AI429" s="1"/>
      <c r="AJ429" s="1"/>
      <c r="AK429" s="1"/>
      <c r="AL429" s="3"/>
      <c r="AM429" s="3"/>
      <c r="AN429" s="3"/>
      <c r="AO429" s="244"/>
      <c r="AP429" s="244"/>
      <c r="AQ429" s="244"/>
      <c r="AR429" s="1"/>
      <c r="AS429" s="1"/>
      <c r="AT429" s="1"/>
      <c r="AU429" s="1"/>
      <c r="AV429" s="1"/>
      <c r="AW429" s="1"/>
      <c r="AX429" s="1"/>
      <c r="AY429" s="1"/>
      <c r="AZ429" s="1"/>
      <c r="BA429" s="1"/>
      <c r="BB429" s="1"/>
      <c r="BC429" s="1"/>
      <c r="BD429" s="1"/>
      <c r="BE429" s="1"/>
      <c r="BF429" s="1"/>
      <c r="BG429" s="1"/>
      <c r="BH429" s="1"/>
      <c r="BI429" s="1"/>
      <c r="BJ429" s="1"/>
      <c r="BK429" s="1"/>
    </row>
    <row r="430" spans="1:63" ht="13.5" customHeight="1" x14ac:dyDescent="0.25">
      <c r="A430" s="3"/>
      <c r="B430" s="3"/>
      <c r="C430" s="3"/>
      <c r="D430" s="3"/>
      <c r="E430" s="3"/>
      <c r="F430" s="3"/>
      <c r="G430" s="1"/>
      <c r="H430" s="3"/>
      <c r="I430" s="1"/>
      <c r="J430" s="1"/>
      <c r="K430" s="1"/>
      <c r="L430" s="1"/>
      <c r="M430" s="1"/>
      <c r="N430" s="1"/>
      <c r="O430" s="1"/>
      <c r="P430" s="3"/>
      <c r="Q430" s="1"/>
      <c r="R430" s="1"/>
      <c r="S430" s="1"/>
      <c r="T430" s="1"/>
      <c r="U430" s="1"/>
      <c r="V430" s="1"/>
      <c r="W430" s="1"/>
      <c r="X430" s="1"/>
      <c r="Y430" s="1"/>
      <c r="Z430" s="1"/>
      <c r="AA430" s="1"/>
      <c r="AB430" s="1"/>
      <c r="AC430" s="1"/>
      <c r="AD430" s="1"/>
      <c r="AE430" s="1"/>
      <c r="AF430" s="1"/>
      <c r="AG430" s="1"/>
      <c r="AH430" s="1"/>
      <c r="AI430" s="1"/>
      <c r="AJ430" s="1"/>
      <c r="AK430" s="1"/>
      <c r="AL430" s="3"/>
      <c r="AM430" s="3"/>
      <c r="AN430" s="3"/>
      <c r="AO430" s="244"/>
      <c r="AP430" s="244"/>
      <c r="AQ430" s="244"/>
      <c r="AR430" s="1"/>
      <c r="AS430" s="1"/>
      <c r="AT430" s="1"/>
      <c r="AU430" s="1"/>
      <c r="AV430" s="1"/>
      <c r="AW430" s="1"/>
      <c r="AX430" s="1"/>
      <c r="AY430" s="1"/>
      <c r="AZ430" s="1"/>
      <c r="BA430" s="1"/>
      <c r="BB430" s="1"/>
      <c r="BC430" s="1"/>
      <c r="BD430" s="1"/>
      <c r="BE430" s="1"/>
      <c r="BF430" s="1"/>
      <c r="BG430" s="1"/>
      <c r="BH430" s="1"/>
      <c r="BI430" s="1"/>
      <c r="BJ430" s="1"/>
      <c r="BK430" s="1"/>
    </row>
    <row r="431" spans="1:63" ht="13.5" customHeight="1" x14ac:dyDescent="0.25">
      <c r="A431" s="3"/>
      <c r="B431" s="3"/>
      <c r="C431" s="3"/>
      <c r="D431" s="3"/>
      <c r="E431" s="3"/>
      <c r="F431" s="3"/>
      <c r="G431" s="1"/>
      <c r="H431" s="3"/>
      <c r="I431" s="1"/>
      <c r="J431" s="1"/>
      <c r="K431" s="1"/>
      <c r="L431" s="1"/>
      <c r="M431" s="1"/>
      <c r="N431" s="1"/>
      <c r="O431" s="1"/>
      <c r="P431" s="3"/>
      <c r="Q431" s="1"/>
      <c r="R431" s="1"/>
      <c r="S431" s="1"/>
      <c r="T431" s="1"/>
      <c r="U431" s="1"/>
      <c r="V431" s="1"/>
      <c r="W431" s="1"/>
      <c r="X431" s="1"/>
      <c r="Y431" s="1"/>
      <c r="Z431" s="1"/>
      <c r="AA431" s="1"/>
      <c r="AB431" s="1"/>
      <c r="AC431" s="1"/>
      <c r="AD431" s="1"/>
      <c r="AE431" s="1"/>
      <c r="AF431" s="1"/>
      <c r="AG431" s="1"/>
      <c r="AH431" s="1"/>
      <c r="AI431" s="1"/>
      <c r="AJ431" s="1"/>
      <c r="AK431" s="1"/>
      <c r="AL431" s="3"/>
      <c r="AM431" s="3"/>
      <c r="AN431" s="3"/>
      <c r="AO431" s="244"/>
      <c r="AP431" s="244"/>
      <c r="AQ431" s="244"/>
      <c r="AR431" s="1"/>
      <c r="AS431" s="1"/>
      <c r="AT431" s="1"/>
      <c r="AU431" s="1"/>
      <c r="AV431" s="1"/>
      <c r="AW431" s="1"/>
      <c r="AX431" s="1"/>
      <c r="AY431" s="1"/>
      <c r="AZ431" s="1"/>
      <c r="BA431" s="1"/>
      <c r="BB431" s="1"/>
      <c r="BC431" s="1"/>
      <c r="BD431" s="1"/>
      <c r="BE431" s="1"/>
      <c r="BF431" s="1"/>
      <c r="BG431" s="1"/>
      <c r="BH431" s="1"/>
      <c r="BI431" s="1"/>
      <c r="BJ431" s="1"/>
      <c r="BK431" s="1"/>
    </row>
    <row r="432" spans="1:63" ht="13.5" customHeight="1" x14ac:dyDescent="0.25">
      <c r="A432" s="3"/>
      <c r="B432" s="3"/>
      <c r="C432" s="3"/>
      <c r="D432" s="3"/>
      <c r="E432" s="3"/>
      <c r="F432" s="3"/>
      <c r="G432" s="1"/>
      <c r="H432" s="3"/>
      <c r="I432" s="1"/>
      <c r="J432" s="1"/>
      <c r="K432" s="1"/>
      <c r="L432" s="1"/>
      <c r="M432" s="1"/>
      <c r="N432" s="1"/>
      <c r="O432" s="1"/>
      <c r="P432" s="3"/>
      <c r="Q432" s="1"/>
      <c r="R432" s="1"/>
      <c r="S432" s="1"/>
      <c r="T432" s="1"/>
      <c r="U432" s="1"/>
      <c r="V432" s="1"/>
      <c r="W432" s="1"/>
      <c r="X432" s="1"/>
      <c r="Y432" s="1"/>
      <c r="Z432" s="1"/>
      <c r="AA432" s="1"/>
      <c r="AB432" s="1"/>
      <c r="AC432" s="1"/>
      <c r="AD432" s="1"/>
      <c r="AE432" s="1"/>
      <c r="AF432" s="1"/>
      <c r="AG432" s="1"/>
      <c r="AH432" s="1"/>
      <c r="AI432" s="1"/>
      <c r="AJ432" s="1"/>
      <c r="AK432" s="1"/>
      <c r="AL432" s="3"/>
      <c r="AM432" s="3"/>
      <c r="AN432" s="3"/>
      <c r="AO432" s="244"/>
      <c r="AP432" s="244"/>
      <c r="AQ432" s="244"/>
      <c r="AR432" s="1"/>
      <c r="AS432" s="1"/>
      <c r="AT432" s="1"/>
      <c r="AU432" s="1"/>
      <c r="AV432" s="1"/>
      <c r="AW432" s="1"/>
      <c r="AX432" s="1"/>
      <c r="AY432" s="1"/>
      <c r="AZ432" s="1"/>
      <c r="BA432" s="1"/>
      <c r="BB432" s="1"/>
      <c r="BC432" s="1"/>
      <c r="BD432" s="1"/>
      <c r="BE432" s="1"/>
      <c r="BF432" s="1"/>
      <c r="BG432" s="1"/>
      <c r="BH432" s="1"/>
      <c r="BI432" s="1"/>
      <c r="BJ432" s="1"/>
      <c r="BK432" s="1"/>
    </row>
    <row r="433" spans="1:63" ht="13.5" customHeight="1" x14ac:dyDescent="0.25">
      <c r="A433" s="3"/>
      <c r="B433" s="3"/>
      <c r="C433" s="3"/>
      <c r="D433" s="3"/>
      <c r="E433" s="3"/>
      <c r="F433" s="3"/>
      <c r="G433" s="1"/>
      <c r="H433" s="3"/>
      <c r="I433" s="1"/>
      <c r="J433" s="1"/>
      <c r="K433" s="1"/>
      <c r="L433" s="1"/>
      <c r="M433" s="1"/>
      <c r="N433" s="1"/>
      <c r="O433" s="1"/>
      <c r="P433" s="3"/>
      <c r="Q433" s="1"/>
      <c r="R433" s="1"/>
      <c r="S433" s="1"/>
      <c r="T433" s="1"/>
      <c r="U433" s="1"/>
      <c r="V433" s="1"/>
      <c r="W433" s="1"/>
      <c r="X433" s="1"/>
      <c r="Y433" s="1"/>
      <c r="Z433" s="1"/>
      <c r="AA433" s="1"/>
      <c r="AB433" s="1"/>
      <c r="AC433" s="1"/>
      <c r="AD433" s="1"/>
      <c r="AE433" s="1"/>
      <c r="AF433" s="1"/>
      <c r="AG433" s="1"/>
      <c r="AH433" s="1"/>
      <c r="AI433" s="1"/>
      <c r="AJ433" s="1"/>
      <c r="AK433" s="1"/>
      <c r="AL433" s="3"/>
      <c r="AM433" s="3"/>
      <c r="AN433" s="3"/>
      <c r="AO433" s="244"/>
      <c r="AP433" s="244"/>
      <c r="AQ433" s="244"/>
      <c r="AR433" s="1"/>
      <c r="AS433" s="1"/>
      <c r="AT433" s="1"/>
      <c r="AU433" s="1"/>
      <c r="AV433" s="1"/>
      <c r="AW433" s="1"/>
      <c r="AX433" s="1"/>
      <c r="AY433" s="1"/>
      <c r="AZ433" s="1"/>
      <c r="BA433" s="1"/>
      <c r="BB433" s="1"/>
      <c r="BC433" s="1"/>
      <c r="BD433" s="1"/>
      <c r="BE433" s="1"/>
      <c r="BF433" s="1"/>
      <c r="BG433" s="1"/>
      <c r="BH433" s="1"/>
      <c r="BI433" s="1"/>
      <c r="BJ433" s="1"/>
      <c r="BK433" s="1"/>
    </row>
    <row r="434" spans="1:63" ht="13.5" customHeight="1" x14ac:dyDescent="0.25">
      <c r="A434" s="3"/>
      <c r="B434" s="3"/>
      <c r="C434" s="3"/>
      <c r="D434" s="3"/>
      <c r="E434" s="3"/>
      <c r="F434" s="3"/>
      <c r="G434" s="1"/>
      <c r="H434" s="3"/>
      <c r="I434" s="1"/>
      <c r="J434" s="1"/>
      <c r="K434" s="1"/>
      <c r="L434" s="1"/>
      <c r="M434" s="1"/>
      <c r="N434" s="1"/>
      <c r="O434" s="1"/>
      <c r="P434" s="3"/>
      <c r="Q434" s="1"/>
      <c r="R434" s="1"/>
      <c r="S434" s="1"/>
      <c r="T434" s="1"/>
      <c r="U434" s="1"/>
      <c r="V434" s="1"/>
      <c r="W434" s="1"/>
      <c r="X434" s="1"/>
      <c r="Y434" s="1"/>
      <c r="Z434" s="1"/>
      <c r="AA434" s="1"/>
      <c r="AB434" s="1"/>
      <c r="AC434" s="1"/>
      <c r="AD434" s="1"/>
      <c r="AE434" s="1"/>
      <c r="AF434" s="1"/>
      <c r="AG434" s="1"/>
      <c r="AH434" s="1"/>
      <c r="AI434" s="1"/>
      <c r="AJ434" s="1"/>
      <c r="AK434" s="1"/>
      <c r="AL434" s="3"/>
      <c r="AM434" s="3"/>
      <c r="AN434" s="3"/>
      <c r="AO434" s="244"/>
      <c r="AP434" s="244"/>
      <c r="AQ434" s="244"/>
      <c r="AR434" s="1"/>
      <c r="AS434" s="1"/>
      <c r="AT434" s="1"/>
      <c r="AU434" s="1"/>
      <c r="AV434" s="1"/>
      <c r="AW434" s="1"/>
      <c r="AX434" s="1"/>
      <c r="AY434" s="1"/>
      <c r="AZ434" s="1"/>
      <c r="BA434" s="1"/>
      <c r="BB434" s="1"/>
      <c r="BC434" s="1"/>
      <c r="BD434" s="1"/>
      <c r="BE434" s="1"/>
      <c r="BF434" s="1"/>
      <c r="BG434" s="1"/>
      <c r="BH434" s="1"/>
      <c r="BI434" s="1"/>
      <c r="BJ434" s="1"/>
      <c r="BK434" s="1"/>
    </row>
    <row r="435" spans="1:63" ht="13.5" customHeight="1" x14ac:dyDescent="0.25">
      <c r="A435" s="3"/>
      <c r="B435" s="3"/>
      <c r="C435" s="3"/>
      <c r="D435" s="3"/>
      <c r="E435" s="3"/>
      <c r="F435" s="3"/>
      <c r="G435" s="1"/>
      <c r="H435" s="3"/>
      <c r="I435" s="1"/>
      <c r="J435" s="1"/>
      <c r="K435" s="1"/>
      <c r="L435" s="1"/>
      <c r="M435" s="1"/>
      <c r="N435" s="1"/>
      <c r="O435" s="1"/>
      <c r="P435" s="3"/>
      <c r="Q435" s="1"/>
      <c r="R435" s="1"/>
      <c r="S435" s="1"/>
      <c r="T435" s="1"/>
      <c r="U435" s="1"/>
      <c r="V435" s="1"/>
      <c r="W435" s="1"/>
      <c r="X435" s="1"/>
      <c r="Y435" s="1"/>
      <c r="Z435" s="1"/>
      <c r="AA435" s="1"/>
      <c r="AB435" s="1"/>
      <c r="AC435" s="1"/>
      <c r="AD435" s="1"/>
      <c r="AE435" s="1"/>
      <c r="AF435" s="1"/>
      <c r="AG435" s="1"/>
      <c r="AH435" s="1"/>
      <c r="AI435" s="1"/>
      <c r="AJ435" s="1"/>
      <c r="AK435" s="1"/>
      <c r="AL435" s="3"/>
      <c r="AM435" s="3"/>
      <c r="AN435" s="3"/>
      <c r="AO435" s="244"/>
      <c r="AP435" s="244"/>
      <c r="AQ435" s="244"/>
      <c r="AR435" s="1"/>
      <c r="AS435" s="1"/>
      <c r="AT435" s="1"/>
      <c r="AU435" s="1"/>
      <c r="AV435" s="1"/>
      <c r="AW435" s="1"/>
      <c r="AX435" s="1"/>
      <c r="AY435" s="1"/>
      <c r="AZ435" s="1"/>
      <c r="BA435" s="1"/>
      <c r="BB435" s="1"/>
      <c r="BC435" s="1"/>
      <c r="BD435" s="1"/>
      <c r="BE435" s="1"/>
      <c r="BF435" s="1"/>
      <c r="BG435" s="1"/>
      <c r="BH435" s="1"/>
      <c r="BI435" s="1"/>
      <c r="BJ435" s="1"/>
      <c r="BK435" s="1"/>
    </row>
    <row r="436" spans="1:63" ht="13.5" customHeight="1" x14ac:dyDescent="0.25">
      <c r="A436" s="3"/>
      <c r="B436" s="3"/>
      <c r="C436" s="3"/>
      <c r="D436" s="3"/>
      <c r="E436" s="3"/>
      <c r="F436" s="3"/>
      <c r="G436" s="1"/>
      <c r="H436" s="3"/>
      <c r="I436" s="1"/>
      <c r="J436" s="1"/>
      <c r="K436" s="1"/>
      <c r="L436" s="1"/>
      <c r="M436" s="1"/>
      <c r="N436" s="1"/>
      <c r="O436" s="1"/>
      <c r="P436" s="3"/>
      <c r="Q436" s="1"/>
      <c r="R436" s="1"/>
      <c r="S436" s="1"/>
      <c r="T436" s="1"/>
      <c r="U436" s="1"/>
      <c r="V436" s="1"/>
      <c r="W436" s="1"/>
      <c r="X436" s="1"/>
      <c r="Y436" s="1"/>
      <c r="Z436" s="1"/>
      <c r="AA436" s="1"/>
      <c r="AB436" s="1"/>
      <c r="AC436" s="1"/>
      <c r="AD436" s="1"/>
      <c r="AE436" s="1"/>
      <c r="AF436" s="1"/>
      <c r="AG436" s="1"/>
      <c r="AH436" s="1"/>
      <c r="AI436" s="1"/>
      <c r="AJ436" s="1"/>
      <c r="AK436" s="1"/>
      <c r="AL436" s="3"/>
      <c r="AM436" s="3"/>
      <c r="AN436" s="3"/>
      <c r="AO436" s="244"/>
      <c r="AP436" s="244"/>
      <c r="AQ436" s="244"/>
      <c r="AR436" s="1"/>
      <c r="AS436" s="1"/>
      <c r="AT436" s="1"/>
      <c r="AU436" s="1"/>
      <c r="AV436" s="1"/>
      <c r="AW436" s="1"/>
      <c r="AX436" s="1"/>
      <c r="AY436" s="1"/>
      <c r="AZ436" s="1"/>
      <c r="BA436" s="1"/>
      <c r="BB436" s="1"/>
      <c r="BC436" s="1"/>
      <c r="BD436" s="1"/>
      <c r="BE436" s="1"/>
      <c r="BF436" s="1"/>
      <c r="BG436" s="1"/>
      <c r="BH436" s="1"/>
      <c r="BI436" s="1"/>
      <c r="BJ436" s="1"/>
      <c r="BK436" s="1"/>
    </row>
    <row r="437" spans="1:63" ht="13.5" customHeight="1" x14ac:dyDescent="0.25">
      <c r="A437" s="3"/>
      <c r="B437" s="3"/>
      <c r="C437" s="3"/>
      <c r="D437" s="3"/>
      <c r="E437" s="3"/>
      <c r="F437" s="3"/>
      <c r="G437" s="1"/>
      <c r="H437" s="3"/>
      <c r="I437" s="1"/>
      <c r="J437" s="1"/>
      <c r="K437" s="1"/>
      <c r="L437" s="1"/>
      <c r="M437" s="1"/>
      <c r="N437" s="1"/>
      <c r="O437" s="1"/>
      <c r="P437" s="3"/>
      <c r="Q437" s="1"/>
      <c r="R437" s="1"/>
      <c r="S437" s="1"/>
      <c r="T437" s="1"/>
      <c r="U437" s="1"/>
      <c r="V437" s="1"/>
      <c r="W437" s="1"/>
      <c r="X437" s="1"/>
      <c r="Y437" s="1"/>
      <c r="Z437" s="1"/>
      <c r="AA437" s="1"/>
      <c r="AB437" s="1"/>
      <c r="AC437" s="1"/>
      <c r="AD437" s="1"/>
      <c r="AE437" s="1"/>
      <c r="AF437" s="1"/>
      <c r="AG437" s="1"/>
      <c r="AH437" s="1"/>
      <c r="AI437" s="1"/>
      <c r="AJ437" s="1"/>
      <c r="AK437" s="1"/>
      <c r="AL437" s="3"/>
      <c r="AM437" s="3"/>
      <c r="AN437" s="3"/>
      <c r="AO437" s="244"/>
      <c r="AP437" s="244"/>
      <c r="AQ437" s="244"/>
      <c r="AR437" s="1"/>
      <c r="AS437" s="1"/>
      <c r="AT437" s="1"/>
      <c r="AU437" s="1"/>
      <c r="AV437" s="1"/>
      <c r="AW437" s="1"/>
      <c r="AX437" s="1"/>
      <c r="AY437" s="1"/>
      <c r="AZ437" s="1"/>
      <c r="BA437" s="1"/>
      <c r="BB437" s="1"/>
      <c r="BC437" s="1"/>
      <c r="BD437" s="1"/>
      <c r="BE437" s="1"/>
      <c r="BF437" s="1"/>
      <c r="BG437" s="1"/>
      <c r="BH437" s="1"/>
      <c r="BI437" s="1"/>
      <c r="BJ437" s="1"/>
      <c r="BK437" s="1"/>
    </row>
    <row r="438" spans="1:63" ht="13.5" customHeight="1" x14ac:dyDescent="0.25">
      <c r="A438" s="3"/>
      <c r="B438" s="3"/>
      <c r="C438" s="3"/>
      <c r="D438" s="3"/>
      <c r="E438" s="3"/>
      <c r="F438" s="3"/>
      <c r="G438" s="1"/>
      <c r="H438" s="3"/>
      <c r="I438" s="1"/>
      <c r="J438" s="1"/>
      <c r="K438" s="1"/>
      <c r="L438" s="1"/>
      <c r="M438" s="1"/>
      <c r="N438" s="1"/>
      <c r="O438" s="1"/>
      <c r="P438" s="3"/>
      <c r="Q438" s="1"/>
      <c r="R438" s="1"/>
      <c r="S438" s="1"/>
      <c r="T438" s="1"/>
      <c r="U438" s="1"/>
      <c r="V438" s="1"/>
      <c r="W438" s="1"/>
      <c r="X438" s="1"/>
      <c r="Y438" s="1"/>
      <c r="Z438" s="1"/>
      <c r="AA438" s="1"/>
      <c r="AB438" s="1"/>
      <c r="AC438" s="1"/>
      <c r="AD438" s="1"/>
      <c r="AE438" s="1"/>
      <c r="AF438" s="1"/>
      <c r="AG438" s="1"/>
      <c r="AH438" s="1"/>
      <c r="AI438" s="1"/>
      <c r="AJ438" s="1"/>
      <c r="AK438" s="1"/>
      <c r="AL438" s="3"/>
      <c r="AM438" s="3"/>
      <c r="AN438" s="3"/>
      <c r="AO438" s="244"/>
      <c r="AP438" s="244"/>
      <c r="AQ438" s="244"/>
      <c r="AR438" s="1"/>
      <c r="AS438" s="1"/>
      <c r="AT438" s="1"/>
      <c r="AU438" s="1"/>
      <c r="AV438" s="1"/>
      <c r="AW438" s="1"/>
      <c r="AX438" s="1"/>
      <c r="AY438" s="1"/>
      <c r="AZ438" s="1"/>
      <c r="BA438" s="1"/>
      <c r="BB438" s="1"/>
      <c r="BC438" s="1"/>
      <c r="BD438" s="1"/>
      <c r="BE438" s="1"/>
      <c r="BF438" s="1"/>
      <c r="BG438" s="1"/>
      <c r="BH438" s="1"/>
      <c r="BI438" s="1"/>
      <c r="BJ438" s="1"/>
      <c r="BK438" s="1"/>
    </row>
    <row r="439" spans="1:63" ht="13.5" customHeight="1" x14ac:dyDescent="0.25">
      <c r="A439" s="3"/>
      <c r="B439" s="3"/>
      <c r="C439" s="3"/>
      <c r="D439" s="3"/>
      <c r="E439" s="3"/>
      <c r="F439" s="3"/>
      <c r="G439" s="1"/>
      <c r="H439" s="3"/>
      <c r="I439" s="1"/>
      <c r="J439" s="1"/>
      <c r="K439" s="1"/>
      <c r="L439" s="1"/>
      <c r="M439" s="1"/>
      <c r="N439" s="1"/>
      <c r="O439" s="1"/>
      <c r="P439" s="3"/>
      <c r="Q439" s="1"/>
      <c r="R439" s="1"/>
      <c r="S439" s="1"/>
      <c r="T439" s="1"/>
      <c r="U439" s="1"/>
      <c r="V439" s="1"/>
      <c r="W439" s="1"/>
      <c r="X439" s="1"/>
      <c r="Y439" s="1"/>
      <c r="Z439" s="1"/>
      <c r="AA439" s="1"/>
      <c r="AB439" s="1"/>
      <c r="AC439" s="1"/>
      <c r="AD439" s="1"/>
      <c r="AE439" s="1"/>
      <c r="AF439" s="1"/>
      <c r="AG439" s="1"/>
      <c r="AH439" s="1"/>
      <c r="AI439" s="1"/>
      <c r="AJ439" s="1"/>
      <c r="AK439" s="1"/>
      <c r="AL439" s="3"/>
      <c r="AM439" s="3"/>
      <c r="AN439" s="3"/>
      <c r="AO439" s="244"/>
      <c r="AP439" s="244"/>
      <c r="AQ439" s="244"/>
      <c r="AR439" s="1"/>
      <c r="AS439" s="1"/>
      <c r="AT439" s="1"/>
      <c r="AU439" s="1"/>
      <c r="AV439" s="1"/>
      <c r="AW439" s="1"/>
      <c r="AX439" s="1"/>
      <c r="AY439" s="1"/>
      <c r="AZ439" s="1"/>
      <c r="BA439" s="1"/>
      <c r="BB439" s="1"/>
      <c r="BC439" s="1"/>
      <c r="BD439" s="1"/>
      <c r="BE439" s="1"/>
      <c r="BF439" s="1"/>
      <c r="BG439" s="1"/>
      <c r="BH439" s="1"/>
      <c r="BI439" s="1"/>
      <c r="BJ439" s="1"/>
      <c r="BK439" s="1"/>
    </row>
    <row r="440" spans="1:63" ht="13.5" customHeight="1" x14ac:dyDescent="0.25">
      <c r="A440" s="3"/>
      <c r="B440" s="3"/>
      <c r="C440" s="3"/>
      <c r="D440" s="3"/>
      <c r="E440" s="3"/>
      <c r="F440" s="3"/>
      <c r="G440" s="1"/>
      <c r="H440" s="3"/>
      <c r="I440" s="1"/>
      <c r="J440" s="1"/>
      <c r="K440" s="1"/>
      <c r="L440" s="1"/>
      <c r="M440" s="1"/>
      <c r="N440" s="1"/>
      <c r="O440" s="1"/>
      <c r="P440" s="3"/>
      <c r="Q440" s="1"/>
      <c r="R440" s="1"/>
      <c r="S440" s="1"/>
      <c r="T440" s="1"/>
      <c r="U440" s="1"/>
      <c r="V440" s="1"/>
      <c r="W440" s="1"/>
      <c r="X440" s="1"/>
      <c r="Y440" s="1"/>
      <c r="Z440" s="1"/>
      <c r="AA440" s="1"/>
      <c r="AB440" s="1"/>
      <c r="AC440" s="1"/>
      <c r="AD440" s="1"/>
      <c r="AE440" s="1"/>
      <c r="AF440" s="1"/>
      <c r="AG440" s="1"/>
      <c r="AH440" s="1"/>
      <c r="AI440" s="1"/>
      <c r="AJ440" s="1"/>
      <c r="AK440" s="1"/>
      <c r="AL440" s="3"/>
      <c r="AM440" s="3"/>
      <c r="AN440" s="3"/>
      <c r="AO440" s="244"/>
      <c r="AP440" s="244"/>
      <c r="AQ440" s="244"/>
      <c r="AR440" s="1"/>
      <c r="AS440" s="1"/>
      <c r="AT440" s="1"/>
      <c r="AU440" s="1"/>
      <c r="AV440" s="1"/>
      <c r="AW440" s="1"/>
      <c r="AX440" s="1"/>
      <c r="AY440" s="1"/>
      <c r="AZ440" s="1"/>
      <c r="BA440" s="1"/>
      <c r="BB440" s="1"/>
      <c r="BC440" s="1"/>
      <c r="BD440" s="1"/>
      <c r="BE440" s="1"/>
      <c r="BF440" s="1"/>
      <c r="BG440" s="1"/>
      <c r="BH440" s="1"/>
      <c r="BI440" s="1"/>
      <c r="BJ440" s="1"/>
      <c r="BK440" s="1"/>
    </row>
    <row r="441" spans="1:63" ht="13.5" customHeight="1" x14ac:dyDescent="0.25">
      <c r="A441" s="3"/>
      <c r="B441" s="3"/>
      <c r="C441" s="3"/>
      <c r="D441" s="3"/>
      <c r="E441" s="3"/>
      <c r="F441" s="3"/>
      <c r="G441" s="1"/>
      <c r="H441" s="3"/>
      <c r="I441" s="1"/>
      <c r="J441" s="1"/>
      <c r="K441" s="1"/>
      <c r="L441" s="1"/>
      <c r="M441" s="1"/>
      <c r="N441" s="1"/>
      <c r="O441" s="1"/>
      <c r="P441" s="3"/>
      <c r="Q441" s="1"/>
      <c r="R441" s="1"/>
      <c r="S441" s="1"/>
      <c r="T441" s="1"/>
      <c r="U441" s="1"/>
      <c r="V441" s="1"/>
      <c r="W441" s="1"/>
      <c r="X441" s="1"/>
      <c r="Y441" s="1"/>
      <c r="Z441" s="1"/>
      <c r="AA441" s="1"/>
      <c r="AB441" s="1"/>
      <c r="AC441" s="1"/>
      <c r="AD441" s="1"/>
      <c r="AE441" s="1"/>
      <c r="AF441" s="1"/>
      <c r="AG441" s="1"/>
      <c r="AH441" s="1"/>
      <c r="AI441" s="1"/>
      <c r="AJ441" s="1"/>
      <c r="AK441" s="1"/>
      <c r="AL441" s="3"/>
      <c r="AM441" s="3"/>
      <c r="AN441" s="3"/>
      <c r="AO441" s="244"/>
      <c r="AP441" s="244"/>
      <c r="AQ441" s="244"/>
      <c r="AR441" s="1"/>
      <c r="AS441" s="1"/>
      <c r="AT441" s="1"/>
      <c r="AU441" s="1"/>
      <c r="AV441" s="1"/>
      <c r="AW441" s="1"/>
      <c r="AX441" s="1"/>
      <c r="AY441" s="1"/>
      <c r="AZ441" s="1"/>
      <c r="BA441" s="1"/>
      <c r="BB441" s="1"/>
      <c r="BC441" s="1"/>
      <c r="BD441" s="1"/>
      <c r="BE441" s="1"/>
      <c r="BF441" s="1"/>
      <c r="BG441" s="1"/>
      <c r="BH441" s="1"/>
      <c r="BI441" s="1"/>
      <c r="BJ441" s="1"/>
      <c r="BK441" s="1"/>
    </row>
    <row r="442" spans="1:63" ht="13.5" customHeight="1" x14ac:dyDescent="0.25">
      <c r="A442" s="3"/>
      <c r="B442" s="3"/>
      <c r="C442" s="3"/>
      <c r="D442" s="3"/>
      <c r="E442" s="3"/>
      <c r="F442" s="3"/>
      <c r="G442" s="1"/>
      <c r="H442" s="3"/>
      <c r="I442" s="1"/>
      <c r="J442" s="1"/>
      <c r="K442" s="1"/>
      <c r="L442" s="1"/>
      <c r="M442" s="1"/>
      <c r="N442" s="1"/>
      <c r="O442" s="1"/>
      <c r="P442" s="3"/>
      <c r="Q442" s="1"/>
      <c r="R442" s="1"/>
      <c r="S442" s="1"/>
      <c r="T442" s="1"/>
      <c r="U442" s="1"/>
      <c r="V442" s="1"/>
      <c r="W442" s="1"/>
      <c r="X442" s="1"/>
      <c r="Y442" s="1"/>
      <c r="Z442" s="1"/>
      <c r="AA442" s="1"/>
      <c r="AB442" s="1"/>
      <c r="AC442" s="1"/>
      <c r="AD442" s="1"/>
      <c r="AE442" s="1"/>
      <c r="AF442" s="1"/>
      <c r="AG442" s="1"/>
      <c r="AH442" s="1"/>
      <c r="AI442" s="1"/>
      <c r="AJ442" s="1"/>
      <c r="AK442" s="1"/>
      <c r="AL442" s="3"/>
      <c r="AM442" s="3"/>
      <c r="AN442" s="3"/>
      <c r="AO442" s="244"/>
      <c r="AP442" s="244"/>
      <c r="AQ442" s="244"/>
      <c r="AR442" s="1"/>
      <c r="AS442" s="1"/>
      <c r="AT442" s="1"/>
      <c r="AU442" s="1"/>
      <c r="AV442" s="1"/>
      <c r="AW442" s="1"/>
      <c r="AX442" s="1"/>
      <c r="AY442" s="1"/>
      <c r="AZ442" s="1"/>
      <c r="BA442" s="1"/>
      <c r="BB442" s="1"/>
      <c r="BC442" s="1"/>
      <c r="BD442" s="1"/>
      <c r="BE442" s="1"/>
      <c r="BF442" s="1"/>
      <c r="BG442" s="1"/>
      <c r="BH442" s="1"/>
      <c r="BI442" s="1"/>
      <c r="BJ442" s="1"/>
      <c r="BK442" s="1"/>
    </row>
    <row r="443" spans="1:63" ht="13.5" customHeight="1" x14ac:dyDescent="0.25">
      <c r="A443" s="3"/>
      <c r="B443" s="3"/>
      <c r="C443" s="3"/>
      <c r="D443" s="3"/>
      <c r="E443" s="3"/>
      <c r="F443" s="3"/>
      <c r="G443" s="1"/>
      <c r="H443" s="3"/>
      <c r="I443" s="1"/>
      <c r="J443" s="1"/>
      <c r="K443" s="1"/>
      <c r="L443" s="1"/>
      <c r="M443" s="1"/>
      <c r="N443" s="1"/>
      <c r="O443" s="1"/>
      <c r="P443" s="3"/>
      <c r="Q443" s="1"/>
      <c r="R443" s="1"/>
      <c r="S443" s="1"/>
      <c r="T443" s="1"/>
      <c r="U443" s="1"/>
      <c r="V443" s="1"/>
      <c r="W443" s="1"/>
      <c r="X443" s="1"/>
      <c r="Y443" s="1"/>
      <c r="Z443" s="1"/>
      <c r="AA443" s="1"/>
      <c r="AB443" s="1"/>
      <c r="AC443" s="1"/>
      <c r="AD443" s="1"/>
      <c r="AE443" s="1"/>
      <c r="AF443" s="1"/>
      <c r="AG443" s="1"/>
      <c r="AH443" s="1"/>
      <c r="AI443" s="1"/>
      <c r="AJ443" s="1"/>
      <c r="AK443" s="1"/>
      <c r="AL443" s="3"/>
      <c r="AM443" s="3"/>
      <c r="AN443" s="3"/>
      <c r="AO443" s="244"/>
      <c r="AP443" s="244"/>
      <c r="AQ443" s="244"/>
      <c r="AR443" s="1"/>
      <c r="AS443" s="1"/>
      <c r="AT443" s="1"/>
      <c r="AU443" s="1"/>
      <c r="AV443" s="1"/>
      <c r="AW443" s="1"/>
      <c r="AX443" s="1"/>
      <c r="AY443" s="1"/>
      <c r="AZ443" s="1"/>
      <c r="BA443" s="1"/>
      <c r="BB443" s="1"/>
      <c r="BC443" s="1"/>
      <c r="BD443" s="1"/>
      <c r="BE443" s="1"/>
      <c r="BF443" s="1"/>
      <c r="BG443" s="1"/>
      <c r="BH443" s="1"/>
      <c r="BI443" s="1"/>
      <c r="BJ443" s="1"/>
      <c r="BK443" s="1"/>
    </row>
    <row r="444" spans="1:63" ht="13.5" customHeight="1" x14ac:dyDescent="0.25">
      <c r="A444" s="3"/>
      <c r="B444" s="3"/>
      <c r="C444" s="3"/>
      <c r="D444" s="3"/>
      <c r="E444" s="3"/>
      <c r="F444" s="3"/>
      <c r="G444" s="1"/>
      <c r="H444" s="3"/>
      <c r="I444" s="1"/>
      <c r="J444" s="1"/>
      <c r="K444" s="1"/>
      <c r="L444" s="1"/>
      <c r="M444" s="1"/>
      <c r="N444" s="1"/>
      <c r="O444" s="1"/>
      <c r="P444" s="3"/>
      <c r="Q444" s="1"/>
      <c r="R444" s="1"/>
      <c r="S444" s="1"/>
      <c r="T444" s="1"/>
      <c r="U444" s="1"/>
      <c r="V444" s="1"/>
      <c r="W444" s="1"/>
      <c r="X444" s="1"/>
      <c r="Y444" s="1"/>
      <c r="Z444" s="1"/>
      <c r="AA444" s="1"/>
      <c r="AB444" s="1"/>
      <c r="AC444" s="1"/>
      <c r="AD444" s="1"/>
      <c r="AE444" s="1"/>
      <c r="AF444" s="1"/>
      <c r="AG444" s="1"/>
      <c r="AH444" s="1"/>
      <c r="AI444" s="1"/>
      <c r="AJ444" s="1"/>
      <c r="AK444" s="1"/>
      <c r="AL444" s="3"/>
      <c r="AM444" s="3"/>
      <c r="AN444" s="3"/>
      <c r="AO444" s="244"/>
      <c r="AP444" s="244"/>
      <c r="AQ444" s="244"/>
      <c r="AR444" s="1"/>
      <c r="AS444" s="1"/>
      <c r="AT444" s="1"/>
      <c r="AU444" s="1"/>
      <c r="AV444" s="1"/>
      <c r="AW444" s="1"/>
      <c r="AX444" s="1"/>
      <c r="AY444" s="1"/>
      <c r="AZ444" s="1"/>
      <c r="BA444" s="1"/>
      <c r="BB444" s="1"/>
      <c r="BC444" s="1"/>
      <c r="BD444" s="1"/>
      <c r="BE444" s="1"/>
      <c r="BF444" s="1"/>
      <c r="BG444" s="1"/>
      <c r="BH444" s="1"/>
      <c r="BI444" s="1"/>
      <c r="BJ444" s="1"/>
      <c r="BK444" s="1"/>
    </row>
    <row r="445" spans="1:63" ht="13.5" customHeight="1" x14ac:dyDescent="0.25">
      <c r="A445" s="3"/>
      <c r="B445" s="3"/>
      <c r="C445" s="3"/>
      <c r="D445" s="3"/>
      <c r="E445" s="3"/>
      <c r="F445" s="3"/>
      <c r="G445" s="1"/>
      <c r="H445" s="3"/>
      <c r="I445" s="1"/>
      <c r="J445" s="1"/>
      <c r="K445" s="1"/>
      <c r="L445" s="1"/>
      <c r="M445" s="1"/>
      <c r="N445" s="1"/>
      <c r="O445" s="1"/>
      <c r="P445" s="3"/>
      <c r="Q445" s="1"/>
      <c r="R445" s="1"/>
      <c r="S445" s="1"/>
      <c r="T445" s="1"/>
      <c r="U445" s="1"/>
      <c r="V445" s="1"/>
      <c r="W445" s="1"/>
      <c r="X445" s="1"/>
      <c r="Y445" s="1"/>
      <c r="Z445" s="1"/>
      <c r="AA445" s="1"/>
      <c r="AB445" s="1"/>
      <c r="AC445" s="1"/>
      <c r="AD445" s="1"/>
      <c r="AE445" s="1"/>
      <c r="AF445" s="1"/>
      <c r="AG445" s="1"/>
      <c r="AH445" s="1"/>
      <c r="AI445" s="1"/>
      <c r="AJ445" s="1"/>
      <c r="AK445" s="1"/>
      <c r="AL445" s="3"/>
      <c r="AM445" s="3"/>
      <c r="AN445" s="3"/>
      <c r="AO445" s="244"/>
      <c r="AP445" s="244"/>
      <c r="AQ445" s="244"/>
      <c r="AR445" s="1"/>
      <c r="AS445" s="1"/>
      <c r="AT445" s="1"/>
      <c r="AU445" s="1"/>
      <c r="AV445" s="1"/>
      <c r="AW445" s="1"/>
      <c r="AX445" s="1"/>
      <c r="AY445" s="1"/>
      <c r="AZ445" s="1"/>
      <c r="BA445" s="1"/>
      <c r="BB445" s="1"/>
      <c r="BC445" s="1"/>
      <c r="BD445" s="1"/>
      <c r="BE445" s="1"/>
      <c r="BF445" s="1"/>
      <c r="BG445" s="1"/>
      <c r="BH445" s="1"/>
      <c r="BI445" s="1"/>
      <c r="BJ445" s="1"/>
      <c r="BK445" s="1"/>
    </row>
    <row r="446" spans="1:63" ht="13.5" customHeight="1" x14ac:dyDescent="0.25">
      <c r="A446" s="3"/>
      <c r="B446" s="3"/>
      <c r="C446" s="3"/>
      <c r="D446" s="3"/>
      <c r="E446" s="3"/>
      <c r="F446" s="3"/>
      <c r="G446" s="1"/>
      <c r="H446" s="3"/>
      <c r="I446" s="1"/>
      <c r="J446" s="1"/>
      <c r="K446" s="1"/>
      <c r="L446" s="1"/>
      <c r="M446" s="1"/>
      <c r="N446" s="1"/>
      <c r="O446" s="1"/>
      <c r="P446" s="3"/>
      <c r="Q446" s="1"/>
      <c r="R446" s="1"/>
      <c r="S446" s="1"/>
      <c r="T446" s="1"/>
      <c r="U446" s="1"/>
      <c r="V446" s="1"/>
      <c r="W446" s="1"/>
      <c r="X446" s="1"/>
      <c r="Y446" s="1"/>
      <c r="Z446" s="1"/>
      <c r="AA446" s="1"/>
      <c r="AB446" s="1"/>
      <c r="AC446" s="1"/>
      <c r="AD446" s="1"/>
      <c r="AE446" s="1"/>
      <c r="AF446" s="1"/>
      <c r="AG446" s="1"/>
      <c r="AH446" s="1"/>
      <c r="AI446" s="1"/>
      <c r="AJ446" s="1"/>
      <c r="AK446" s="1"/>
      <c r="AL446" s="3"/>
      <c r="AM446" s="3"/>
      <c r="AN446" s="3"/>
      <c r="AO446" s="244"/>
      <c r="AP446" s="244"/>
      <c r="AQ446" s="244"/>
      <c r="AR446" s="1"/>
      <c r="AS446" s="1"/>
      <c r="AT446" s="1"/>
      <c r="AU446" s="1"/>
      <c r="AV446" s="1"/>
      <c r="AW446" s="1"/>
      <c r="AX446" s="1"/>
      <c r="AY446" s="1"/>
      <c r="AZ446" s="1"/>
      <c r="BA446" s="1"/>
      <c r="BB446" s="1"/>
      <c r="BC446" s="1"/>
      <c r="BD446" s="1"/>
      <c r="BE446" s="1"/>
      <c r="BF446" s="1"/>
      <c r="BG446" s="1"/>
      <c r="BH446" s="1"/>
      <c r="BI446" s="1"/>
      <c r="BJ446" s="1"/>
      <c r="BK446" s="1"/>
    </row>
    <row r="447" spans="1:63" ht="13.5" customHeight="1" x14ac:dyDescent="0.25">
      <c r="A447" s="3"/>
      <c r="B447" s="3"/>
      <c r="C447" s="3"/>
      <c r="D447" s="3"/>
      <c r="E447" s="3"/>
      <c r="F447" s="3"/>
      <c r="G447" s="1"/>
      <c r="H447" s="3"/>
      <c r="I447" s="1"/>
      <c r="J447" s="1"/>
      <c r="K447" s="1"/>
      <c r="L447" s="1"/>
      <c r="M447" s="1"/>
      <c r="N447" s="1"/>
      <c r="O447" s="1"/>
      <c r="P447" s="3"/>
      <c r="Q447" s="1"/>
      <c r="R447" s="1"/>
      <c r="S447" s="1"/>
      <c r="T447" s="1"/>
      <c r="U447" s="1"/>
      <c r="V447" s="1"/>
      <c r="W447" s="1"/>
      <c r="X447" s="1"/>
      <c r="Y447" s="1"/>
      <c r="Z447" s="1"/>
      <c r="AA447" s="1"/>
      <c r="AB447" s="1"/>
      <c r="AC447" s="1"/>
      <c r="AD447" s="1"/>
      <c r="AE447" s="1"/>
      <c r="AF447" s="1"/>
      <c r="AG447" s="1"/>
      <c r="AH447" s="1"/>
      <c r="AI447" s="1"/>
      <c r="AJ447" s="1"/>
      <c r="AK447" s="1"/>
      <c r="AL447" s="3"/>
      <c r="AM447" s="3"/>
      <c r="AN447" s="3"/>
      <c r="AO447" s="244"/>
      <c r="AP447" s="244"/>
      <c r="AQ447" s="244"/>
      <c r="AR447" s="1"/>
      <c r="AS447" s="1"/>
      <c r="AT447" s="1"/>
      <c r="AU447" s="1"/>
      <c r="AV447" s="1"/>
      <c r="AW447" s="1"/>
      <c r="AX447" s="1"/>
      <c r="AY447" s="1"/>
      <c r="AZ447" s="1"/>
      <c r="BA447" s="1"/>
      <c r="BB447" s="1"/>
      <c r="BC447" s="1"/>
      <c r="BD447" s="1"/>
      <c r="BE447" s="1"/>
      <c r="BF447" s="1"/>
      <c r="BG447" s="1"/>
      <c r="BH447" s="1"/>
      <c r="BI447" s="1"/>
      <c r="BJ447" s="1"/>
      <c r="BK447" s="1"/>
    </row>
    <row r="448" spans="1:63" ht="13.5" customHeight="1" x14ac:dyDescent="0.25">
      <c r="A448" s="3"/>
      <c r="B448" s="3"/>
      <c r="C448" s="3"/>
      <c r="D448" s="3"/>
      <c r="E448" s="3"/>
      <c r="F448" s="3"/>
      <c r="G448" s="1"/>
      <c r="H448" s="3"/>
      <c r="I448" s="1"/>
      <c r="J448" s="1"/>
      <c r="K448" s="1"/>
      <c r="L448" s="1"/>
      <c r="M448" s="1"/>
      <c r="N448" s="1"/>
      <c r="O448" s="1"/>
      <c r="P448" s="3"/>
      <c r="Q448" s="1"/>
      <c r="R448" s="1"/>
      <c r="S448" s="1"/>
      <c r="T448" s="1"/>
      <c r="U448" s="1"/>
      <c r="V448" s="1"/>
      <c r="W448" s="1"/>
      <c r="X448" s="1"/>
      <c r="Y448" s="1"/>
      <c r="Z448" s="1"/>
      <c r="AA448" s="1"/>
      <c r="AB448" s="1"/>
      <c r="AC448" s="1"/>
      <c r="AD448" s="1"/>
      <c r="AE448" s="1"/>
      <c r="AF448" s="1"/>
      <c r="AG448" s="1"/>
      <c r="AH448" s="1"/>
      <c r="AI448" s="1"/>
      <c r="AJ448" s="1"/>
      <c r="AK448" s="1"/>
      <c r="AL448" s="3"/>
      <c r="AM448" s="3"/>
      <c r="AN448" s="3"/>
      <c r="AO448" s="244"/>
      <c r="AP448" s="244"/>
      <c r="AQ448" s="244"/>
      <c r="AR448" s="1"/>
      <c r="AS448" s="1"/>
      <c r="AT448" s="1"/>
      <c r="AU448" s="1"/>
      <c r="AV448" s="1"/>
      <c r="AW448" s="1"/>
      <c r="AX448" s="1"/>
      <c r="AY448" s="1"/>
      <c r="AZ448" s="1"/>
      <c r="BA448" s="1"/>
      <c r="BB448" s="1"/>
      <c r="BC448" s="1"/>
      <c r="BD448" s="1"/>
      <c r="BE448" s="1"/>
      <c r="BF448" s="1"/>
      <c r="BG448" s="1"/>
      <c r="BH448" s="1"/>
      <c r="BI448" s="1"/>
      <c r="BJ448" s="1"/>
      <c r="BK448" s="1"/>
    </row>
    <row r="449" spans="1:63" ht="13.5" customHeight="1" x14ac:dyDescent="0.25">
      <c r="A449" s="3"/>
      <c r="B449" s="3"/>
      <c r="C449" s="3"/>
      <c r="D449" s="3"/>
      <c r="E449" s="3"/>
      <c r="F449" s="3"/>
      <c r="G449" s="1"/>
      <c r="H449" s="3"/>
      <c r="I449" s="1"/>
      <c r="J449" s="1"/>
      <c r="K449" s="1"/>
      <c r="L449" s="1"/>
      <c r="M449" s="1"/>
      <c r="N449" s="1"/>
      <c r="O449" s="1"/>
      <c r="P449" s="3"/>
      <c r="Q449" s="1"/>
      <c r="R449" s="1"/>
      <c r="S449" s="1"/>
      <c r="T449" s="1"/>
      <c r="U449" s="1"/>
      <c r="V449" s="1"/>
      <c r="W449" s="1"/>
      <c r="X449" s="1"/>
      <c r="Y449" s="1"/>
      <c r="Z449" s="1"/>
      <c r="AA449" s="1"/>
      <c r="AB449" s="1"/>
      <c r="AC449" s="1"/>
      <c r="AD449" s="1"/>
      <c r="AE449" s="1"/>
      <c r="AF449" s="1"/>
      <c r="AG449" s="1"/>
      <c r="AH449" s="1"/>
      <c r="AI449" s="1"/>
      <c r="AJ449" s="1"/>
      <c r="AK449" s="1"/>
      <c r="AL449" s="3"/>
      <c r="AM449" s="3"/>
      <c r="AN449" s="3"/>
      <c r="AO449" s="244"/>
      <c r="AP449" s="244"/>
      <c r="AQ449" s="244"/>
      <c r="AR449" s="1"/>
      <c r="AS449" s="1"/>
      <c r="AT449" s="1"/>
      <c r="AU449" s="1"/>
      <c r="AV449" s="1"/>
      <c r="AW449" s="1"/>
      <c r="AX449" s="1"/>
      <c r="AY449" s="1"/>
      <c r="AZ449" s="1"/>
      <c r="BA449" s="1"/>
      <c r="BB449" s="1"/>
      <c r="BC449" s="1"/>
      <c r="BD449" s="1"/>
      <c r="BE449" s="1"/>
      <c r="BF449" s="1"/>
      <c r="BG449" s="1"/>
      <c r="BH449" s="1"/>
      <c r="BI449" s="1"/>
      <c r="BJ449" s="1"/>
      <c r="BK449" s="1"/>
    </row>
    <row r="450" spans="1:63" ht="13.5" customHeight="1" x14ac:dyDescent="0.25">
      <c r="A450" s="3"/>
      <c r="B450" s="3"/>
      <c r="C450" s="3"/>
      <c r="D450" s="3"/>
      <c r="E450" s="3"/>
      <c r="F450" s="3"/>
      <c r="G450" s="1"/>
      <c r="H450" s="3"/>
      <c r="I450" s="1"/>
      <c r="J450" s="1"/>
      <c r="K450" s="1"/>
      <c r="L450" s="1"/>
      <c r="M450" s="1"/>
      <c r="N450" s="1"/>
      <c r="O450" s="1"/>
      <c r="P450" s="3"/>
      <c r="Q450" s="1"/>
      <c r="R450" s="1"/>
      <c r="S450" s="1"/>
      <c r="T450" s="1"/>
      <c r="U450" s="1"/>
      <c r="V450" s="1"/>
      <c r="W450" s="1"/>
      <c r="X450" s="1"/>
      <c r="Y450" s="1"/>
      <c r="Z450" s="1"/>
      <c r="AA450" s="1"/>
      <c r="AB450" s="1"/>
      <c r="AC450" s="1"/>
      <c r="AD450" s="1"/>
      <c r="AE450" s="1"/>
      <c r="AF450" s="1"/>
      <c r="AG450" s="1"/>
      <c r="AH450" s="1"/>
      <c r="AI450" s="1"/>
      <c r="AJ450" s="1"/>
      <c r="AK450" s="1"/>
      <c r="AL450" s="3"/>
      <c r="AM450" s="3"/>
      <c r="AN450" s="3"/>
      <c r="AO450" s="244"/>
      <c r="AP450" s="244"/>
      <c r="AQ450" s="244"/>
      <c r="AR450" s="1"/>
      <c r="AS450" s="1"/>
      <c r="AT450" s="1"/>
      <c r="AU450" s="1"/>
      <c r="AV450" s="1"/>
      <c r="AW450" s="1"/>
      <c r="AX450" s="1"/>
      <c r="AY450" s="1"/>
      <c r="AZ450" s="1"/>
      <c r="BA450" s="1"/>
      <c r="BB450" s="1"/>
      <c r="BC450" s="1"/>
      <c r="BD450" s="1"/>
      <c r="BE450" s="1"/>
      <c r="BF450" s="1"/>
      <c r="BG450" s="1"/>
      <c r="BH450" s="1"/>
      <c r="BI450" s="1"/>
      <c r="BJ450" s="1"/>
      <c r="BK450" s="1"/>
    </row>
    <row r="451" spans="1:63" ht="13.5" customHeight="1" x14ac:dyDescent="0.25">
      <c r="A451" s="3"/>
      <c r="B451" s="3"/>
      <c r="C451" s="3"/>
      <c r="D451" s="3"/>
      <c r="E451" s="3"/>
      <c r="F451" s="3"/>
      <c r="G451" s="1"/>
      <c r="H451" s="3"/>
      <c r="I451" s="1"/>
      <c r="J451" s="1"/>
      <c r="K451" s="1"/>
      <c r="L451" s="1"/>
      <c r="M451" s="1"/>
      <c r="N451" s="1"/>
      <c r="O451" s="1"/>
      <c r="P451" s="3"/>
      <c r="Q451" s="1"/>
      <c r="R451" s="1"/>
      <c r="S451" s="1"/>
      <c r="T451" s="1"/>
      <c r="U451" s="1"/>
      <c r="V451" s="1"/>
      <c r="W451" s="1"/>
      <c r="X451" s="1"/>
      <c r="Y451" s="1"/>
      <c r="Z451" s="1"/>
      <c r="AA451" s="1"/>
      <c r="AB451" s="1"/>
      <c r="AC451" s="1"/>
      <c r="AD451" s="1"/>
      <c r="AE451" s="1"/>
      <c r="AF451" s="1"/>
      <c r="AG451" s="1"/>
      <c r="AH451" s="1"/>
      <c r="AI451" s="1"/>
      <c r="AJ451" s="1"/>
      <c r="AK451" s="1"/>
      <c r="AL451" s="3"/>
      <c r="AM451" s="3"/>
      <c r="AN451" s="3"/>
      <c r="AO451" s="244"/>
      <c r="AP451" s="244"/>
      <c r="AQ451" s="244"/>
      <c r="AR451" s="1"/>
      <c r="AS451" s="1"/>
      <c r="AT451" s="1"/>
      <c r="AU451" s="1"/>
      <c r="AV451" s="1"/>
      <c r="AW451" s="1"/>
      <c r="AX451" s="1"/>
      <c r="AY451" s="1"/>
      <c r="AZ451" s="1"/>
      <c r="BA451" s="1"/>
      <c r="BB451" s="1"/>
      <c r="BC451" s="1"/>
      <c r="BD451" s="1"/>
      <c r="BE451" s="1"/>
      <c r="BF451" s="1"/>
      <c r="BG451" s="1"/>
      <c r="BH451" s="1"/>
      <c r="BI451" s="1"/>
      <c r="BJ451" s="1"/>
      <c r="BK451" s="1"/>
    </row>
    <row r="452" spans="1:63" ht="13.5" customHeight="1" x14ac:dyDescent="0.25">
      <c r="A452" s="3"/>
      <c r="B452" s="3"/>
      <c r="C452" s="3"/>
      <c r="D452" s="3"/>
      <c r="E452" s="3"/>
      <c r="F452" s="3"/>
      <c r="G452" s="1"/>
      <c r="H452" s="3"/>
      <c r="I452" s="1"/>
      <c r="J452" s="1"/>
      <c r="K452" s="1"/>
      <c r="L452" s="1"/>
      <c r="M452" s="1"/>
      <c r="N452" s="1"/>
      <c r="O452" s="1"/>
      <c r="P452" s="3"/>
      <c r="Q452" s="1"/>
      <c r="R452" s="1"/>
      <c r="S452" s="1"/>
      <c r="T452" s="1"/>
      <c r="U452" s="1"/>
      <c r="V452" s="1"/>
      <c r="W452" s="1"/>
      <c r="X452" s="1"/>
      <c r="Y452" s="1"/>
      <c r="Z452" s="1"/>
      <c r="AA452" s="1"/>
      <c r="AB452" s="1"/>
      <c r="AC452" s="1"/>
      <c r="AD452" s="1"/>
      <c r="AE452" s="1"/>
      <c r="AF452" s="1"/>
      <c r="AG452" s="1"/>
      <c r="AH452" s="1"/>
      <c r="AI452" s="1"/>
      <c r="AJ452" s="1"/>
      <c r="AK452" s="1"/>
      <c r="AL452" s="3"/>
      <c r="AM452" s="3"/>
      <c r="AN452" s="3"/>
      <c r="AO452" s="244"/>
      <c r="AP452" s="244"/>
      <c r="AQ452" s="244"/>
      <c r="AR452" s="1"/>
      <c r="AS452" s="1"/>
      <c r="AT452" s="1"/>
      <c r="AU452" s="1"/>
      <c r="AV452" s="1"/>
      <c r="AW452" s="1"/>
      <c r="AX452" s="1"/>
      <c r="AY452" s="1"/>
      <c r="AZ452" s="1"/>
      <c r="BA452" s="1"/>
      <c r="BB452" s="1"/>
      <c r="BC452" s="1"/>
      <c r="BD452" s="1"/>
      <c r="BE452" s="1"/>
      <c r="BF452" s="1"/>
      <c r="BG452" s="1"/>
      <c r="BH452" s="1"/>
      <c r="BI452" s="1"/>
      <c r="BJ452" s="1"/>
      <c r="BK452" s="1"/>
    </row>
    <row r="453" spans="1:63" ht="13.5" customHeight="1" x14ac:dyDescent="0.25">
      <c r="A453" s="3"/>
      <c r="B453" s="3"/>
      <c r="C453" s="3"/>
      <c r="D453" s="3"/>
      <c r="E453" s="3"/>
      <c r="F453" s="3"/>
      <c r="G453" s="1"/>
      <c r="H453" s="3"/>
      <c r="I453" s="1"/>
      <c r="J453" s="1"/>
      <c r="K453" s="1"/>
      <c r="L453" s="1"/>
      <c r="M453" s="1"/>
      <c r="N453" s="1"/>
      <c r="O453" s="1"/>
      <c r="P453" s="3"/>
      <c r="Q453" s="1"/>
      <c r="R453" s="1"/>
      <c r="S453" s="1"/>
      <c r="T453" s="1"/>
      <c r="U453" s="1"/>
      <c r="V453" s="1"/>
      <c r="W453" s="1"/>
      <c r="X453" s="1"/>
      <c r="Y453" s="1"/>
      <c r="Z453" s="1"/>
      <c r="AA453" s="1"/>
      <c r="AB453" s="1"/>
      <c r="AC453" s="1"/>
      <c r="AD453" s="1"/>
      <c r="AE453" s="1"/>
      <c r="AF453" s="1"/>
      <c r="AG453" s="1"/>
      <c r="AH453" s="1"/>
      <c r="AI453" s="1"/>
      <c r="AJ453" s="1"/>
      <c r="AK453" s="1"/>
      <c r="AL453" s="3"/>
      <c r="AM453" s="3"/>
      <c r="AN453" s="3"/>
      <c r="AO453" s="244"/>
      <c r="AP453" s="244"/>
      <c r="AQ453" s="244"/>
      <c r="AR453" s="1"/>
      <c r="AS453" s="1"/>
      <c r="AT453" s="1"/>
      <c r="AU453" s="1"/>
      <c r="AV453" s="1"/>
      <c r="AW453" s="1"/>
      <c r="AX453" s="1"/>
      <c r="AY453" s="1"/>
      <c r="AZ453" s="1"/>
      <c r="BA453" s="1"/>
      <c r="BB453" s="1"/>
      <c r="BC453" s="1"/>
      <c r="BD453" s="1"/>
      <c r="BE453" s="1"/>
      <c r="BF453" s="1"/>
      <c r="BG453" s="1"/>
      <c r="BH453" s="1"/>
      <c r="BI453" s="1"/>
      <c r="BJ453" s="1"/>
      <c r="BK453" s="1"/>
    </row>
    <row r="454" spans="1:63" ht="13.5" customHeight="1" x14ac:dyDescent="0.25">
      <c r="A454" s="3"/>
      <c r="B454" s="3"/>
      <c r="C454" s="3"/>
      <c r="D454" s="3"/>
      <c r="E454" s="3"/>
      <c r="F454" s="3"/>
      <c r="G454" s="1"/>
      <c r="H454" s="3"/>
      <c r="I454" s="1"/>
      <c r="J454" s="1"/>
      <c r="K454" s="1"/>
      <c r="L454" s="1"/>
      <c r="M454" s="1"/>
      <c r="N454" s="1"/>
      <c r="O454" s="1"/>
      <c r="P454" s="3"/>
      <c r="Q454" s="1"/>
      <c r="R454" s="1"/>
      <c r="S454" s="1"/>
      <c r="T454" s="1"/>
      <c r="U454" s="1"/>
      <c r="V454" s="1"/>
      <c r="W454" s="1"/>
      <c r="X454" s="1"/>
      <c r="Y454" s="1"/>
      <c r="Z454" s="1"/>
      <c r="AA454" s="1"/>
      <c r="AB454" s="1"/>
      <c r="AC454" s="1"/>
      <c r="AD454" s="1"/>
      <c r="AE454" s="1"/>
      <c r="AF454" s="1"/>
      <c r="AG454" s="1"/>
      <c r="AH454" s="1"/>
      <c r="AI454" s="1"/>
      <c r="AJ454" s="1"/>
      <c r="AK454" s="1"/>
      <c r="AL454" s="3"/>
      <c r="AM454" s="3"/>
      <c r="AN454" s="3"/>
      <c r="AO454" s="244"/>
      <c r="AP454" s="244"/>
      <c r="AQ454" s="244"/>
      <c r="AR454" s="1"/>
      <c r="AS454" s="1"/>
      <c r="AT454" s="1"/>
      <c r="AU454" s="1"/>
      <c r="AV454" s="1"/>
      <c r="AW454" s="1"/>
      <c r="AX454" s="1"/>
      <c r="AY454" s="1"/>
      <c r="AZ454" s="1"/>
      <c r="BA454" s="1"/>
      <c r="BB454" s="1"/>
      <c r="BC454" s="1"/>
      <c r="BD454" s="1"/>
      <c r="BE454" s="1"/>
      <c r="BF454" s="1"/>
      <c r="BG454" s="1"/>
      <c r="BH454" s="1"/>
      <c r="BI454" s="1"/>
      <c r="BJ454" s="1"/>
      <c r="BK454" s="1"/>
    </row>
    <row r="455" spans="1:63" ht="13.5" customHeight="1" x14ac:dyDescent="0.25">
      <c r="A455" s="3"/>
      <c r="B455" s="3"/>
      <c r="C455" s="3"/>
      <c r="D455" s="3"/>
      <c r="E455" s="3"/>
      <c r="F455" s="3"/>
      <c r="G455" s="1"/>
      <c r="H455" s="3"/>
      <c r="I455" s="1"/>
      <c r="J455" s="1"/>
      <c r="K455" s="1"/>
      <c r="L455" s="1"/>
      <c r="M455" s="1"/>
      <c r="N455" s="1"/>
      <c r="O455" s="1"/>
      <c r="P455" s="3"/>
      <c r="Q455" s="1"/>
      <c r="R455" s="1"/>
      <c r="S455" s="1"/>
      <c r="T455" s="1"/>
      <c r="U455" s="1"/>
      <c r="V455" s="1"/>
      <c r="W455" s="1"/>
      <c r="X455" s="1"/>
      <c r="Y455" s="1"/>
      <c r="Z455" s="1"/>
      <c r="AA455" s="1"/>
      <c r="AB455" s="1"/>
      <c r="AC455" s="1"/>
      <c r="AD455" s="1"/>
      <c r="AE455" s="1"/>
      <c r="AF455" s="1"/>
      <c r="AG455" s="1"/>
      <c r="AH455" s="1"/>
      <c r="AI455" s="1"/>
      <c r="AJ455" s="1"/>
      <c r="AK455" s="1"/>
      <c r="AL455" s="3"/>
      <c r="AM455" s="3"/>
      <c r="AN455" s="3"/>
      <c r="AO455" s="244"/>
      <c r="AP455" s="244"/>
      <c r="AQ455" s="244"/>
      <c r="AR455" s="1"/>
      <c r="AS455" s="1"/>
      <c r="AT455" s="1"/>
      <c r="AU455" s="1"/>
      <c r="AV455" s="1"/>
      <c r="AW455" s="1"/>
      <c r="AX455" s="1"/>
      <c r="AY455" s="1"/>
      <c r="AZ455" s="1"/>
      <c r="BA455" s="1"/>
      <c r="BB455" s="1"/>
      <c r="BC455" s="1"/>
      <c r="BD455" s="1"/>
      <c r="BE455" s="1"/>
      <c r="BF455" s="1"/>
      <c r="BG455" s="1"/>
      <c r="BH455" s="1"/>
      <c r="BI455" s="1"/>
      <c r="BJ455" s="1"/>
      <c r="BK455" s="1"/>
    </row>
    <row r="456" spans="1:63" ht="13.5" customHeight="1" x14ac:dyDescent="0.25">
      <c r="A456" s="3"/>
      <c r="B456" s="3"/>
      <c r="C456" s="3"/>
      <c r="D456" s="3"/>
      <c r="E456" s="3"/>
      <c r="F456" s="3"/>
      <c r="G456" s="1"/>
      <c r="H456" s="3"/>
      <c r="I456" s="1"/>
      <c r="J456" s="1"/>
      <c r="K456" s="1"/>
      <c r="L456" s="1"/>
      <c r="M456" s="1"/>
      <c r="N456" s="1"/>
      <c r="O456" s="1"/>
      <c r="P456" s="3"/>
      <c r="Q456" s="1"/>
      <c r="R456" s="1"/>
      <c r="S456" s="1"/>
      <c r="T456" s="1"/>
      <c r="U456" s="1"/>
      <c r="V456" s="1"/>
      <c r="W456" s="1"/>
      <c r="X456" s="1"/>
      <c r="Y456" s="1"/>
      <c r="Z456" s="1"/>
      <c r="AA456" s="1"/>
      <c r="AB456" s="1"/>
      <c r="AC456" s="1"/>
      <c r="AD456" s="1"/>
      <c r="AE456" s="1"/>
      <c r="AF456" s="1"/>
      <c r="AG456" s="1"/>
      <c r="AH456" s="1"/>
      <c r="AI456" s="1"/>
      <c r="AJ456" s="1"/>
      <c r="AK456" s="1"/>
      <c r="AL456" s="3"/>
      <c r="AM456" s="3"/>
      <c r="AN456" s="3"/>
      <c r="AO456" s="244"/>
      <c r="AP456" s="244"/>
      <c r="AQ456" s="244"/>
      <c r="AR456" s="1"/>
      <c r="AS456" s="1"/>
      <c r="AT456" s="1"/>
      <c r="AU456" s="1"/>
      <c r="AV456" s="1"/>
      <c r="AW456" s="1"/>
      <c r="AX456" s="1"/>
      <c r="AY456" s="1"/>
      <c r="AZ456" s="1"/>
      <c r="BA456" s="1"/>
      <c r="BB456" s="1"/>
      <c r="BC456" s="1"/>
      <c r="BD456" s="1"/>
      <c r="BE456" s="1"/>
      <c r="BF456" s="1"/>
      <c r="BG456" s="1"/>
      <c r="BH456" s="1"/>
      <c r="BI456" s="1"/>
      <c r="BJ456" s="1"/>
      <c r="BK456" s="1"/>
    </row>
    <row r="457" spans="1:63" ht="13.5" customHeight="1" x14ac:dyDescent="0.25">
      <c r="A457" s="3"/>
      <c r="B457" s="3"/>
      <c r="C457" s="3"/>
      <c r="D457" s="3"/>
      <c r="E457" s="3"/>
      <c r="F457" s="3"/>
      <c r="G457" s="1"/>
      <c r="H457" s="3"/>
      <c r="I457" s="1"/>
      <c r="J457" s="1"/>
      <c r="K457" s="1"/>
      <c r="L457" s="1"/>
      <c r="M457" s="1"/>
      <c r="N457" s="1"/>
      <c r="O457" s="1"/>
      <c r="P457" s="3"/>
      <c r="Q457" s="1"/>
      <c r="R457" s="1"/>
      <c r="S457" s="1"/>
      <c r="T457" s="1"/>
      <c r="U457" s="1"/>
      <c r="V457" s="1"/>
      <c r="W457" s="1"/>
      <c r="X457" s="1"/>
      <c r="Y457" s="1"/>
      <c r="Z457" s="1"/>
      <c r="AA457" s="1"/>
      <c r="AB457" s="1"/>
      <c r="AC457" s="1"/>
      <c r="AD457" s="1"/>
      <c r="AE457" s="1"/>
      <c r="AF457" s="1"/>
      <c r="AG457" s="1"/>
      <c r="AH457" s="1"/>
      <c r="AI457" s="1"/>
      <c r="AJ457" s="1"/>
      <c r="AK457" s="1"/>
      <c r="AL457" s="3"/>
      <c r="AM457" s="3"/>
      <c r="AN457" s="3"/>
      <c r="AO457" s="244"/>
      <c r="AP457" s="244"/>
      <c r="AQ457" s="244"/>
      <c r="AR457" s="1"/>
      <c r="AS457" s="1"/>
      <c r="AT457" s="1"/>
      <c r="AU457" s="1"/>
      <c r="AV457" s="1"/>
      <c r="AW457" s="1"/>
      <c r="AX457" s="1"/>
      <c r="AY457" s="1"/>
      <c r="AZ457" s="1"/>
      <c r="BA457" s="1"/>
      <c r="BB457" s="1"/>
      <c r="BC457" s="1"/>
      <c r="BD457" s="1"/>
      <c r="BE457" s="1"/>
      <c r="BF457" s="1"/>
      <c r="BG457" s="1"/>
      <c r="BH457" s="1"/>
      <c r="BI457" s="1"/>
      <c r="BJ457" s="1"/>
      <c r="BK457" s="1"/>
    </row>
    <row r="458" spans="1:63" ht="13.5" customHeight="1" x14ac:dyDescent="0.25">
      <c r="A458" s="3"/>
      <c r="B458" s="3"/>
      <c r="C458" s="3"/>
      <c r="D458" s="3"/>
      <c r="E458" s="3"/>
      <c r="F458" s="3"/>
      <c r="G458" s="1"/>
      <c r="H458" s="3"/>
      <c r="I458" s="1"/>
      <c r="J458" s="1"/>
      <c r="K458" s="1"/>
      <c r="L458" s="1"/>
      <c r="M458" s="1"/>
      <c r="N458" s="1"/>
      <c r="O458" s="1"/>
      <c r="P458" s="3"/>
      <c r="Q458" s="1"/>
      <c r="R458" s="1"/>
      <c r="S458" s="1"/>
      <c r="T458" s="1"/>
      <c r="U458" s="1"/>
      <c r="V458" s="1"/>
      <c r="W458" s="1"/>
      <c r="X458" s="1"/>
      <c r="Y458" s="1"/>
      <c r="Z458" s="1"/>
      <c r="AA458" s="1"/>
      <c r="AB458" s="1"/>
      <c r="AC458" s="1"/>
      <c r="AD458" s="1"/>
      <c r="AE458" s="1"/>
      <c r="AF458" s="1"/>
      <c r="AG458" s="1"/>
      <c r="AH458" s="1"/>
      <c r="AI458" s="1"/>
      <c r="AJ458" s="1"/>
      <c r="AK458" s="1"/>
      <c r="AL458" s="3"/>
      <c r="AM458" s="3"/>
      <c r="AN458" s="3"/>
      <c r="AO458" s="244"/>
      <c r="AP458" s="244"/>
      <c r="AQ458" s="244"/>
      <c r="AR458" s="1"/>
      <c r="AS458" s="1"/>
      <c r="AT458" s="1"/>
      <c r="AU458" s="1"/>
      <c r="AV458" s="1"/>
      <c r="AW458" s="1"/>
      <c r="AX458" s="1"/>
      <c r="AY458" s="1"/>
      <c r="AZ458" s="1"/>
      <c r="BA458" s="1"/>
      <c r="BB458" s="1"/>
      <c r="BC458" s="1"/>
      <c r="BD458" s="1"/>
      <c r="BE458" s="1"/>
      <c r="BF458" s="1"/>
      <c r="BG458" s="1"/>
      <c r="BH458" s="1"/>
      <c r="BI458" s="1"/>
      <c r="BJ458" s="1"/>
      <c r="BK458" s="1"/>
    </row>
    <row r="459" spans="1:63" ht="13.5" customHeight="1" x14ac:dyDescent="0.25">
      <c r="A459" s="3"/>
      <c r="B459" s="3"/>
      <c r="C459" s="3"/>
      <c r="D459" s="3"/>
      <c r="E459" s="3"/>
      <c r="F459" s="3"/>
      <c r="G459" s="1"/>
      <c r="H459" s="3"/>
      <c r="I459" s="1"/>
      <c r="J459" s="1"/>
      <c r="K459" s="1"/>
      <c r="L459" s="1"/>
      <c r="M459" s="1"/>
      <c r="N459" s="1"/>
      <c r="O459" s="1"/>
      <c r="P459" s="3"/>
      <c r="Q459" s="1"/>
      <c r="R459" s="1"/>
      <c r="S459" s="1"/>
      <c r="T459" s="1"/>
      <c r="U459" s="1"/>
      <c r="V459" s="1"/>
      <c r="W459" s="1"/>
      <c r="X459" s="1"/>
      <c r="Y459" s="1"/>
      <c r="Z459" s="1"/>
      <c r="AA459" s="1"/>
      <c r="AB459" s="1"/>
      <c r="AC459" s="1"/>
      <c r="AD459" s="1"/>
      <c r="AE459" s="1"/>
      <c r="AF459" s="1"/>
      <c r="AG459" s="1"/>
      <c r="AH459" s="1"/>
      <c r="AI459" s="1"/>
      <c r="AJ459" s="1"/>
      <c r="AK459" s="1"/>
      <c r="AL459" s="3"/>
      <c r="AM459" s="3"/>
      <c r="AN459" s="3"/>
      <c r="AO459" s="244"/>
      <c r="AP459" s="244"/>
      <c r="AQ459" s="244"/>
      <c r="AR459" s="1"/>
      <c r="AS459" s="1"/>
      <c r="AT459" s="1"/>
      <c r="AU459" s="1"/>
      <c r="AV459" s="1"/>
      <c r="AW459" s="1"/>
      <c r="AX459" s="1"/>
      <c r="AY459" s="1"/>
      <c r="AZ459" s="1"/>
      <c r="BA459" s="1"/>
      <c r="BB459" s="1"/>
      <c r="BC459" s="1"/>
      <c r="BD459" s="1"/>
      <c r="BE459" s="1"/>
      <c r="BF459" s="1"/>
      <c r="BG459" s="1"/>
      <c r="BH459" s="1"/>
      <c r="BI459" s="1"/>
      <c r="BJ459" s="1"/>
      <c r="BK459" s="1"/>
    </row>
    <row r="460" spans="1:63" ht="13.5" customHeight="1" x14ac:dyDescent="0.25">
      <c r="A460" s="3"/>
      <c r="B460" s="3"/>
      <c r="C460" s="3"/>
      <c r="D460" s="3"/>
      <c r="E460" s="3"/>
      <c r="F460" s="3"/>
      <c r="G460" s="1"/>
      <c r="H460" s="3"/>
      <c r="I460" s="1"/>
      <c r="J460" s="1"/>
      <c r="K460" s="1"/>
      <c r="L460" s="1"/>
      <c r="M460" s="1"/>
      <c r="N460" s="1"/>
      <c r="O460" s="1"/>
      <c r="P460" s="3"/>
      <c r="Q460" s="1"/>
      <c r="R460" s="1"/>
      <c r="S460" s="1"/>
      <c r="T460" s="1"/>
      <c r="U460" s="1"/>
      <c r="V460" s="1"/>
      <c r="W460" s="1"/>
      <c r="X460" s="1"/>
      <c r="Y460" s="1"/>
      <c r="Z460" s="1"/>
      <c r="AA460" s="1"/>
      <c r="AB460" s="1"/>
      <c r="AC460" s="1"/>
      <c r="AD460" s="1"/>
      <c r="AE460" s="1"/>
      <c r="AF460" s="1"/>
      <c r="AG460" s="1"/>
      <c r="AH460" s="1"/>
      <c r="AI460" s="1"/>
      <c r="AJ460" s="1"/>
      <c r="AK460" s="1"/>
      <c r="AL460" s="3"/>
      <c r="AM460" s="3"/>
      <c r="AN460" s="3"/>
      <c r="AO460" s="244"/>
      <c r="AP460" s="244"/>
      <c r="AQ460" s="244"/>
      <c r="AR460" s="1"/>
      <c r="AS460" s="1"/>
      <c r="AT460" s="1"/>
      <c r="AU460" s="1"/>
      <c r="AV460" s="1"/>
      <c r="AW460" s="1"/>
      <c r="AX460" s="1"/>
      <c r="AY460" s="1"/>
      <c r="AZ460" s="1"/>
      <c r="BA460" s="1"/>
      <c r="BB460" s="1"/>
      <c r="BC460" s="1"/>
      <c r="BD460" s="1"/>
      <c r="BE460" s="1"/>
      <c r="BF460" s="1"/>
      <c r="BG460" s="1"/>
      <c r="BH460" s="1"/>
      <c r="BI460" s="1"/>
      <c r="BJ460" s="1"/>
      <c r="BK460" s="1"/>
    </row>
    <row r="461" spans="1:63" ht="13.5" customHeight="1" x14ac:dyDescent="0.25">
      <c r="A461" s="3"/>
      <c r="B461" s="3"/>
      <c r="C461" s="3"/>
      <c r="D461" s="3"/>
      <c r="E461" s="3"/>
      <c r="F461" s="3"/>
      <c r="G461" s="1"/>
      <c r="H461" s="3"/>
      <c r="I461" s="1"/>
      <c r="J461" s="1"/>
      <c r="K461" s="1"/>
      <c r="L461" s="1"/>
      <c r="M461" s="1"/>
      <c r="N461" s="1"/>
      <c r="O461" s="1"/>
      <c r="P461" s="3"/>
      <c r="Q461" s="1"/>
      <c r="R461" s="1"/>
      <c r="S461" s="1"/>
      <c r="T461" s="1"/>
      <c r="U461" s="1"/>
      <c r="V461" s="1"/>
      <c r="W461" s="1"/>
      <c r="X461" s="1"/>
      <c r="Y461" s="1"/>
      <c r="Z461" s="1"/>
      <c r="AA461" s="1"/>
      <c r="AB461" s="1"/>
      <c r="AC461" s="1"/>
      <c r="AD461" s="1"/>
      <c r="AE461" s="1"/>
      <c r="AF461" s="1"/>
      <c r="AG461" s="1"/>
      <c r="AH461" s="1"/>
      <c r="AI461" s="1"/>
      <c r="AJ461" s="1"/>
      <c r="AK461" s="1"/>
      <c r="AL461" s="3"/>
      <c r="AM461" s="3"/>
      <c r="AN461" s="3"/>
      <c r="AO461" s="244"/>
      <c r="AP461" s="244"/>
      <c r="AQ461" s="244"/>
      <c r="AR461" s="1"/>
      <c r="AS461" s="1"/>
      <c r="AT461" s="1"/>
      <c r="AU461" s="1"/>
      <c r="AV461" s="1"/>
      <c r="AW461" s="1"/>
      <c r="AX461" s="1"/>
      <c r="AY461" s="1"/>
      <c r="AZ461" s="1"/>
      <c r="BA461" s="1"/>
      <c r="BB461" s="1"/>
      <c r="BC461" s="1"/>
      <c r="BD461" s="1"/>
      <c r="BE461" s="1"/>
      <c r="BF461" s="1"/>
      <c r="BG461" s="1"/>
      <c r="BH461" s="1"/>
      <c r="BI461" s="1"/>
      <c r="BJ461" s="1"/>
      <c r="BK461" s="1"/>
    </row>
    <row r="462" spans="1:63" ht="13.5" customHeight="1" x14ac:dyDescent="0.25">
      <c r="A462" s="3"/>
      <c r="B462" s="3"/>
      <c r="C462" s="3"/>
      <c r="D462" s="3"/>
      <c r="E462" s="3"/>
      <c r="F462" s="3"/>
      <c r="G462" s="1"/>
      <c r="H462" s="3"/>
      <c r="I462" s="1"/>
      <c r="J462" s="1"/>
      <c r="K462" s="1"/>
      <c r="L462" s="1"/>
      <c r="M462" s="1"/>
      <c r="N462" s="1"/>
      <c r="O462" s="1"/>
      <c r="P462" s="3"/>
      <c r="Q462" s="1"/>
      <c r="R462" s="1"/>
      <c r="S462" s="1"/>
      <c r="T462" s="1"/>
      <c r="U462" s="1"/>
      <c r="V462" s="1"/>
      <c r="W462" s="1"/>
      <c r="X462" s="1"/>
      <c r="Y462" s="1"/>
      <c r="Z462" s="1"/>
      <c r="AA462" s="1"/>
      <c r="AB462" s="1"/>
      <c r="AC462" s="1"/>
      <c r="AD462" s="1"/>
      <c r="AE462" s="1"/>
      <c r="AF462" s="1"/>
      <c r="AG462" s="1"/>
      <c r="AH462" s="1"/>
      <c r="AI462" s="1"/>
      <c r="AJ462" s="1"/>
      <c r="AK462" s="1"/>
      <c r="AL462" s="3"/>
      <c r="AM462" s="3"/>
      <c r="AN462" s="3"/>
      <c r="AO462" s="244"/>
      <c r="AP462" s="244"/>
      <c r="AQ462" s="244"/>
      <c r="AR462" s="1"/>
      <c r="AS462" s="1"/>
      <c r="AT462" s="1"/>
      <c r="AU462" s="1"/>
      <c r="AV462" s="1"/>
      <c r="AW462" s="1"/>
      <c r="AX462" s="1"/>
      <c r="AY462" s="1"/>
      <c r="AZ462" s="1"/>
      <c r="BA462" s="1"/>
      <c r="BB462" s="1"/>
      <c r="BC462" s="1"/>
      <c r="BD462" s="1"/>
      <c r="BE462" s="1"/>
      <c r="BF462" s="1"/>
      <c r="BG462" s="1"/>
      <c r="BH462" s="1"/>
      <c r="BI462" s="1"/>
      <c r="BJ462" s="1"/>
      <c r="BK462" s="1"/>
    </row>
    <row r="463" spans="1:63" ht="13.5" customHeight="1" x14ac:dyDescent="0.25">
      <c r="A463" s="3"/>
      <c r="B463" s="3"/>
      <c r="C463" s="3"/>
      <c r="D463" s="3"/>
      <c r="E463" s="3"/>
      <c r="F463" s="3"/>
      <c r="G463" s="1"/>
      <c r="H463" s="3"/>
      <c r="I463" s="1"/>
      <c r="J463" s="1"/>
      <c r="K463" s="1"/>
      <c r="L463" s="1"/>
      <c r="M463" s="1"/>
      <c r="N463" s="1"/>
      <c r="O463" s="1"/>
      <c r="P463" s="3"/>
      <c r="Q463" s="1"/>
      <c r="R463" s="1"/>
      <c r="S463" s="1"/>
      <c r="T463" s="1"/>
      <c r="U463" s="1"/>
      <c r="V463" s="1"/>
      <c r="W463" s="1"/>
      <c r="X463" s="1"/>
      <c r="Y463" s="1"/>
      <c r="Z463" s="1"/>
      <c r="AA463" s="1"/>
      <c r="AB463" s="1"/>
      <c r="AC463" s="1"/>
      <c r="AD463" s="1"/>
      <c r="AE463" s="1"/>
      <c r="AF463" s="1"/>
      <c r="AG463" s="1"/>
      <c r="AH463" s="1"/>
      <c r="AI463" s="1"/>
      <c r="AJ463" s="1"/>
      <c r="AK463" s="1"/>
      <c r="AL463" s="3"/>
      <c r="AM463" s="3"/>
      <c r="AN463" s="3"/>
      <c r="AO463" s="244"/>
      <c r="AP463" s="244"/>
      <c r="AQ463" s="244"/>
      <c r="AR463" s="1"/>
      <c r="AS463" s="1"/>
      <c r="AT463" s="1"/>
      <c r="AU463" s="1"/>
      <c r="AV463" s="1"/>
      <c r="AW463" s="1"/>
      <c r="AX463" s="1"/>
      <c r="AY463" s="1"/>
      <c r="AZ463" s="1"/>
      <c r="BA463" s="1"/>
      <c r="BB463" s="1"/>
      <c r="BC463" s="1"/>
      <c r="BD463" s="1"/>
      <c r="BE463" s="1"/>
      <c r="BF463" s="1"/>
      <c r="BG463" s="1"/>
      <c r="BH463" s="1"/>
      <c r="BI463" s="1"/>
      <c r="BJ463" s="1"/>
      <c r="BK463" s="1"/>
    </row>
    <row r="464" spans="1:63" ht="13.5" customHeight="1" x14ac:dyDescent="0.25">
      <c r="A464" s="3"/>
      <c r="B464" s="3"/>
      <c r="C464" s="3"/>
      <c r="D464" s="3"/>
      <c r="E464" s="3"/>
      <c r="F464" s="3"/>
      <c r="G464" s="1"/>
      <c r="H464" s="3"/>
      <c r="I464" s="1"/>
      <c r="J464" s="1"/>
      <c r="K464" s="1"/>
      <c r="L464" s="1"/>
      <c r="M464" s="1"/>
      <c r="N464" s="1"/>
      <c r="O464" s="1"/>
      <c r="P464" s="3"/>
      <c r="Q464" s="1"/>
      <c r="R464" s="1"/>
      <c r="S464" s="1"/>
      <c r="T464" s="1"/>
      <c r="U464" s="1"/>
      <c r="V464" s="1"/>
      <c r="W464" s="1"/>
      <c r="X464" s="1"/>
      <c r="Y464" s="1"/>
      <c r="Z464" s="1"/>
      <c r="AA464" s="1"/>
      <c r="AB464" s="1"/>
      <c r="AC464" s="1"/>
      <c r="AD464" s="1"/>
      <c r="AE464" s="1"/>
      <c r="AF464" s="1"/>
      <c r="AG464" s="1"/>
      <c r="AH464" s="1"/>
      <c r="AI464" s="1"/>
      <c r="AJ464" s="1"/>
      <c r="AK464" s="1"/>
      <c r="AL464" s="3"/>
      <c r="AM464" s="3"/>
      <c r="AN464" s="3"/>
      <c r="AO464" s="244"/>
      <c r="AP464" s="244"/>
      <c r="AQ464" s="244"/>
      <c r="AR464" s="1"/>
      <c r="AS464" s="1"/>
      <c r="AT464" s="1"/>
      <c r="AU464" s="1"/>
      <c r="AV464" s="1"/>
      <c r="AW464" s="1"/>
      <c r="AX464" s="1"/>
      <c r="AY464" s="1"/>
      <c r="AZ464" s="1"/>
      <c r="BA464" s="1"/>
      <c r="BB464" s="1"/>
      <c r="BC464" s="1"/>
      <c r="BD464" s="1"/>
      <c r="BE464" s="1"/>
      <c r="BF464" s="1"/>
      <c r="BG464" s="1"/>
      <c r="BH464" s="1"/>
      <c r="BI464" s="1"/>
      <c r="BJ464" s="1"/>
      <c r="BK464" s="1"/>
    </row>
    <row r="465" spans="1:63" ht="13.5" customHeight="1" x14ac:dyDescent="0.25">
      <c r="A465" s="3"/>
      <c r="B465" s="3"/>
      <c r="C465" s="3"/>
      <c r="D465" s="3"/>
      <c r="E465" s="3"/>
      <c r="F465" s="3"/>
      <c r="G465" s="1"/>
      <c r="H465" s="3"/>
      <c r="I465" s="1"/>
      <c r="J465" s="1"/>
      <c r="K465" s="1"/>
      <c r="L465" s="1"/>
      <c r="M465" s="1"/>
      <c r="N465" s="1"/>
      <c r="O465" s="1"/>
      <c r="P465" s="3"/>
      <c r="Q465" s="1"/>
      <c r="R465" s="1"/>
      <c r="S465" s="1"/>
      <c r="T465" s="1"/>
      <c r="U465" s="1"/>
      <c r="V465" s="1"/>
      <c r="W465" s="1"/>
      <c r="X465" s="1"/>
      <c r="Y465" s="1"/>
      <c r="Z465" s="1"/>
      <c r="AA465" s="1"/>
      <c r="AB465" s="1"/>
      <c r="AC465" s="1"/>
      <c r="AD465" s="1"/>
      <c r="AE465" s="1"/>
      <c r="AF465" s="1"/>
      <c r="AG465" s="1"/>
      <c r="AH465" s="1"/>
      <c r="AI465" s="1"/>
      <c r="AJ465" s="1"/>
      <c r="AK465" s="1"/>
      <c r="AL465" s="3"/>
      <c r="AM465" s="3"/>
      <c r="AN465" s="3"/>
      <c r="AO465" s="244"/>
      <c r="AP465" s="244"/>
      <c r="AQ465" s="244"/>
      <c r="AR465" s="1"/>
      <c r="AS465" s="1"/>
      <c r="AT465" s="1"/>
      <c r="AU465" s="1"/>
      <c r="AV465" s="1"/>
      <c r="AW465" s="1"/>
      <c r="AX465" s="1"/>
      <c r="AY465" s="1"/>
      <c r="AZ465" s="1"/>
      <c r="BA465" s="1"/>
      <c r="BB465" s="1"/>
      <c r="BC465" s="1"/>
      <c r="BD465" s="1"/>
      <c r="BE465" s="1"/>
      <c r="BF465" s="1"/>
      <c r="BG465" s="1"/>
      <c r="BH465" s="1"/>
      <c r="BI465" s="1"/>
      <c r="BJ465" s="1"/>
      <c r="BK465" s="1"/>
    </row>
    <row r="466" spans="1:63" ht="13.5" customHeight="1" x14ac:dyDescent="0.25">
      <c r="A466" s="3"/>
      <c r="B466" s="3"/>
      <c r="C466" s="3"/>
      <c r="D466" s="3"/>
      <c r="E466" s="3"/>
      <c r="F466" s="3"/>
      <c r="G466" s="1"/>
      <c r="H466" s="3"/>
      <c r="I466" s="1"/>
      <c r="J466" s="1"/>
      <c r="K466" s="1"/>
      <c r="L466" s="1"/>
      <c r="M466" s="1"/>
      <c r="N466" s="1"/>
      <c r="O466" s="1"/>
      <c r="P466" s="3"/>
      <c r="Q466" s="1"/>
      <c r="R466" s="1"/>
      <c r="S466" s="1"/>
      <c r="T466" s="1"/>
      <c r="U466" s="1"/>
      <c r="V466" s="1"/>
      <c r="W466" s="1"/>
      <c r="X466" s="1"/>
      <c r="Y466" s="1"/>
      <c r="Z466" s="1"/>
      <c r="AA466" s="1"/>
      <c r="AB466" s="1"/>
      <c r="AC466" s="1"/>
      <c r="AD466" s="1"/>
      <c r="AE466" s="1"/>
      <c r="AF466" s="1"/>
      <c r="AG466" s="1"/>
      <c r="AH466" s="1"/>
      <c r="AI466" s="1"/>
      <c r="AJ466" s="1"/>
      <c r="AK466" s="1"/>
      <c r="AL466" s="3"/>
      <c r="AM466" s="3"/>
      <c r="AN466" s="3"/>
      <c r="AO466" s="244"/>
      <c r="AP466" s="244"/>
      <c r="AQ466" s="244"/>
      <c r="AR466" s="1"/>
      <c r="AS466" s="1"/>
      <c r="AT466" s="1"/>
      <c r="AU466" s="1"/>
      <c r="AV466" s="1"/>
      <c r="AW466" s="1"/>
      <c r="AX466" s="1"/>
      <c r="AY466" s="1"/>
      <c r="AZ466" s="1"/>
      <c r="BA466" s="1"/>
      <c r="BB466" s="1"/>
      <c r="BC466" s="1"/>
      <c r="BD466" s="1"/>
      <c r="BE466" s="1"/>
      <c r="BF466" s="1"/>
      <c r="BG466" s="1"/>
      <c r="BH466" s="1"/>
      <c r="BI466" s="1"/>
      <c r="BJ466" s="1"/>
      <c r="BK466" s="1"/>
    </row>
    <row r="467" spans="1:63" ht="13.5" customHeight="1" x14ac:dyDescent="0.25">
      <c r="A467" s="3"/>
      <c r="B467" s="3"/>
      <c r="C467" s="3"/>
      <c r="D467" s="3"/>
      <c r="E467" s="3"/>
      <c r="F467" s="3"/>
      <c r="G467" s="1"/>
      <c r="H467" s="3"/>
      <c r="I467" s="1"/>
      <c r="J467" s="1"/>
      <c r="K467" s="1"/>
      <c r="L467" s="1"/>
      <c r="M467" s="1"/>
      <c r="N467" s="1"/>
      <c r="O467" s="1"/>
      <c r="P467" s="3"/>
      <c r="Q467" s="1"/>
      <c r="R467" s="1"/>
      <c r="S467" s="1"/>
      <c r="T467" s="1"/>
      <c r="U467" s="1"/>
      <c r="V467" s="1"/>
      <c r="W467" s="1"/>
      <c r="X467" s="1"/>
      <c r="Y467" s="1"/>
      <c r="Z467" s="1"/>
      <c r="AA467" s="1"/>
      <c r="AB467" s="1"/>
      <c r="AC467" s="1"/>
      <c r="AD467" s="1"/>
      <c r="AE467" s="1"/>
      <c r="AF467" s="1"/>
      <c r="AG467" s="1"/>
      <c r="AH467" s="1"/>
      <c r="AI467" s="1"/>
      <c r="AJ467" s="1"/>
      <c r="AK467" s="1"/>
      <c r="AL467" s="3"/>
      <c r="AM467" s="3"/>
      <c r="AN467" s="3"/>
      <c r="AO467" s="244"/>
      <c r="AP467" s="244"/>
      <c r="AQ467" s="244"/>
      <c r="AR467" s="1"/>
      <c r="AS467" s="1"/>
      <c r="AT467" s="1"/>
      <c r="AU467" s="1"/>
      <c r="AV467" s="1"/>
      <c r="AW467" s="1"/>
      <c r="AX467" s="1"/>
      <c r="AY467" s="1"/>
      <c r="AZ467" s="1"/>
      <c r="BA467" s="1"/>
      <c r="BB467" s="1"/>
      <c r="BC467" s="1"/>
      <c r="BD467" s="1"/>
      <c r="BE467" s="1"/>
      <c r="BF467" s="1"/>
      <c r="BG467" s="1"/>
      <c r="BH467" s="1"/>
      <c r="BI467" s="1"/>
      <c r="BJ467" s="1"/>
      <c r="BK467" s="1"/>
    </row>
    <row r="468" spans="1:63" ht="13.5" customHeight="1" x14ac:dyDescent="0.25">
      <c r="A468" s="3"/>
      <c r="B468" s="3"/>
      <c r="C468" s="3"/>
      <c r="D468" s="3"/>
      <c r="E468" s="3"/>
      <c r="F468" s="3"/>
      <c r="G468" s="1"/>
      <c r="H468" s="3"/>
      <c r="I468" s="1"/>
      <c r="J468" s="1"/>
      <c r="K468" s="1"/>
      <c r="L468" s="1"/>
      <c r="M468" s="1"/>
      <c r="N468" s="1"/>
      <c r="O468" s="1"/>
      <c r="P468" s="3"/>
      <c r="Q468" s="1"/>
      <c r="R468" s="1"/>
      <c r="S468" s="1"/>
      <c r="T468" s="1"/>
      <c r="U468" s="1"/>
      <c r="V468" s="1"/>
      <c r="W468" s="1"/>
      <c r="X468" s="1"/>
      <c r="Y468" s="1"/>
      <c r="Z468" s="1"/>
      <c r="AA468" s="1"/>
      <c r="AB468" s="1"/>
      <c r="AC468" s="1"/>
      <c r="AD468" s="1"/>
      <c r="AE468" s="1"/>
      <c r="AF468" s="1"/>
      <c r="AG468" s="1"/>
      <c r="AH468" s="1"/>
      <c r="AI468" s="1"/>
      <c r="AJ468" s="1"/>
      <c r="AK468" s="1"/>
      <c r="AL468" s="3"/>
      <c r="AM468" s="3"/>
      <c r="AN468" s="3"/>
      <c r="AO468" s="244"/>
      <c r="AP468" s="244"/>
      <c r="AQ468" s="244"/>
      <c r="AR468" s="1"/>
      <c r="AS468" s="1"/>
      <c r="AT468" s="1"/>
      <c r="AU468" s="1"/>
      <c r="AV468" s="1"/>
      <c r="AW468" s="1"/>
      <c r="AX468" s="1"/>
      <c r="AY468" s="1"/>
      <c r="AZ468" s="1"/>
      <c r="BA468" s="1"/>
      <c r="BB468" s="1"/>
      <c r="BC468" s="1"/>
      <c r="BD468" s="1"/>
      <c r="BE468" s="1"/>
      <c r="BF468" s="1"/>
      <c r="BG468" s="1"/>
      <c r="BH468" s="1"/>
      <c r="BI468" s="1"/>
      <c r="BJ468" s="1"/>
      <c r="BK468" s="1"/>
    </row>
    <row r="469" spans="1:63" ht="13.5" customHeight="1" x14ac:dyDescent="0.25">
      <c r="A469" s="3"/>
      <c r="B469" s="3"/>
      <c r="C469" s="3"/>
      <c r="D469" s="3"/>
      <c r="E469" s="3"/>
      <c r="F469" s="3"/>
      <c r="G469" s="1"/>
      <c r="H469" s="3"/>
      <c r="I469" s="1"/>
      <c r="J469" s="1"/>
      <c r="K469" s="1"/>
      <c r="L469" s="1"/>
      <c r="M469" s="1"/>
      <c r="N469" s="1"/>
      <c r="O469" s="1"/>
      <c r="P469" s="3"/>
      <c r="Q469" s="1"/>
      <c r="R469" s="1"/>
      <c r="S469" s="1"/>
      <c r="T469" s="1"/>
      <c r="U469" s="1"/>
      <c r="V469" s="1"/>
      <c r="W469" s="1"/>
      <c r="X469" s="1"/>
      <c r="Y469" s="1"/>
      <c r="Z469" s="1"/>
      <c r="AA469" s="1"/>
      <c r="AB469" s="1"/>
      <c r="AC469" s="1"/>
      <c r="AD469" s="1"/>
      <c r="AE469" s="1"/>
      <c r="AF469" s="1"/>
      <c r="AG469" s="1"/>
      <c r="AH469" s="1"/>
      <c r="AI469" s="1"/>
      <c r="AJ469" s="1"/>
      <c r="AK469" s="1"/>
      <c r="AL469" s="3"/>
      <c r="AM469" s="3"/>
      <c r="AN469" s="3"/>
      <c r="AO469" s="244"/>
      <c r="AP469" s="244"/>
      <c r="AQ469" s="244"/>
      <c r="AR469" s="1"/>
      <c r="AS469" s="1"/>
      <c r="AT469" s="1"/>
      <c r="AU469" s="1"/>
      <c r="AV469" s="1"/>
      <c r="AW469" s="1"/>
      <c r="AX469" s="1"/>
      <c r="AY469" s="1"/>
      <c r="AZ469" s="1"/>
      <c r="BA469" s="1"/>
      <c r="BB469" s="1"/>
      <c r="BC469" s="1"/>
      <c r="BD469" s="1"/>
      <c r="BE469" s="1"/>
      <c r="BF469" s="1"/>
      <c r="BG469" s="1"/>
      <c r="BH469" s="1"/>
      <c r="BI469" s="1"/>
      <c r="BJ469" s="1"/>
      <c r="BK469" s="1"/>
    </row>
    <row r="470" spans="1:63" ht="13.5" customHeight="1" x14ac:dyDescent="0.25">
      <c r="A470" s="3"/>
      <c r="B470" s="3"/>
      <c r="C470" s="3"/>
      <c r="D470" s="3"/>
      <c r="E470" s="3"/>
      <c r="F470" s="3"/>
      <c r="G470" s="1"/>
      <c r="H470" s="3"/>
      <c r="I470" s="1"/>
      <c r="J470" s="1"/>
      <c r="K470" s="1"/>
      <c r="L470" s="1"/>
      <c r="M470" s="1"/>
      <c r="N470" s="1"/>
      <c r="O470" s="1"/>
      <c r="P470" s="3"/>
      <c r="Q470" s="1"/>
      <c r="R470" s="1"/>
      <c r="S470" s="1"/>
      <c r="T470" s="1"/>
      <c r="U470" s="1"/>
      <c r="V470" s="1"/>
      <c r="W470" s="1"/>
      <c r="X470" s="1"/>
      <c r="Y470" s="1"/>
      <c r="Z470" s="1"/>
      <c r="AA470" s="1"/>
      <c r="AB470" s="1"/>
      <c r="AC470" s="1"/>
      <c r="AD470" s="1"/>
      <c r="AE470" s="1"/>
      <c r="AF470" s="1"/>
      <c r="AG470" s="1"/>
      <c r="AH470" s="1"/>
      <c r="AI470" s="1"/>
      <c r="AJ470" s="1"/>
      <c r="AK470" s="1"/>
      <c r="AL470" s="3"/>
      <c r="AM470" s="3"/>
      <c r="AN470" s="3"/>
      <c r="AO470" s="244"/>
      <c r="AP470" s="244"/>
      <c r="AQ470" s="244"/>
      <c r="AR470" s="1"/>
      <c r="AS470" s="1"/>
      <c r="AT470" s="1"/>
      <c r="AU470" s="1"/>
      <c r="AV470" s="1"/>
      <c r="AW470" s="1"/>
      <c r="AX470" s="1"/>
      <c r="AY470" s="1"/>
      <c r="AZ470" s="1"/>
      <c r="BA470" s="1"/>
      <c r="BB470" s="1"/>
      <c r="BC470" s="1"/>
      <c r="BD470" s="1"/>
      <c r="BE470" s="1"/>
      <c r="BF470" s="1"/>
      <c r="BG470" s="1"/>
      <c r="BH470" s="1"/>
      <c r="BI470" s="1"/>
      <c r="BJ470" s="1"/>
      <c r="BK470" s="1"/>
    </row>
    <row r="471" spans="1:63" ht="13.5" customHeight="1" x14ac:dyDescent="0.25">
      <c r="A471" s="3"/>
      <c r="B471" s="3"/>
      <c r="C471" s="3"/>
      <c r="D471" s="3"/>
      <c r="E471" s="3"/>
      <c r="F471" s="3"/>
      <c r="G471" s="1"/>
      <c r="H471" s="3"/>
      <c r="I471" s="1"/>
      <c r="J471" s="1"/>
      <c r="K471" s="1"/>
      <c r="L471" s="1"/>
      <c r="M471" s="1"/>
      <c r="N471" s="1"/>
      <c r="O471" s="1"/>
      <c r="P471" s="3"/>
      <c r="Q471" s="1"/>
      <c r="R471" s="1"/>
      <c r="S471" s="1"/>
      <c r="T471" s="1"/>
      <c r="U471" s="1"/>
      <c r="V471" s="1"/>
      <c r="W471" s="1"/>
      <c r="X471" s="1"/>
      <c r="Y471" s="1"/>
      <c r="Z471" s="1"/>
      <c r="AA471" s="1"/>
      <c r="AB471" s="1"/>
      <c r="AC471" s="1"/>
      <c r="AD471" s="1"/>
      <c r="AE471" s="1"/>
      <c r="AF471" s="1"/>
      <c r="AG471" s="1"/>
      <c r="AH471" s="1"/>
      <c r="AI471" s="1"/>
      <c r="AJ471" s="1"/>
      <c r="AK471" s="1"/>
      <c r="AL471" s="3"/>
      <c r="AM471" s="3"/>
      <c r="AN471" s="3"/>
      <c r="AO471" s="244"/>
      <c r="AP471" s="244"/>
      <c r="AQ471" s="244"/>
      <c r="AR471" s="1"/>
      <c r="AS471" s="1"/>
      <c r="AT471" s="1"/>
      <c r="AU471" s="1"/>
      <c r="AV471" s="1"/>
      <c r="AW471" s="1"/>
      <c r="AX471" s="1"/>
      <c r="AY471" s="1"/>
      <c r="AZ471" s="1"/>
      <c r="BA471" s="1"/>
      <c r="BB471" s="1"/>
      <c r="BC471" s="1"/>
      <c r="BD471" s="1"/>
      <c r="BE471" s="1"/>
      <c r="BF471" s="1"/>
      <c r="BG471" s="1"/>
      <c r="BH471" s="1"/>
      <c r="BI471" s="1"/>
      <c r="BJ471" s="1"/>
      <c r="BK471" s="1"/>
    </row>
    <row r="472" spans="1:63" ht="13.5" customHeight="1" x14ac:dyDescent="0.25">
      <c r="A472" s="3"/>
      <c r="B472" s="3"/>
      <c r="C472" s="3"/>
      <c r="D472" s="3"/>
      <c r="E472" s="3"/>
      <c r="F472" s="3"/>
      <c r="G472" s="1"/>
      <c r="H472" s="3"/>
      <c r="I472" s="1"/>
      <c r="J472" s="1"/>
      <c r="K472" s="1"/>
      <c r="L472" s="1"/>
      <c r="M472" s="1"/>
      <c r="N472" s="1"/>
      <c r="O472" s="1"/>
      <c r="P472" s="3"/>
      <c r="Q472" s="1"/>
      <c r="R472" s="1"/>
      <c r="S472" s="1"/>
      <c r="T472" s="1"/>
      <c r="U472" s="1"/>
      <c r="V472" s="1"/>
      <c r="W472" s="1"/>
      <c r="X472" s="1"/>
      <c r="Y472" s="1"/>
      <c r="Z472" s="1"/>
      <c r="AA472" s="1"/>
      <c r="AB472" s="1"/>
      <c r="AC472" s="1"/>
      <c r="AD472" s="1"/>
      <c r="AE472" s="1"/>
      <c r="AF472" s="1"/>
      <c r="AG472" s="1"/>
      <c r="AH472" s="1"/>
      <c r="AI472" s="1"/>
      <c r="AJ472" s="1"/>
      <c r="AK472" s="1"/>
      <c r="AL472" s="3"/>
      <c r="AM472" s="3"/>
      <c r="AN472" s="3"/>
      <c r="AO472" s="244"/>
      <c r="AP472" s="244"/>
      <c r="AQ472" s="244"/>
      <c r="AR472" s="1"/>
      <c r="AS472" s="1"/>
      <c r="AT472" s="1"/>
      <c r="AU472" s="1"/>
      <c r="AV472" s="1"/>
      <c r="AW472" s="1"/>
      <c r="AX472" s="1"/>
      <c r="AY472" s="1"/>
      <c r="AZ472" s="1"/>
      <c r="BA472" s="1"/>
      <c r="BB472" s="1"/>
      <c r="BC472" s="1"/>
      <c r="BD472" s="1"/>
      <c r="BE472" s="1"/>
      <c r="BF472" s="1"/>
      <c r="BG472" s="1"/>
      <c r="BH472" s="1"/>
      <c r="BI472" s="1"/>
      <c r="BJ472" s="1"/>
      <c r="BK472" s="1"/>
    </row>
    <row r="473" spans="1:63" ht="13.5" customHeight="1" x14ac:dyDescent="0.25">
      <c r="A473" s="3"/>
      <c r="B473" s="3"/>
      <c r="C473" s="3"/>
      <c r="D473" s="3"/>
      <c r="E473" s="3"/>
      <c r="F473" s="3"/>
      <c r="G473" s="1"/>
      <c r="H473" s="3"/>
      <c r="I473" s="1"/>
      <c r="J473" s="1"/>
      <c r="K473" s="1"/>
      <c r="L473" s="1"/>
      <c r="M473" s="1"/>
      <c r="N473" s="1"/>
      <c r="O473" s="1"/>
      <c r="P473" s="3"/>
      <c r="Q473" s="1"/>
      <c r="R473" s="1"/>
      <c r="S473" s="1"/>
      <c r="T473" s="1"/>
      <c r="U473" s="1"/>
      <c r="V473" s="1"/>
      <c r="W473" s="1"/>
      <c r="X473" s="1"/>
      <c r="Y473" s="1"/>
      <c r="Z473" s="1"/>
      <c r="AA473" s="1"/>
      <c r="AB473" s="1"/>
      <c r="AC473" s="1"/>
      <c r="AD473" s="1"/>
      <c r="AE473" s="1"/>
      <c r="AF473" s="1"/>
      <c r="AG473" s="1"/>
      <c r="AH473" s="1"/>
      <c r="AI473" s="1"/>
      <c r="AJ473" s="1"/>
      <c r="AK473" s="1"/>
      <c r="AL473" s="3"/>
      <c r="AM473" s="3"/>
      <c r="AN473" s="3"/>
      <c r="AO473" s="244"/>
      <c r="AP473" s="244"/>
      <c r="AQ473" s="244"/>
      <c r="AR473" s="1"/>
      <c r="AS473" s="1"/>
      <c r="AT473" s="1"/>
      <c r="AU473" s="1"/>
      <c r="AV473" s="1"/>
      <c r="AW473" s="1"/>
      <c r="AX473" s="1"/>
      <c r="AY473" s="1"/>
      <c r="AZ473" s="1"/>
      <c r="BA473" s="1"/>
      <c r="BB473" s="1"/>
      <c r="BC473" s="1"/>
      <c r="BD473" s="1"/>
      <c r="BE473" s="1"/>
      <c r="BF473" s="1"/>
      <c r="BG473" s="1"/>
      <c r="BH473" s="1"/>
      <c r="BI473" s="1"/>
      <c r="BJ473" s="1"/>
      <c r="BK473" s="1"/>
    </row>
    <row r="474" spans="1:63" ht="13.5" customHeight="1" x14ac:dyDescent="0.25">
      <c r="A474" s="3"/>
      <c r="B474" s="3"/>
      <c r="C474" s="3"/>
      <c r="D474" s="3"/>
      <c r="E474" s="3"/>
      <c r="F474" s="3"/>
      <c r="G474" s="1"/>
      <c r="H474" s="3"/>
      <c r="I474" s="1"/>
      <c r="J474" s="1"/>
      <c r="K474" s="1"/>
      <c r="L474" s="1"/>
      <c r="M474" s="1"/>
      <c r="N474" s="1"/>
      <c r="O474" s="1"/>
      <c r="P474" s="3"/>
      <c r="Q474" s="1"/>
      <c r="R474" s="1"/>
      <c r="S474" s="1"/>
      <c r="T474" s="1"/>
      <c r="U474" s="1"/>
      <c r="V474" s="1"/>
      <c r="W474" s="1"/>
      <c r="X474" s="1"/>
      <c r="Y474" s="1"/>
      <c r="Z474" s="1"/>
      <c r="AA474" s="1"/>
      <c r="AB474" s="1"/>
      <c r="AC474" s="1"/>
      <c r="AD474" s="1"/>
      <c r="AE474" s="1"/>
      <c r="AF474" s="1"/>
      <c r="AG474" s="1"/>
      <c r="AH474" s="1"/>
      <c r="AI474" s="1"/>
      <c r="AJ474" s="1"/>
      <c r="AK474" s="1"/>
      <c r="AL474" s="3"/>
      <c r="AM474" s="3"/>
      <c r="AN474" s="3"/>
      <c r="AO474" s="244"/>
      <c r="AP474" s="244"/>
      <c r="AQ474" s="244"/>
      <c r="AR474" s="1"/>
      <c r="AS474" s="1"/>
      <c r="AT474" s="1"/>
      <c r="AU474" s="1"/>
      <c r="AV474" s="1"/>
      <c r="AW474" s="1"/>
      <c r="AX474" s="1"/>
      <c r="AY474" s="1"/>
      <c r="AZ474" s="1"/>
      <c r="BA474" s="1"/>
      <c r="BB474" s="1"/>
      <c r="BC474" s="1"/>
      <c r="BD474" s="1"/>
      <c r="BE474" s="1"/>
      <c r="BF474" s="1"/>
      <c r="BG474" s="1"/>
      <c r="BH474" s="1"/>
      <c r="BI474" s="1"/>
      <c r="BJ474" s="1"/>
      <c r="BK474" s="1"/>
    </row>
    <row r="475" spans="1:63" ht="13.5" customHeight="1" x14ac:dyDescent="0.25">
      <c r="A475" s="3"/>
      <c r="B475" s="3"/>
      <c r="C475" s="3"/>
      <c r="D475" s="3"/>
      <c r="E475" s="3"/>
      <c r="F475" s="3"/>
      <c r="G475" s="1"/>
      <c r="H475" s="3"/>
      <c r="I475" s="1"/>
      <c r="J475" s="1"/>
      <c r="K475" s="1"/>
      <c r="L475" s="1"/>
      <c r="M475" s="1"/>
      <c r="N475" s="1"/>
      <c r="O475" s="1"/>
      <c r="P475" s="3"/>
      <c r="Q475" s="1"/>
      <c r="R475" s="1"/>
      <c r="S475" s="1"/>
      <c r="T475" s="1"/>
      <c r="U475" s="1"/>
      <c r="V475" s="1"/>
      <c r="W475" s="1"/>
      <c r="X475" s="1"/>
      <c r="Y475" s="1"/>
      <c r="Z475" s="1"/>
      <c r="AA475" s="1"/>
      <c r="AB475" s="1"/>
      <c r="AC475" s="1"/>
      <c r="AD475" s="1"/>
      <c r="AE475" s="1"/>
      <c r="AF475" s="1"/>
      <c r="AG475" s="1"/>
      <c r="AH475" s="1"/>
      <c r="AI475" s="1"/>
      <c r="AJ475" s="1"/>
      <c r="AK475" s="1"/>
      <c r="AL475" s="3"/>
      <c r="AM475" s="3"/>
      <c r="AN475" s="3"/>
      <c r="AO475" s="244"/>
      <c r="AP475" s="244"/>
      <c r="AQ475" s="244"/>
      <c r="AR475" s="1"/>
      <c r="AS475" s="1"/>
      <c r="AT475" s="1"/>
      <c r="AU475" s="1"/>
      <c r="AV475" s="1"/>
      <c r="AW475" s="1"/>
      <c r="AX475" s="1"/>
      <c r="AY475" s="1"/>
      <c r="AZ475" s="1"/>
      <c r="BA475" s="1"/>
      <c r="BB475" s="1"/>
      <c r="BC475" s="1"/>
      <c r="BD475" s="1"/>
      <c r="BE475" s="1"/>
      <c r="BF475" s="1"/>
      <c r="BG475" s="1"/>
      <c r="BH475" s="1"/>
      <c r="BI475" s="1"/>
      <c r="BJ475" s="1"/>
      <c r="BK475" s="1"/>
    </row>
    <row r="476" spans="1:63" ht="13.5" customHeight="1" x14ac:dyDescent="0.25">
      <c r="A476" s="3"/>
      <c r="B476" s="3"/>
      <c r="C476" s="3"/>
      <c r="D476" s="3"/>
      <c r="E476" s="3"/>
      <c r="F476" s="3"/>
      <c r="G476" s="1"/>
      <c r="H476" s="3"/>
      <c r="I476" s="1"/>
      <c r="J476" s="1"/>
      <c r="K476" s="1"/>
      <c r="L476" s="1"/>
      <c r="M476" s="1"/>
      <c r="N476" s="1"/>
      <c r="O476" s="1"/>
      <c r="P476" s="3"/>
      <c r="Q476" s="1"/>
      <c r="R476" s="1"/>
      <c r="S476" s="1"/>
      <c r="T476" s="1"/>
      <c r="U476" s="1"/>
      <c r="V476" s="1"/>
      <c r="W476" s="1"/>
      <c r="X476" s="1"/>
      <c r="Y476" s="1"/>
      <c r="Z476" s="1"/>
      <c r="AA476" s="1"/>
      <c r="AB476" s="1"/>
      <c r="AC476" s="1"/>
      <c r="AD476" s="1"/>
      <c r="AE476" s="1"/>
      <c r="AF476" s="1"/>
      <c r="AG476" s="1"/>
      <c r="AH476" s="1"/>
      <c r="AI476" s="1"/>
      <c r="AJ476" s="1"/>
      <c r="AK476" s="1"/>
      <c r="AL476" s="3"/>
      <c r="AM476" s="3"/>
      <c r="AN476" s="3"/>
      <c r="AO476" s="244"/>
      <c r="AP476" s="244"/>
      <c r="AQ476" s="244"/>
      <c r="AR476" s="1"/>
      <c r="AS476" s="1"/>
      <c r="AT476" s="1"/>
      <c r="AU476" s="1"/>
      <c r="AV476" s="1"/>
      <c r="AW476" s="1"/>
      <c r="AX476" s="1"/>
      <c r="AY476" s="1"/>
      <c r="AZ476" s="1"/>
      <c r="BA476" s="1"/>
      <c r="BB476" s="1"/>
      <c r="BC476" s="1"/>
      <c r="BD476" s="1"/>
      <c r="BE476" s="1"/>
      <c r="BF476" s="1"/>
      <c r="BG476" s="1"/>
      <c r="BH476" s="1"/>
      <c r="BI476" s="1"/>
      <c r="BJ476" s="1"/>
      <c r="BK476" s="1"/>
    </row>
    <row r="477" spans="1:63" ht="13.5" customHeight="1" x14ac:dyDescent="0.25">
      <c r="A477" s="3"/>
      <c r="B477" s="3"/>
      <c r="C477" s="3"/>
      <c r="D477" s="3"/>
      <c r="E477" s="3"/>
      <c r="F477" s="3"/>
      <c r="G477" s="1"/>
      <c r="H477" s="3"/>
      <c r="I477" s="1"/>
      <c r="J477" s="1"/>
      <c r="K477" s="1"/>
      <c r="L477" s="1"/>
      <c r="M477" s="1"/>
      <c r="N477" s="1"/>
      <c r="O477" s="1"/>
      <c r="P477" s="3"/>
      <c r="Q477" s="1"/>
      <c r="R477" s="1"/>
      <c r="S477" s="1"/>
      <c r="T477" s="1"/>
      <c r="U477" s="1"/>
      <c r="V477" s="1"/>
      <c r="W477" s="1"/>
      <c r="X477" s="1"/>
      <c r="Y477" s="1"/>
      <c r="Z477" s="1"/>
      <c r="AA477" s="1"/>
      <c r="AB477" s="1"/>
      <c r="AC477" s="1"/>
      <c r="AD477" s="1"/>
      <c r="AE477" s="1"/>
      <c r="AF477" s="1"/>
      <c r="AG477" s="1"/>
      <c r="AH477" s="1"/>
      <c r="AI477" s="1"/>
      <c r="AJ477" s="1"/>
      <c r="AK477" s="1"/>
      <c r="AL477" s="3"/>
      <c r="AM477" s="3"/>
      <c r="AN477" s="3"/>
      <c r="AO477" s="244"/>
      <c r="AP477" s="244"/>
      <c r="AQ477" s="244"/>
      <c r="AR477" s="1"/>
      <c r="AS477" s="1"/>
      <c r="AT477" s="1"/>
      <c r="AU477" s="1"/>
      <c r="AV477" s="1"/>
      <c r="AW477" s="1"/>
      <c r="AX477" s="1"/>
      <c r="AY477" s="1"/>
      <c r="AZ477" s="1"/>
      <c r="BA477" s="1"/>
      <c r="BB477" s="1"/>
      <c r="BC477" s="1"/>
      <c r="BD477" s="1"/>
      <c r="BE477" s="1"/>
      <c r="BF477" s="1"/>
      <c r="BG477" s="1"/>
      <c r="BH477" s="1"/>
      <c r="BI477" s="1"/>
      <c r="BJ477" s="1"/>
      <c r="BK477" s="1"/>
    </row>
    <row r="478" spans="1:63" ht="13.5" customHeight="1" x14ac:dyDescent="0.25">
      <c r="A478" s="3"/>
      <c r="B478" s="3"/>
      <c r="C478" s="3"/>
      <c r="D478" s="3"/>
      <c r="E478" s="3"/>
      <c r="F478" s="3"/>
      <c r="G478" s="1"/>
      <c r="H478" s="3"/>
      <c r="I478" s="1"/>
      <c r="J478" s="1"/>
      <c r="K478" s="1"/>
      <c r="L478" s="1"/>
      <c r="M478" s="1"/>
      <c r="N478" s="1"/>
      <c r="O478" s="1"/>
      <c r="P478" s="3"/>
      <c r="Q478" s="1"/>
      <c r="R478" s="1"/>
      <c r="S478" s="1"/>
      <c r="T478" s="1"/>
      <c r="U478" s="1"/>
      <c r="V478" s="1"/>
      <c r="W478" s="1"/>
      <c r="X478" s="1"/>
      <c r="Y478" s="1"/>
      <c r="Z478" s="1"/>
      <c r="AA478" s="1"/>
      <c r="AB478" s="1"/>
      <c r="AC478" s="1"/>
      <c r="AD478" s="1"/>
      <c r="AE478" s="1"/>
      <c r="AF478" s="1"/>
      <c r="AG478" s="1"/>
      <c r="AH478" s="1"/>
      <c r="AI478" s="1"/>
      <c r="AJ478" s="1"/>
      <c r="AK478" s="1"/>
      <c r="AL478" s="3"/>
      <c r="AM478" s="3"/>
      <c r="AN478" s="3"/>
      <c r="AO478" s="244"/>
      <c r="AP478" s="244"/>
      <c r="AQ478" s="244"/>
      <c r="AR478" s="1"/>
      <c r="AS478" s="1"/>
      <c r="AT478" s="1"/>
      <c r="AU478" s="1"/>
      <c r="AV478" s="1"/>
      <c r="AW478" s="1"/>
      <c r="AX478" s="1"/>
      <c r="AY478" s="1"/>
      <c r="AZ478" s="1"/>
      <c r="BA478" s="1"/>
      <c r="BB478" s="1"/>
      <c r="BC478" s="1"/>
      <c r="BD478" s="1"/>
      <c r="BE478" s="1"/>
      <c r="BF478" s="1"/>
      <c r="BG478" s="1"/>
      <c r="BH478" s="1"/>
      <c r="BI478" s="1"/>
      <c r="BJ478" s="1"/>
      <c r="BK478" s="1"/>
    </row>
    <row r="479" spans="1:63" ht="13.5" customHeight="1" x14ac:dyDescent="0.25">
      <c r="A479" s="3"/>
      <c r="B479" s="3"/>
      <c r="C479" s="3"/>
      <c r="D479" s="3"/>
      <c r="E479" s="3"/>
      <c r="F479" s="3"/>
      <c r="G479" s="1"/>
      <c r="H479" s="3"/>
      <c r="I479" s="1"/>
      <c r="J479" s="1"/>
      <c r="K479" s="1"/>
      <c r="L479" s="1"/>
      <c r="M479" s="1"/>
      <c r="N479" s="1"/>
      <c r="O479" s="1"/>
      <c r="P479" s="3"/>
      <c r="Q479" s="1"/>
      <c r="R479" s="1"/>
      <c r="S479" s="1"/>
      <c r="T479" s="1"/>
      <c r="U479" s="1"/>
      <c r="V479" s="1"/>
      <c r="W479" s="1"/>
      <c r="X479" s="1"/>
      <c r="Y479" s="1"/>
      <c r="Z479" s="1"/>
      <c r="AA479" s="1"/>
      <c r="AB479" s="1"/>
      <c r="AC479" s="1"/>
      <c r="AD479" s="1"/>
      <c r="AE479" s="1"/>
      <c r="AF479" s="1"/>
      <c r="AG479" s="1"/>
      <c r="AH479" s="1"/>
      <c r="AI479" s="1"/>
      <c r="AJ479" s="1"/>
      <c r="AK479" s="1"/>
      <c r="AL479" s="3"/>
      <c r="AM479" s="3"/>
      <c r="AN479" s="3"/>
      <c r="AO479" s="244"/>
      <c r="AP479" s="244"/>
      <c r="AQ479" s="244"/>
      <c r="AR479" s="1"/>
      <c r="AS479" s="1"/>
      <c r="AT479" s="1"/>
      <c r="AU479" s="1"/>
      <c r="AV479" s="1"/>
      <c r="AW479" s="1"/>
      <c r="AX479" s="1"/>
      <c r="AY479" s="1"/>
      <c r="AZ479" s="1"/>
      <c r="BA479" s="1"/>
      <c r="BB479" s="1"/>
      <c r="BC479" s="1"/>
      <c r="BD479" s="1"/>
      <c r="BE479" s="1"/>
      <c r="BF479" s="1"/>
      <c r="BG479" s="1"/>
      <c r="BH479" s="1"/>
      <c r="BI479" s="1"/>
      <c r="BJ479" s="1"/>
      <c r="BK479" s="1"/>
    </row>
    <row r="480" spans="1:63" ht="13.5" customHeight="1" x14ac:dyDescent="0.25">
      <c r="A480" s="3"/>
      <c r="B480" s="3"/>
      <c r="C480" s="3"/>
      <c r="D480" s="3"/>
      <c r="E480" s="3"/>
      <c r="F480" s="3"/>
      <c r="G480" s="1"/>
      <c r="H480" s="3"/>
      <c r="I480" s="1"/>
      <c r="J480" s="1"/>
      <c r="K480" s="1"/>
      <c r="L480" s="1"/>
      <c r="M480" s="1"/>
      <c r="N480" s="1"/>
      <c r="O480" s="1"/>
      <c r="P480" s="3"/>
      <c r="Q480" s="1"/>
      <c r="R480" s="1"/>
      <c r="S480" s="1"/>
      <c r="T480" s="1"/>
      <c r="U480" s="1"/>
      <c r="V480" s="1"/>
      <c r="W480" s="1"/>
      <c r="X480" s="1"/>
      <c r="Y480" s="1"/>
      <c r="Z480" s="1"/>
      <c r="AA480" s="1"/>
      <c r="AB480" s="1"/>
      <c r="AC480" s="1"/>
      <c r="AD480" s="1"/>
      <c r="AE480" s="1"/>
      <c r="AF480" s="1"/>
      <c r="AG480" s="1"/>
      <c r="AH480" s="1"/>
      <c r="AI480" s="1"/>
      <c r="AJ480" s="1"/>
      <c r="AK480" s="1"/>
      <c r="AL480" s="3"/>
      <c r="AM480" s="3"/>
      <c r="AN480" s="3"/>
      <c r="AO480" s="244"/>
      <c r="AP480" s="244"/>
      <c r="AQ480" s="244"/>
      <c r="AR480" s="1"/>
      <c r="AS480" s="1"/>
      <c r="AT480" s="1"/>
      <c r="AU480" s="1"/>
      <c r="AV480" s="1"/>
      <c r="AW480" s="1"/>
      <c r="AX480" s="1"/>
      <c r="AY480" s="1"/>
      <c r="AZ480" s="1"/>
      <c r="BA480" s="1"/>
      <c r="BB480" s="1"/>
      <c r="BC480" s="1"/>
      <c r="BD480" s="1"/>
      <c r="BE480" s="1"/>
      <c r="BF480" s="1"/>
      <c r="BG480" s="1"/>
      <c r="BH480" s="1"/>
      <c r="BI480" s="1"/>
      <c r="BJ480" s="1"/>
      <c r="BK480" s="1"/>
    </row>
    <row r="481" spans="1:63" ht="13.5" customHeight="1" x14ac:dyDescent="0.25">
      <c r="A481" s="3"/>
      <c r="B481" s="3"/>
      <c r="C481" s="3"/>
      <c r="D481" s="3"/>
      <c r="E481" s="3"/>
      <c r="F481" s="3"/>
      <c r="G481" s="1"/>
      <c r="H481" s="3"/>
      <c r="I481" s="1"/>
      <c r="J481" s="1"/>
      <c r="K481" s="1"/>
      <c r="L481" s="1"/>
      <c r="M481" s="1"/>
      <c r="N481" s="1"/>
      <c r="O481" s="1"/>
      <c r="P481" s="3"/>
      <c r="Q481" s="1"/>
      <c r="R481" s="1"/>
      <c r="S481" s="1"/>
      <c r="T481" s="1"/>
      <c r="U481" s="1"/>
      <c r="V481" s="1"/>
      <c r="W481" s="1"/>
      <c r="X481" s="1"/>
      <c r="Y481" s="1"/>
      <c r="Z481" s="1"/>
      <c r="AA481" s="1"/>
      <c r="AB481" s="1"/>
      <c r="AC481" s="1"/>
      <c r="AD481" s="1"/>
      <c r="AE481" s="1"/>
      <c r="AF481" s="1"/>
      <c r="AG481" s="1"/>
      <c r="AH481" s="1"/>
      <c r="AI481" s="1"/>
      <c r="AJ481" s="1"/>
      <c r="AK481" s="1"/>
      <c r="AL481" s="3"/>
      <c r="AM481" s="3"/>
      <c r="AN481" s="3"/>
      <c r="AO481" s="244"/>
      <c r="AP481" s="244"/>
      <c r="AQ481" s="244"/>
      <c r="AR481" s="1"/>
      <c r="AS481" s="1"/>
      <c r="AT481" s="1"/>
      <c r="AU481" s="1"/>
      <c r="AV481" s="1"/>
      <c r="AW481" s="1"/>
      <c r="AX481" s="1"/>
      <c r="AY481" s="1"/>
      <c r="AZ481" s="1"/>
      <c r="BA481" s="1"/>
      <c r="BB481" s="1"/>
      <c r="BC481" s="1"/>
      <c r="BD481" s="1"/>
      <c r="BE481" s="1"/>
      <c r="BF481" s="1"/>
      <c r="BG481" s="1"/>
      <c r="BH481" s="1"/>
      <c r="BI481" s="1"/>
      <c r="BJ481" s="1"/>
      <c r="BK481" s="1"/>
    </row>
    <row r="482" spans="1:63" ht="13.5" customHeight="1" x14ac:dyDescent="0.25">
      <c r="A482" s="3"/>
      <c r="B482" s="3"/>
      <c r="C482" s="3"/>
      <c r="D482" s="3"/>
      <c r="E482" s="3"/>
      <c r="F482" s="3"/>
      <c r="G482" s="1"/>
      <c r="H482" s="3"/>
      <c r="I482" s="1"/>
      <c r="J482" s="1"/>
      <c r="K482" s="1"/>
      <c r="L482" s="1"/>
      <c r="M482" s="1"/>
      <c r="N482" s="1"/>
      <c r="O482" s="1"/>
      <c r="P482" s="3"/>
      <c r="Q482" s="1"/>
      <c r="R482" s="1"/>
      <c r="S482" s="1"/>
      <c r="T482" s="1"/>
      <c r="U482" s="1"/>
      <c r="V482" s="1"/>
      <c r="W482" s="1"/>
      <c r="X482" s="1"/>
      <c r="Y482" s="1"/>
      <c r="Z482" s="1"/>
      <c r="AA482" s="1"/>
      <c r="AB482" s="1"/>
      <c r="AC482" s="1"/>
      <c r="AD482" s="1"/>
      <c r="AE482" s="1"/>
      <c r="AF482" s="1"/>
      <c r="AG482" s="1"/>
      <c r="AH482" s="1"/>
      <c r="AI482" s="1"/>
      <c r="AJ482" s="1"/>
      <c r="AK482" s="1"/>
      <c r="AL482" s="3"/>
      <c r="AM482" s="3"/>
      <c r="AN482" s="3"/>
      <c r="AO482" s="244"/>
      <c r="AP482" s="244"/>
      <c r="AQ482" s="244"/>
      <c r="AR482" s="1"/>
      <c r="AS482" s="1"/>
      <c r="AT482" s="1"/>
      <c r="AU482" s="1"/>
      <c r="AV482" s="1"/>
      <c r="AW482" s="1"/>
      <c r="AX482" s="1"/>
      <c r="AY482" s="1"/>
      <c r="AZ482" s="1"/>
      <c r="BA482" s="1"/>
      <c r="BB482" s="1"/>
      <c r="BC482" s="1"/>
      <c r="BD482" s="1"/>
      <c r="BE482" s="1"/>
      <c r="BF482" s="1"/>
      <c r="BG482" s="1"/>
      <c r="BH482" s="1"/>
      <c r="BI482" s="1"/>
      <c r="BJ482" s="1"/>
      <c r="BK482" s="1"/>
    </row>
    <row r="483" spans="1:63" ht="13.5" customHeight="1" x14ac:dyDescent="0.25">
      <c r="A483" s="3"/>
      <c r="B483" s="3"/>
      <c r="C483" s="3"/>
      <c r="D483" s="3"/>
      <c r="E483" s="3"/>
      <c r="F483" s="3"/>
      <c r="G483" s="1"/>
      <c r="H483" s="3"/>
      <c r="I483" s="1"/>
      <c r="J483" s="1"/>
      <c r="K483" s="1"/>
      <c r="L483" s="1"/>
      <c r="M483" s="1"/>
      <c r="N483" s="1"/>
      <c r="O483" s="1"/>
      <c r="P483" s="3"/>
      <c r="Q483" s="1"/>
      <c r="R483" s="1"/>
      <c r="S483" s="1"/>
      <c r="T483" s="1"/>
      <c r="U483" s="1"/>
      <c r="V483" s="1"/>
      <c r="W483" s="1"/>
      <c r="X483" s="1"/>
      <c r="Y483" s="1"/>
      <c r="Z483" s="1"/>
      <c r="AA483" s="1"/>
      <c r="AB483" s="1"/>
      <c r="AC483" s="1"/>
      <c r="AD483" s="1"/>
      <c r="AE483" s="1"/>
      <c r="AF483" s="1"/>
      <c r="AG483" s="1"/>
      <c r="AH483" s="1"/>
      <c r="AI483" s="1"/>
      <c r="AJ483" s="1"/>
      <c r="AK483" s="1"/>
      <c r="AL483" s="3"/>
      <c r="AM483" s="3"/>
      <c r="AN483" s="3"/>
      <c r="AO483" s="244"/>
      <c r="AP483" s="244"/>
      <c r="AQ483" s="244"/>
      <c r="AR483" s="1"/>
      <c r="AS483" s="1"/>
      <c r="AT483" s="1"/>
      <c r="AU483" s="1"/>
      <c r="AV483" s="1"/>
      <c r="AW483" s="1"/>
      <c r="AX483" s="1"/>
      <c r="AY483" s="1"/>
      <c r="AZ483" s="1"/>
      <c r="BA483" s="1"/>
      <c r="BB483" s="1"/>
      <c r="BC483" s="1"/>
      <c r="BD483" s="1"/>
      <c r="BE483" s="1"/>
      <c r="BF483" s="1"/>
      <c r="BG483" s="1"/>
      <c r="BH483" s="1"/>
      <c r="BI483" s="1"/>
      <c r="BJ483" s="1"/>
      <c r="BK483" s="1"/>
    </row>
    <row r="484" spans="1:63" ht="13.5" customHeight="1" x14ac:dyDescent="0.25">
      <c r="A484" s="3"/>
      <c r="B484" s="3"/>
      <c r="C484" s="3"/>
      <c r="D484" s="3"/>
      <c r="E484" s="3"/>
      <c r="F484" s="3"/>
      <c r="G484" s="1"/>
      <c r="H484" s="3"/>
      <c r="I484" s="1"/>
      <c r="J484" s="1"/>
      <c r="K484" s="1"/>
      <c r="L484" s="1"/>
      <c r="M484" s="1"/>
      <c r="N484" s="1"/>
      <c r="O484" s="1"/>
      <c r="P484" s="3"/>
      <c r="Q484" s="1"/>
      <c r="R484" s="1"/>
      <c r="S484" s="1"/>
      <c r="T484" s="1"/>
      <c r="U484" s="1"/>
      <c r="V484" s="1"/>
      <c r="W484" s="1"/>
      <c r="X484" s="1"/>
      <c r="Y484" s="1"/>
      <c r="Z484" s="1"/>
      <c r="AA484" s="1"/>
      <c r="AB484" s="1"/>
      <c r="AC484" s="1"/>
      <c r="AD484" s="1"/>
      <c r="AE484" s="1"/>
      <c r="AF484" s="1"/>
      <c r="AG484" s="1"/>
      <c r="AH484" s="1"/>
      <c r="AI484" s="1"/>
      <c r="AJ484" s="1"/>
      <c r="AK484" s="1"/>
      <c r="AL484" s="3"/>
      <c r="AM484" s="3"/>
      <c r="AN484" s="3"/>
      <c r="AO484" s="244"/>
      <c r="AP484" s="244"/>
      <c r="AQ484" s="244"/>
      <c r="AR484" s="1"/>
      <c r="AS484" s="1"/>
      <c r="AT484" s="1"/>
      <c r="AU484" s="1"/>
      <c r="AV484" s="1"/>
      <c r="AW484" s="1"/>
      <c r="AX484" s="1"/>
      <c r="AY484" s="1"/>
      <c r="AZ484" s="1"/>
      <c r="BA484" s="1"/>
      <c r="BB484" s="1"/>
      <c r="BC484" s="1"/>
      <c r="BD484" s="1"/>
      <c r="BE484" s="1"/>
      <c r="BF484" s="1"/>
      <c r="BG484" s="1"/>
      <c r="BH484" s="1"/>
      <c r="BI484" s="1"/>
      <c r="BJ484" s="1"/>
      <c r="BK484" s="1"/>
    </row>
    <row r="485" spans="1:63" ht="13.5" customHeight="1" x14ac:dyDescent="0.25">
      <c r="A485" s="3"/>
      <c r="B485" s="3"/>
      <c r="C485" s="3"/>
      <c r="D485" s="3"/>
      <c r="E485" s="3"/>
      <c r="F485" s="3"/>
      <c r="G485" s="1"/>
      <c r="H485" s="3"/>
      <c r="I485" s="1"/>
      <c r="J485" s="1"/>
      <c r="K485" s="1"/>
      <c r="L485" s="1"/>
      <c r="M485" s="1"/>
      <c r="N485" s="1"/>
      <c r="O485" s="1"/>
      <c r="P485" s="3"/>
      <c r="Q485" s="1"/>
      <c r="R485" s="1"/>
      <c r="S485" s="1"/>
      <c r="T485" s="1"/>
      <c r="U485" s="1"/>
      <c r="V485" s="1"/>
      <c r="W485" s="1"/>
      <c r="X485" s="1"/>
      <c r="Y485" s="1"/>
      <c r="Z485" s="1"/>
      <c r="AA485" s="1"/>
      <c r="AB485" s="1"/>
      <c r="AC485" s="1"/>
      <c r="AD485" s="1"/>
      <c r="AE485" s="1"/>
      <c r="AF485" s="1"/>
      <c r="AG485" s="1"/>
      <c r="AH485" s="1"/>
      <c r="AI485" s="1"/>
      <c r="AJ485" s="1"/>
      <c r="AK485" s="1"/>
      <c r="AL485" s="3"/>
      <c r="AM485" s="3"/>
      <c r="AN485" s="3"/>
      <c r="AO485" s="244"/>
      <c r="AP485" s="244"/>
      <c r="AQ485" s="244"/>
      <c r="AR485" s="1"/>
      <c r="AS485" s="1"/>
      <c r="AT485" s="1"/>
      <c r="AU485" s="1"/>
      <c r="AV485" s="1"/>
      <c r="AW485" s="1"/>
      <c r="AX485" s="1"/>
      <c r="AY485" s="1"/>
      <c r="AZ485" s="1"/>
      <c r="BA485" s="1"/>
      <c r="BB485" s="1"/>
      <c r="BC485" s="1"/>
      <c r="BD485" s="1"/>
      <c r="BE485" s="1"/>
      <c r="BF485" s="1"/>
      <c r="BG485" s="1"/>
      <c r="BH485" s="1"/>
      <c r="BI485" s="1"/>
      <c r="BJ485" s="1"/>
      <c r="BK485" s="1"/>
    </row>
    <row r="486" spans="1:63" ht="13.5" customHeight="1" x14ac:dyDescent="0.25">
      <c r="A486" s="3"/>
      <c r="B486" s="3"/>
      <c r="C486" s="3"/>
      <c r="D486" s="3"/>
      <c r="E486" s="3"/>
      <c r="F486" s="3"/>
      <c r="G486" s="1"/>
      <c r="H486" s="3"/>
      <c r="I486" s="1"/>
      <c r="J486" s="1"/>
      <c r="K486" s="1"/>
      <c r="L486" s="1"/>
      <c r="M486" s="1"/>
      <c r="N486" s="1"/>
      <c r="O486" s="1"/>
      <c r="P486" s="3"/>
      <c r="Q486" s="1"/>
      <c r="R486" s="1"/>
      <c r="S486" s="1"/>
      <c r="T486" s="1"/>
      <c r="U486" s="1"/>
      <c r="V486" s="1"/>
      <c r="W486" s="1"/>
      <c r="X486" s="1"/>
      <c r="Y486" s="1"/>
      <c r="Z486" s="1"/>
      <c r="AA486" s="1"/>
      <c r="AB486" s="1"/>
      <c r="AC486" s="1"/>
      <c r="AD486" s="1"/>
      <c r="AE486" s="1"/>
      <c r="AF486" s="1"/>
      <c r="AG486" s="1"/>
      <c r="AH486" s="1"/>
      <c r="AI486" s="1"/>
      <c r="AJ486" s="1"/>
      <c r="AK486" s="1"/>
      <c r="AL486" s="3"/>
      <c r="AM486" s="3"/>
      <c r="AN486" s="3"/>
      <c r="AO486" s="244"/>
      <c r="AP486" s="244"/>
      <c r="AQ486" s="244"/>
      <c r="AR486" s="1"/>
      <c r="AS486" s="1"/>
      <c r="AT486" s="1"/>
      <c r="AU486" s="1"/>
      <c r="AV486" s="1"/>
      <c r="AW486" s="1"/>
      <c r="AX486" s="1"/>
      <c r="AY486" s="1"/>
      <c r="AZ486" s="1"/>
      <c r="BA486" s="1"/>
      <c r="BB486" s="1"/>
      <c r="BC486" s="1"/>
      <c r="BD486" s="1"/>
      <c r="BE486" s="1"/>
      <c r="BF486" s="1"/>
      <c r="BG486" s="1"/>
      <c r="BH486" s="1"/>
      <c r="BI486" s="1"/>
      <c r="BJ486" s="1"/>
      <c r="BK486" s="1"/>
    </row>
    <row r="487" spans="1:63" ht="13.5" customHeight="1" x14ac:dyDescent="0.25">
      <c r="A487" s="3"/>
      <c r="B487" s="3"/>
      <c r="C487" s="3"/>
      <c r="D487" s="3"/>
      <c r="E487" s="3"/>
      <c r="F487" s="3"/>
      <c r="G487" s="1"/>
      <c r="H487" s="3"/>
      <c r="I487" s="1"/>
      <c r="J487" s="1"/>
      <c r="K487" s="1"/>
      <c r="L487" s="1"/>
      <c r="M487" s="1"/>
      <c r="N487" s="1"/>
      <c r="O487" s="1"/>
      <c r="P487" s="3"/>
      <c r="Q487" s="1"/>
      <c r="R487" s="1"/>
      <c r="S487" s="1"/>
      <c r="T487" s="1"/>
      <c r="U487" s="1"/>
      <c r="V487" s="1"/>
      <c r="W487" s="1"/>
      <c r="X487" s="1"/>
      <c r="Y487" s="1"/>
      <c r="Z487" s="1"/>
      <c r="AA487" s="1"/>
      <c r="AB487" s="1"/>
      <c r="AC487" s="1"/>
      <c r="AD487" s="1"/>
      <c r="AE487" s="1"/>
      <c r="AF487" s="1"/>
      <c r="AG487" s="1"/>
      <c r="AH487" s="1"/>
      <c r="AI487" s="1"/>
      <c r="AJ487" s="1"/>
      <c r="AK487" s="1"/>
      <c r="AL487" s="3"/>
      <c r="AM487" s="3"/>
      <c r="AN487" s="3"/>
      <c r="AO487" s="244"/>
      <c r="AP487" s="244"/>
      <c r="AQ487" s="244"/>
      <c r="AR487" s="1"/>
      <c r="AS487" s="1"/>
      <c r="AT487" s="1"/>
      <c r="AU487" s="1"/>
      <c r="AV487" s="1"/>
      <c r="AW487" s="1"/>
      <c r="AX487" s="1"/>
      <c r="AY487" s="1"/>
      <c r="AZ487" s="1"/>
      <c r="BA487" s="1"/>
      <c r="BB487" s="1"/>
      <c r="BC487" s="1"/>
      <c r="BD487" s="1"/>
      <c r="BE487" s="1"/>
      <c r="BF487" s="1"/>
      <c r="BG487" s="1"/>
      <c r="BH487" s="1"/>
      <c r="BI487" s="1"/>
      <c r="BJ487" s="1"/>
      <c r="BK487" s="1"/>
    </row>
    <row r="488" spans="1:63" ht="13.5" customHeight="1" x14ac:dyDescent="0.25">
      <c r="A488" s="3"/>
      <c r="B488" s="3"/>
      <c r="C488" s="3"/>
      <c r="D488" s="3"/>
      <c r="E488" s="3"/>
      <c r="F488" s="3"/>
      <c r="G488" s="1"/>
      <c r="H488" s="3"/>
      <c r="I488" s="1"/>
      <c r="J488" s="1"/>
      <c r="K488" s="1"/>
      <c r="L488" s="1"/>
      <c r="M488" s="1"/>
      <c r="N488" s="1"/>
      <c r="O488" s="1"/>
      <c r="P488" s="3"/>
      <c r="Q488" s="1"/>
      <c r="R488" s="1"/>
      <c r="S488" s="1"/>
      <c r="T488" s="1"/>
      <c r="U488" s="1"/>
      <c r="V488" s="1"/>
      <c r="W488" s="1"/>
      <c r="X488" s="1"/>
      <c r="Y488" s="1"/>
      <c r="Z488" s="1"/>
      <c r="AA488" s="1"/>
      <c r="AB488" s="1"/>
      <c r="AC488" s="1"/>
      <c r="AD488" s="1"/>
      <c r="AE488" s="1"/>
      <c r="AF488" s="1"/>
      <c r="AG488" s="1"/>
      <c r="AH488" s="1"/>
      <c r="AI488" s="1"/>
      <c r="AJ488" s="1"/>
      <c r="AK488" s="1"/>
      <c r="AL488" s="3"/>
      <c r="AM488" s="3"/>
      <c r="AN488" s="3"/>
      <c r="AO488" s="244"/>
      <c r="AP488" s="244"/>
      <c r="AQ488" s="244"/>
      <c r="AR488" s="1"/>
      <c r="AS488" s="1"/>
      <c r="AT488" s="1"/>
      <c r="AU488" s="1"/>
      <c r="AV488" s="1"/>
      <c r="AW488" s="1"/>
      <c r="AX488" s="1"/>
      <c r="AY488" s="1"/>
      <c r="AZ488" s="1"/>
      <c r="BA488" s="1"/>
      <c r="BB488" s="1"/>
      <c r="BC488" s="1"/>
      <c r="BD488" s="1"/>
      <c r="BE488" s="1"/>
      <c r="BF488" s="1"/>
      <c r="BG488" s="1"/>
      <c r="BH488" s="1"/>
      <c r="BI488" s="1"/>
      <c r="BJ488" s="1"/>
      <c r="BK488" s="1"/>
    </row>
    <row r="489" spans="1:63" ht="13.5" customHeight="1" x14ac:dyDescent="0.25">
      <c r="A489" s="3"/>
      <c r="B489" s="3"/>
      <c r="C489" s="3"/>
      <c r="D489" s="3"/>
      <c r="E489" s="3"/>
      <c r="F489" s="3"/>
      <c r="G489" s="1"/>
      <c r="H489" s="3"/>
      <c r="I489" s="1"/>
      <c r="J489" s="1"/>
      <c r="K489" s="1"/>
      <c r="L489" s="1"/>
      <c r="M489" s="1"/>
      <c r="N489" s="1"/>
      <c r="O489" s="1"/>
      <c r="P489" s="3"/>
      <c r="Q489" s="1"/>
      <c r="R489" s="1"/>
      <c r="S489" s="1"/>
      <c r="T489" s="1"/>
      <c r="U489" s="1"/>
      <c r="V489" s="1"/>
      <c r="W489" s="1"/>
      <c r="X489" s="1"/>
      <c r="Y489" s="1"/>
      <c r="Z489" s="1"/>
      <c r="AA489" s="1"/>
      <c r="AB489" s="1"/>
      <c r="AC489" s="1"/>
      <c r="AD489" s="1"/>
      <c r="AE489" s="1"/>
      <c r="AF489" s="1"/>
      <c r="AG489" s="1"/>
      <c r="AH489" s="1"/>
      <c r="AI489" s="1"/>
      <c r="AJ489" s="1"/>
      <c r="AK489" s="1"/>
      <c r="AL489" s="3"/>
      <c r="AM489" s="3"/>
      <c r="AN489" s="3"/>
      <c r="AO489" s="244"/>
      <c r="AP489" s="244"/>
      <c r="AQ489" s="244"/>
      <c r="AR489" s="1"/>
      <c r="AS489" s="1"/>
      <c r="AT489" s="1"/>
      <c r="AU489" s="1"/>
      <c r="AV489" s="1"/>
      <c r="AW489" s="1"/>
      <c r="AX489" s="1"/>
      <c r="AY489" s="1"/>
      <c r="AZ489" s="1"/>
      <c r="BA489" s="1"/>
      <c r="BB489" s="1"/>
      <c r="BC489" s="1"/>
      <c r="BD489" s="1"/>
      <c r="BE489" s="1"/>
      <c r="BF489" s="1"/>
      <c r="BG489" s="1"/>
      <c r="BH489" s="1"/>
      <c r="BI489" s="1"/>
      <c r="BJ489" s="1"/>
      <c r="BK489" s="1"/>
    </row>
    <row r="490" spans="1:63" ht="13.5" customHeight="1" x14ac:dyDescent="0.25">
      <c r="A490" s="3"/>
      <c r="B490" s="3"/>
      <c r="C490" s="3"/>
      <c r="D490" s="3"/>
      <c r="E490" s="3"/>
      <c r="F490" s="3"/>
      <c r="G490" s="1"/>
      <c r="H490" s="3"/>
      <c r="I490" s="1"/>
      <c r="J490" s="1"/>
      <c r="K490" s="1"/>
      <c r="L490" s="1"/>
      <c r="M490" s="1"/>
      <c r="N490" s="1"/>
      <c r="O490" s="1"/>
      <c r="P490" s="3"/>
      <c r="Q490" s="1"/>
      <c r="R490" s="1"/>
      <c r="S490" s="1"/>
      <c r="T490" s="1"/>
      <c r="U490" s="1"/>
      <c r="V490" s="1"/>
      <c r="W490" s="1"/>
      <c r="X490" s="1"/>
      <c r="Y490" s="1"/>
      <c r="Z490" s="1"/>
      <c r="AA490" s="1"/>
      <c r="AB490" s="1"/>
      <c r="AC490" s="1"/>
      <c r="AD490" s="1"/>
      <c r="AE490" s="1"/>
      <c r="AF490" s="1"/>
      <c r="AG490" s="1"/>
      <c r="AH490" s="1"/>
      <c r="AI490" s="1"/>
      <c r="AJ490" s="1"/>
      <c r="AK490" s="1"/>
      <c r="AL490" s="3"/>
      <c r="AM490" s="3"/>
      <c r="AN490" s="3"/>
      <c r="AO490" s="244"/>
      <c r="AP490" s="244"/>
      <c r="AQ490" s="244"/>
      <c r="AR490" s="1"/>
      <c r="AS490" s="1"/>
      <c r="AT490" s="1"/>
      <c r="AU490" s="1"/>
      <c r="AV490" s="1"/>
      <c r="AW490" s="1"/>
      <c r="AX490" s="1"/>
      <c r="AY490" s="1"/>
      <c r="AZ490" s="1"/>
      <c r="BA490" s="1"/>
      <c r="BB490" s="1"/>
      <c r="BC490" s="1"/>
      <c r="BD490" s="1"/>
      <c r="BE490" s="1"/>
      <c r="BF490" s="1"/>
      <c r="BG490" s="1"/>
      <c r="BH490" s="1"/>
      <c r="BI490" s="1"/>
      <c r="BJ490" s="1"/>
      <c r="BK490" s="1"/>
    </row>
    <row r="491" spans="1:63" ht="13.5" customHeight="1" x14ac:dyDescent="0.25">
      <c r="A491" s="3"/>
      <c r="B491" s="3"/>
      <c r="C491" s="3"/>
      <c r="D491" s="3"/>
      <c r="E491" s="3"/>
      <c r="F491" s="3"/>
      <c r="G491" s="1"/>
      <c r="H491" s="3"/>
      <c r="I491" s="1"/>
      <c r="J491" s="1"/>
      <c r="K491" s="1"/>
      <c r="L491" s="1"/>
      <c r="M491" s="1"/>
      <c r="N491" s="1"/>
      <c r="O491" s="1"/>
      <c r="P491" s="3"/>
      <c r="Q491" s="1"/>
      <c r="R491" s="1"/>
      <c r="S491" s="1"/>
      <c r="T491" s="1"/>
      <c r="U491" s="1"/>
      <c r="V491" s="1"/>
      <c r="W491" s="1"/>
      <c r="X491" s="1"/>
      <c r="Y491" s="1"/>
      <c r="Z491" s="1"/>
      <c r="AA491" s="1"/>
      <c r="AB491" s="1"/>
      <c r="AC491" s="1"/>
      <c r="AD491" s="1"/>
      <c r="AE491" s="1"/>
      <c r="AF491" s="1"/>
      <c r="AG491" s="1"/>
      <c r="AH491" s="1"/>
      <c r="AI491" s="1"/>
      <c r="AJ491" s="1"/>
      <c r="AK491" s="1"/>
      <c r="AL491" s="3"/>
      <c r="AM491" s="3"/>
      <c r="AN491" s="3"/>
      <c r="AO491" s="244"/>
      <c r="AP491" s="244"/>
      <c r="AQ491" s="244"/>
      <c r="AR491" s="1"/>
      <c r="AS491" s="1"/>
      <c r="AT491" s="1"/>
      <c r="AU491" s="1"/>
      <c r="AV491" s="1"/>
      <c r="AW491" s="1"/>
      <c r="AX491" s="1"/>
      <c r="AY491" s="1"/>
      <c r="AZ491" s="1"/>
      <c r="BA491" s="1"/>
      <c r="BB491" s="1"/>
      <c r="BC491" s="1"/>
      <c r="BD491" s="1"/>
      <c r="BE491" s="1"/>
      <c r="BF491" s="1"/>
      <c r="BG491" s="1"/>
      <c r="BH491" s="1"/>
      <c r="BI491" s="1"/>
      <c r="BJ491" s="1"/>
      <c r="BK491" s="1"/>
    </row>
    <row r="492" spans="1:63" ht="13.5" customHeight="1" x14ac:dyDescent="0.25">
      <c r="A492" s="3"/>
      <c r="B492" s="3"/>
      <c r="C492" s="3"/>
      <c r="D492" s="3"/>
      <c r="E492" s="3"/>
      <c r="F492" s="3"/>
      <c r="G492" s="1"/>
      <c r="H492" s="3"/>
      <c r="I492" s="1"/>
      <c r="J492" s="1"/>
      <c r="K492" s="1"/>
      <c r="L492" s="1"/>
      <c r="M492" s="1"/>
      <c r="N492" s="1"/>
      <c r="O492" s="1"/>
      <c r="P492" s="3"/>
      <c r="Q492" s="1"/>
      <c r="R492" s="1"/>
      <c r="S492" s="1"/>
      <c r="T492" s="1"/>
      <c r="U492" s="1"/>
      <c r="V492" s="1"/>
      <c r="W492" s="1"/>
      <c r="X492" s="1"/>
      <c r="Y492" s="1"/>
      <c r="Z492" s="1"/>
      <c r="AA492" s="1"/>
      <c r="AB492" s="1"/>
      <c r="AC492" s="1"/>
      <c r="AD492" s="1"/>
      <c r="AE492" s="1"/>
      <c r="AF492" s="1"/>
      <c r="AG492" s="1"/>
      <c r="AH492" s="1"/>
      <c r="AI492" s="1"/>
      <c r="AJ492" s="1"/>
      <c r="AK492" s="1"/>
      <c r="AL492" s="3"/>
      <c r="AM492" s="3"/>
      <c r="AN492" s="3"/>
      <c r="AO492" s="244"/>
      <c r="AP492" s="244"/>
      <c r="AQ492" s="244"/>
      <c r="AR492" s="1"/>
      <c r="AS492" s="1"/>
      <c r="AT492" s="1"/>
      <c r="AU492" s="1"/>
      <c r="AV492" s="1"/>
      <c r="AW492" s="1"/>
      <c r="AX492" s="1"/>
      <c r="AY492" s="1"/>
      <c r="AZ492" s="1"/>
      <c r="BA492" s="1"/>
      <c r="BB492" s="1"/>
      <c r="BC492" s="1"/>
      <c r="BD492" s="1"/>
      <c r="BE492" s="1"/>
      <c r="BF492" s="1"/>
      <c r="BG492" s="1"/>
      <c r="BH492" s="1"/>
      <c r="BI492" s="1"/>
      <c r="BJ492" s="1"/>
      <c r="BK492" s="1"/>
    </row>
    <row r="493" spans="1:63" ht="13.5" customHeight="1" x14ac:dyDescent="0.25">
      <c r="A493" s="3"/>
      <c r="B493" s="3"/>
      <c r="C493" s="3"/>
      <c r="D493" s="3"/>
      <c r="E493" s="3"/>
      <c r="F493" s="3"/>
      <c r="G493" s="1"/>
      <c r="H493" s="3"/>
      <c r="I493" s="1"/>
      <c r="J493" s="1"/>
      <c r="K493" s="1"/>
      <c r="L493" s="1"/>
      <c r="M493" s="1"/>
      <c r="N493" s="1"/>
      <c r="O493" s="1"/>
      <c r="P493" s="3"/>
      <c r="Q493" s="1"/>
      <c r="R493" s="1"/>
      <c r="S493" s="1"/>
      <c r="T493" s="1"/>
      <c r="U493" s="1"/>
      <c r="V493" s="1"/>
      <c r="W493" s="1"/>
      <c r="X493" s="1"/>
      <c r="Y493" s="1"/>
      <c r="Z493" s="1"/>
      <c r="AA493" s="1"/>
      <c r="AB493" s="1"/>
      <c r="AC493" s="1"/>
      <c r="AD493" s="1"/>
      <c r="AE493" s="1"/>
      <c r="AF493" s="1"/>
      <c r="AG493" s="1"/>
      <c r="AH493" s="1"/>
      <c r="AI493" s="1"/>
      <c r="AJ493" s="1"/>
      <c r="AK493" s="1"/>
      <c r="AL493" s="3"/>
      <c r="AM493" s="3"/>
      <c r="AN493" s="3"/>
      <c r="AO493" s="244"/>
      <c r="AP493" s="244"/>
      <c r="AQ493" s="244"/>
      <c r="AR493" s="1"/>
      <c r="AS493" s="1"/>
      <c r="AT493" s="1"/>
      <c r="AU493" s="1"/>
      <c r="AV493" s="1"/>
      <c r="AW493" s="1"/>
      <c r="AX493" s="1"/>
      <c r="AY493" s="1"/>
      <c r="AZ493" s="1"/>
      <c r="BA493" s="1"/>
      <c r="BB493" s="1"/>
      <c r="BC493" s="1"/>
      <c r="BD493" s="1"/>
      <c r="BE493" s="1"/>
      <c r="BF493" s="1"/>
      <c r="BG493" s="1"/>
      <c r="BH493" s="1"/>
      <c r="BI493" s="1"/>
      <c r="BJ493" s="1"/>
      <c r="BK493" s="1"/>
    </row>
    <row r="494" spans="1:63" ht="13.5" customHeight="1" x14ac:dyDescent="0.25">
      <c r="A494" s="3"/>
      <c r="B494" s="3"/>
      <c r="C494" s="3"/>
      <c r="D494" s="3"/>
      <c r="E494" s="3"/>
      <c r="F494" s="3"/>
      <c r="G494" s="1"/>
      <c r="H494" s="3"/>
      <c r="I494" s="1"/>
      <c r="J494" s="1"/>
      <c r="K494" s="1"/>
      <c r="L494" s="1"/>
      <c r="M494" s="1"/>
      <c r="N494" s="1"/>
      <c r="O494" s="1"/>
      <c r="P494" s="3"/>
      <c r="Q494" s="1"/>
      <c r="R494" s="1"/>
      <c r="S494" s="1"/>
      <c r="T494" s="1"/>
      <c r="U494" s="1"/>
      <c r="V494" s="1"/>
      <c r="W494" s="1"/>
      <c r="X494" s="1"/>
      <c r="Y494" s="1"/>
      <c r="Z494" s="1"/>
      <c r="AA494" s="1"/>
      <c r="AB494" s="1"/>
      <c r="AC494" s="1"/>
      <c r="AD494" s="1"/>
      <c r="AE494" s="1"/>
      <c r="AF494" s="1"/>
      <c r="AG494" s="1"/>
      <c r="AH494" s="1"/>
      <c r="AI494" s="1"/>
      <c r="AJ494" s="1"/>
      <c r="AK494" s="1"/>
      <c r="AL494" s="3"/>
      <c r="AM494" s="3"/>
      <c r="AN494" s="3"/>
      <c r="AO494" s="244"/>
      <c r="AP494" s="244"/>
      <c r="AQ494" s="244"/>
      <c r="AR494" s="1"/>
      <c r="AS494" s="1"/>
      <c r="AT494" s="1"/>
      <c r="AU494" s="1"/>
      <c r="AV494" s="1"/>
      <c r="AW494" s="1"/>
      <c r="AX494" s="1"/>
      <c r="AY494" s="1"/>
      <c r="AZ494" s="1"/>
      <c r="BA494" s="1"/>
      <c r="BB494" s="1"/>
      <c r="BC494" s="1"/>
      <c r="BD494" s="1"/>
      <c r="BE494" s="1"/>
      <c r="BF494" s="1"/>
      <c r="BG494" s="1"/>
      <c r="BH494" s="1"/>
      <c r="BI494" s="1"/>
      <c r="BJ494" s="1"/>
      <c r="BK494" s="1"/>
    </row>
    <row r="495" spans="1:63" ht="13.5" customHeight="1" x14ac:dyDescent="0.25">
      <c r="A495" s="3"/>
      <c r="B495" s="3"/>
      <c r="C495" s="3"/>
      <c r="D495" s="3"/>
      <c r="E495" s="3"/>
      <c r="F495" s="3"/>
      <c r="G495" s="1"/>
      <c r="H495" s="3"/>
      <c r="I495" s="1"/>
      <c r="J495" s="1"/>
      <c r="K495" s="1"/>
      <c r="L495" s="1"/>
      <c r="M495" s="1"/>
      <c r="N495" s="1"/>
      <c r="O495" s="1"/>
      <c r="P495" s="3"/>
      <c r="Q495" s="1"/>
      <c r="R495" s="1"/>
      <c r="S495" s="1"/>
      <c r="T495" s="1"/>
      <c r="U495" s="1"/>
      <c r="V495" s="1"/>
      <c r="W495" s="1"/>
      <c r="X495" s="1"/>
      <c r="Y495" s="1"/>
      <c r="Z495" s="1"/>
      <c r="AA495" s="1"/>
      <c r="AB495" s="1"/>
      <c r="AC495" s="1"/>
      <c r="AD495" s="1"/>
      <c r="AE495" s="1"/>
      <c r="AF495" s="1"/>
      <c r="AG495" s="1"/>
      <c r="AH495" s="1"/>
      <c r="AI495" s="1"/>
      <c r="AJ495" s="1"/>
      <c r="AK495" s="1"/>
      <c r="AL495" s="3"/>
      <c r="AM495" s="3"/>
      <c r="AN495" s="3"/>
      <c r="AO495" s="244"/>
      <c r="AP495" s="244"/>
      <c r="AQ495" s="244"/>
      <c r="AR495" s="1"/>
      <c r="AS495" s="1"/>
      <c r="AT495" s="1"/>
      <c r="AU495" s="1"/>
      <c r="AV495" s="1"/>
      <c r="AW495" s="1"/>
      <c r="AX495" s="1"/>
      <c r="AY495" s="1"/>
      <c r="AZ495" s="1"/>
      <c r="BA495" s="1"/>
      <c r="BB495" s="1"/>
      <c r="BC495" s="1"/>
      <c r="BD495" s="1"/>
      <c r="BE495" s="1"/>
      <c r="BF495" s="1"/>
      <c r="BG495" s="1"/>
      <c r="BH495" s="1"/>
      <c r="BI495" s="1"/>
      <c r="BJ495" s="1"/>
      <c r="BK495" s="1"/>
    </row>
    <row r="496" spans="1:63" ht="13.5" customHeight="1" x14ac:dyDescent="0.25">
      <c r="A496" s="3"/>
      <c r="B496" s="3"/>
      <c r="C496" s="3"/>
      <c r="D496" s="3"/>
      <c r="E496" s="3"/>
      <c r="F496" s="3"/>
      <c r="G496" s="1"/>
      <c r="H496" s="3"/>
      <c r="I496" s="1"/>
      <c r="J496" s="1"/>
      <c r="K496" s="1"/>
      <c r="L496" s="1"/>
      <c r="M496" s="1"/>
      <c r="N496" s="1"/>
      <c r="O496" s="1"/>
      <c r="P496" s="3"/>
      <c r="Q496" s="1"/>
      <c r="R496" s="1"/>
      <c r="S496" s="1"/>
      <c r="T496" s="1"/>
      <c r="U496" s="1"/>
      <c r="V496" s="1"/>
      <c r="W496" s="1"/>
      <c r="X496" s="1"/>
      <c r="Y496" s="1"/>
      <c r="Z496" s="1"/>
      <c r="AA496" s="1"/>
      <c r="AB496" s="1"/>
      <c r="AC496" s="1"/>
      <c r="AD496" s="1"/>
      <c r="AE496" s="1"/>
      <c r="AF496" s="1"/>
      <c r="AG496" s="1"/>
      <c r="AH496" s="1"/>
      <c r="AI496" s="1"/>
      <c r="AJ496" s="1"/>
      <c r="AK496" s="1"/>
      <c r="AL496" s="3"/>
      <c r="AM496" s="3"/>
      <c r="AN496" s="3"/>
      <c r="AO496" s="244"/>
      <c r="AP496" s="244"/>
      <c r="AQ496" s="244"/>
      <c r="AR496" s="1"/>
      <c r="AS496" s="1"/>
      <c r="AT496" s="1"/>
      <c r="AU496" s="1"/>
      <c r="AV496" s="1"/>
      <c r="AW496" s="1"/>
      <c r="AX496" s="1"/>
      <c r="AY496" s="1"/>
      <c r="AZ496" s="1"/>
      <c r="BA496" s="1"/>
      <c r="BB496" s="1"/>
      <c r="BC496" s="1"/>
      <c r="BD496" s="1"/>
      <c r="BE496" s="1"/>
      <c r="BF496" s="1"/>
      <c r="BG496" s="1"/>
      <c r="BH496" s="1"/>
      <c r="BI496" s="1"/>
      <c r="BJ496" s="1"/>
      <c r="BK496" s="1"/>
    </row>
    <row r="497" spans="1:63" ht="13.5" customHeight="1" x14ac:dyDescent="0.25">
      <c r="A497" s="3"/>
      <c r="B497" s="3"/>
      <c r="C497" s="3"/>
      <c r="D497" s="3"/>
      <c r="E497" s="3"/>
      <c r="F497" s="3"/>
      <c r="G497" s="1"/>
      <c r="H497" s="3"/>
      <c r="I497" s="1"/>
      <c r="J497" s="1"/>
      <c r="K497" s="1"/>
      <c r="L497" s="1"/>
      <c r="M497" s="1"/>
      <c r="N497" s="1"/>
      <c r="O497" s="1"/>
      <c r="P497" s="3"/>
      <c r="Q497" s="1"/>
      <c r="R497" s="1"/>
      <c r="S497" s="1"/>
      <c r="T497" s="1"/>
      <c r="U497" s="1"/>
      <c r="V497" s="1"/>
      <c r="W497" s="1"/>
      <c r="X497" s="1"/>
      <c r="Y497" s="1"/>
      <c r="Z497" s="1"/>
      <c r="AA497" s="1"/>
      <c r="AB497" s="1"/>
      <c r="AC497" s="1"/>
      <c r="AD497" s="1"/>
      <c r="AE497" s="1"/>
      <c r="AF497" s="1"/>
      <c r="AG497" s="1"/>
      <c r="AH497" s="1"/>
      <c r="AI497" s="1"/>
      <c r="AJ497" s="1"/>
      <c r="AK497" s="1"/>
      <c r="AL497" s="3"/>
      <c r="AM497" s="3"/>
      <c r="AN497" s="3"/>
      <c r="AO497" s="244"/>
      <c r="AP497" s="244"/>
      <c r="AQ497" s="244"/>
      <c r="AR497" s="1"/>
      <c r="AS497" s="1"/>
      <c r="AT497" s="1"/>
      <c r="AU497" s="1"/>
      <c r="AV497" s="1"/>
      <c r="AW497" s="1"/>
      <c r="AX497" s="1"/>
      <c r="AY497" s="1"/>
      <c r="AZ497" s="1"/>
      <c r="BA497" s="1"/>
      <c r="BB497" s="1"/>
      <c r="BC497" s="1"/>
      <c r="BD497" s="1"/>
      <c r="BE497" s="1"/>
      <c r="BF497" s="1"/>
      <c r="BG497" s="1"/>
      <c r="BH497" s="1"/>
      <c r="BI497" s="1"/>
      <c r="BJ497" s="1"/>
      <c r="BK497" s="1"/>
    </row>
    <row r="498" spans="1:63" ht="13.5" customHeight="1" x14ac:dyDescent="0.25">
      <c r="A498" s="3"/>
      <c r="B498" s="3"/>
      <c r="C498" s="3"/>
      <c r="D498" s="3"/>
      <c r="E498" s="3"/>
      <c r="F498" s="3"/>
      <c r="G498" s="1"/>
      <c r="H498" s="3"/>
      <c r="I498" s="1"/>
      <c r="J498" s="1"/>
      <c r="K498" s="1"/>
      <c r="L498" s="1"/>
      <c r="M498" s="1"/>
      <c r="N498" s="1"/>
      <c r="O498" s="1"/>
      <c r="P498" s="3"/>
      <c r="Q498" s="1"/>
      <c r="R498" s="1"/>
      <c r="S498" s="1"/>
      <c r="T498" s="1"/>
      <c r="U498" s="1"/>
      <c r="V498" s="1"/>
      <c r="W498" s="1"/>
      <c r="X498" s="1"/>
      <c r="Y498" s="1"/>
      <c r="Z498" s="1"/>
      <c r="AA498" s="1"/>
      <c r="AB498" s="1"/>
      <c r="AC498" s="1"/>
      <c r="AD498" s="1"/>
      <c r="AE498" s="1"/>
      <c r="AF498" s="1"/>
      <c r="AG498" s="1"/>
      <c r="AH498" s="1"/>
      <c r="AI498" s="1"/>
      <c r="AJ498" s="1"/>
      <c r="AK498" s="1"/>
      <c r="AL498" s="3"/>
      <c r="AM498" s="3"/>
      <c r="AN498" s="3"/>
      <c r="AO498" s="244"/>
      <c r="AP498" s="244"/>
      <c r="AQ498" s="244"/>
      <c r="AR498" s="1"/>
      <c r="AS498" s="1"/>
      <c r="AT498" s="1"/>
      <c r="AU498" s="1"/>
      <c r="AV498" s="1"/>
      <c r="AW498" s="1"/>
      <c r="AX498" s="1"/>
      <c r="AY498" s="1"/>
      <c r="AZ498" s="1"/>
      <c r="BA498" s="1"/>
      <c r="BB498" s="1"/>
      <c r="BC498" s="1"/>
      <c r="BD498" s="1"/>
      <c r="BE498" s="1"/>
      <c r="BF498" s="1"/>
      <c r="BG498" s="1"/>
      <c r="BH498" s="1"/>
      <c r="BI498" s="1"/>
      <c r="BJ498" s="1"/>
      <c r="BK498" s="1"/>
    </row>
    <row r="499" spans="1:63" ht="13.5" customHeight="1" x14ac:dyDescent="0.25">
      <c r="A499" s="3"/>
      <c r="B499" s="3"/>
      <c r="C499" s="3"/>
      <c r="D499" s="3"/>
      <c r="E499" s="3"/>
      <c r="F499" s="3"/>
      <c r="G499" s="1"/>
      <c r="H499" s="3"/>
      <c r="I499" s="1"/>
      <c r="J499" s="1"/>
      <c r="K499" s="1"/>
      <c r="L499" s="1"/>
      <c r="M499" s="1"/>
      <c r="N499" s="1"/>
      <c r="O499" s="1"/>
      <c r="P499" s="3"/>
      <c r="Q499" s="1"/>
      <c r="R499" s="1"/>
      <c r="S499" s="1"/>
      <c r="T499" s="1"/>
      <c r="U499" s="1"/>
      <c r="V499" s="1"/>
      <c r="W499" s="1"/>
      <c r="X499" s="1"/>
      <c r="Y499" s="1"/>
      <c r="Z499" s="1"/>
      <c r="AA499" s="1"/>
      <c r="AB499" s="1"/>
      <c r="AC499" s="1"/>
      <c r="AD499" s="1"/>
      <c r="AE499" s="1"/>
      <c r="AF499" s="1"/>
      <c r="AG499" s="1"/>
      <c r="AH499" s="1"/>
      <c r="AI499" s="1"/>
      <c r="AJ499" s="1"/>
      <c r="AK499" s="1"/>
      <c r="AL499" s="3"/>
      <c r="AM499" s="3"/>
      <c r="AN499" s="3"/>
      <c r="AO499" s="244"/>
      <c r="AP499" s="244"/>
      <c r="AQ499" s="244"/>
      <c r="AR499" s="1"/>
      <c r="AS499" s="1"/>
      <c r="AT499" s="1"/>
      <c r="AU499" s="1"/>
      <c r="AV499" s="1"/>
      <c r="AW499" s="1"/>
      <c r="AX499" s="1"/>
      <c r="AY499" s="1"/>
      <c r="AZ499" s="1"/>
      <c r="BA499" s="1"/>
      <c r="BB499" s="1"/>
      <c r="BC499" s="1"/>
      <c r="BD499" s="1"/>
      <c r="BE499" s="1"/>
      <c r="BF499" s="1"/>
      <c r="BG499" s="1"/>
      <c r="BH499" s="1"/>
      <c r="BI499" s="1"/>
      <c r="BJ499" s="1"/>
      <c r="BK499" s="1"/>
    </row>
    <row r="500" spans="1:63" ht="13.5" customHeight="1" x14ac:dyDescent="0.25">
      <c r="A500" s="3"/>
      <c r="B500" s="3"/>
      <c r="C500" s="3"/>
      <c r="D500" s="3"/>
      <c r="E500" s="3"/>
      <c r="F500" s="3"/>
      <c r="G500" s="1"/>
      <c r="H500" s="3"/>
      <c r="I500" s="1"/>
      <c r="J500" s="1"/>
      <c r="K500" s="1"/>
      <c r="L500" s="1"/>
      <c r="M500" s="1"/>
      <c r="N500" s="1"/>
      <c r="O500" s="1"/>
      <c r="P500" s="3"/>
      <c r="Q500" s="1"/>
      <c r="R500" s="1"/>
      <c r="S500" s="1"/>
      <c r="T500" s="1"/>
      <c r="U500" s="1"/>
      <c r="V500" s="1"/>
      <c r="W500" s="1"/>
      <c r="X500" s="1"/>
      <c r="Y500" s="1"/>
      <c r="Z500" s="1"/>
      <c r="AA500" s="1"/>
      <c r="AB500" s="1"/>
      <c r="AC500" s="1"/>
      <c r="AD500" s="1"/>
      <c r="AE500" s="1"/>
      <c r="AF500" s="1"/>
      <c r="AG500" s="1"/>
      <c r="AH500" s="1"/>
      <c r="AI500" s="1"/>
      <c r="AJ500" s="1"/>
      <c r="AK500" s="1"/>
      <c r="AL500" s="3"/>
      <c r="AM500" s="3"/>
      <c r="AN500" s="3"/>
      <c r="AO500" s="244"/>
      <c r="AP500" s="244"/>
      <c r="AQ500" s="244"/>
      <c r="AR500" s="1"/>
      <c r="AS500" s="1"/>
      <c r="AT500" s="1"/>
      <c r="AU500" s="1"/>
      <c r="AV500" s="1"/>
      <c r="AW500" s="1"/>
      <c r="AX500" s="1"/>
      <c r="AY500" s="1"/>
      <c r="AZ500" s="1"/>
      <c r="BA500" s="1"/>
      <c r="BB500" s="1"/>
      <c r="BC500" s="1"/>
      <c r="BD500" s="1"/>
      <c r="BE500" s="1"/>
      <c r="BF500" s="1"/>
      <c r="BG500" s="1"/>
      <c r="BH500" s="1"/>
      <c r="BI500" s="1"/>
      <c r="BJ500" s="1"/>
      <c r="BK500" s="1"/>
    </row>
    <row r="501" spans="1:63" ht="13.5" customHeight="1" x14ac:dyDescent="0.25">
      <c r="A501" s="3"/>
      <c r="B501" s="3"/>
      <c r="C501" s="3"/>
      <c r="D501" s="3"/>
      <c r="E501" s="3"/>
      <c r="F501" s="3"/>
      <c r="G501" s="1"/>
      <c r="H501" s="3"/>
      <c r="I501" s="1"/>
      <c r="J501" s="1"/>
      <c r="K501" s="1"/>
      <c r="L501" s="1"/>
      <c r="M501" s="1"/>
      <c r="N501" s="1"/>
      <c r="O501" s="1"/>
      <c r="P501" s="3"/>
      <c r="Q501" s="1"/>
      <c r="R501" s="1"/>
      <c r="S501" s="1"/>
      <c r="T501" s="1"/>
      <c r="U501" s="1"/>
      <c r="V501" s="1"/>
      <c r="W501" s="1"/>
      <c r="X501" s="1"/>
      <c r="Y501" s="1"/>
      <c r="Z501" s="1"/>
      <c r="AA501" s="1"/>
      <c r="AB501" s="1"/>
      <c r="AC501" s="1"/>
      <c r="AD501" s="1"/>
      <c r="AE501" s="1"/>
      <c r="AF501" s="1"/>
      <c r="AG501" s="1"/>
      <c r="AH501" s="1"/>
      <c r="AI501" s="1"/>
      <c r="AJ501" s="1"/>
      <c r="AK501" s="1"/>
      <c r="AL501" s="3"/>
      <c r="AM501" s="3"/>
      <c r="AN501" s="3"/>
      <c r="AO501" s="244"/>
      <c r="AP501" s="244"/>
      <c r="AQ501" s="244"/>
      <c r="AR501" s="1"/>
      <c r="AS501" s="1"/>
      <c r="AT501" s="1"/>
      <c r="AU501" s="1"/>
      <c r="AV501" s="1"/>
      <c r="AW501" s="1"/>
      <c r="AX501" s="1"/>
      <c r="AY501" s="1"/>
      <c r="AZ501" s="1"/>
      <c r="BA501" s="1"/>
      <c r="BB501" s="1"/>
      <c r="BC501" s="1"/>
      <c r="BD501" s="1"/>
      <c r="BE501" s="1"/>
      <c r="BF501" s="1"/>
      <c r="BG501" s="1"/>
      <c r="BH501" s="1"/>
      <c r="BI501" s="1"/>
      <c r="BJ501" s="1"/>
      <c r="BK501" s="1"/>
    </row>
    <row r="502" spans="1:63" ht="13.5" customHeight="1" x14ac:dyDescent="0.25">
      <c r="A502" s="3"/>
      <c r="B502" s="3"/>
      <c r="C502" s="3"/>
      <c r="D502" s="3"/>
      <c r="E502" s="3"/>
      <c r="F502" s="3"/>
      <c r="G502" s="1"/>
      <c r="H502" s="3"/>
      <c r="I502" s="1"/>
      <c r="J502" s="1"/>
      <c r="K502" s="1"/>
      <c r="L502" s="1"/>
      <c r="M502" s="1"/>
      <c r="N502" s="1"/>
      <c r="O502" s="1"/>
      <c r="P502" s="3"/>
      <c r="Q502" s="1"/>
      <c r="R502" s="1"/>
      <c r="S502" s="1"/>
      <c r="T502" s="1"/>
      <c r="U502" s="1"/>
      <c r="V502" s="1"/>
      <c r="W502" s="1"/>
      <c r="X502" s="1"/>
      <c r="Y502" s="1"/>
      <c r="Z502" s="1"/>
      <c r="AA502" s="1"/>
      <c r="AB502" s="1"/>
      <c r="AC502" s="1"/>
      <c r="AD502" s="1"/>
      <c r="AE502" s="1"/>
      <c r="AF502" s="1"/>
      <c r="AG502" s="1"/>
      <c r="AH502" s="1"/>
      <c r="AI502" s="1"/>
      <c r="AJ502" s="1"/>
      <c r="AK502" s="1"/>
      <c r="AL502" s="3"/>
      <c r="AM502" s="3"/>
      <c r="AN502" s="3"/>
      <c r="AO502" s="244"/>
      <c r="AP502" s="244"/>
      <c r="AQ502" s="244"/>
      <c r="AR502" s="1"/>
      <c r="AS502" s="1"/>
      <c r="AT502" s="1"/>
      <c r="AU502" s="1"/>
      <c r="AV502" s="1"/>
      <c r="AW502" s="1"/>
      <c r="AX502" s="1"/>
      <c r="AY502" s="1"/>
      <c r="AZ502" s="1"/>
      <c r="BA502" s="1"/>
      <c r="BB502" s="1"/>
      <c r="BC502" s="1"/>
      <c r="BD502" s="1"/>
      <c r="BE502" s="1"/>
      <c r="BF502" s="1"/>
      <c r="BG502" s="1"/>
      <c r="BH502" s="1"/>
      <c r="BI502" s="1"/>
      <c r="BJ502" s="1"/>
      <c r="BK502" s="1"/>
    </row>
    <row r="503" spans="1:63" ht="13.5" customHeight="1" x14ac:dyDescent="0.25">
      <c r="A503" s="3"/>
      <c r="B503" s="3"/>
      <c r="C503" s="3"/>
      <c r="D503" s="3"/>
      <c r="E503" s="3"/>
      <c r="F503" s="3"/>
      <c r="G503" s="1"/>
      <c r="H503" s="3"/>
      <c r="I503" s="1"/>
      <c r="J503" s="1"/>
      <c r="K503" s="1"/>
      <c r="L503" s="1"/>
      <c r="M503" s="1"/>
      <c r="N503" s="1"/>
      <c r="O503" s="1"/>
      <c r="P503" s="3"/>
      <c r="Q503" s="1"/>
      <c r="R503" s="1"/>
      <c r="S503" s="1"/>
      <c r="T503" s="1"/>
      <c r="U503" s="1"/>
      <c r="V503" s="1"/>
      <c r="W503" s="1"/>
      <c r="X503" s="1"/>
      <c r="Y503" s="1"/>
      <c r="Z503" s="1"/>
      <c r="AA503" s="1"/>
      <c r="AB503" s="1"/>
      <c r="AC503" s="1"/>
      <c r="AD503" s="1"/>
      <c r="AE503" s="1"/>
      <c r="AF503" s="1"/>
      <c r="AG503" s="1"/>
      <c r="AH503" s="1"/>
      <c r="AI503" s="1"/>
      <c r="AJ503" s="1"/>
      <c r="AK503" s="1"/>
      <c r="AL503" s="3"/>
      <c r="AM503" s="3"/>
      <c r="AN503" s="3"/>
      <c r="AO503" s="244"/>
      <c r="AP503" s="244"/>
      <c r="AQ503" s="244"/>
      <c r="AR503" s="1"/>
      <c r="AS503" s="1"/>
      <c r="AT503" s="1"/>
      <c r="AU503" s="1"/>
      <c r="AV503" s="1"/>
      <c r="AW503" s="1"/>
      <c r="AX503" s="1"/>
      <c r="AY503" s="1"/>
      <c r="AZ503" s="1"/>
      <c r="BA503" s="1"/>
      <c r="BB503" s="1"/>
      <c r="BC503" s="1"/>
      <c r="BD503" s="1"/>
      <c r="BE503" s="1"/>
      <c r="BF503" s="1"/>
      <c r="BG503" s="1"/>
      <c r="BH503" s="1"/>
      <c r="BI503" s="1"/>
      <c r="BJ503" s="1"/>
      <c r="BK503" s="1"/>
    </row>
    <row r="504" spans="1:63" ht="13.5" customHeight="1" x14ac:dyDescent="0.25">
      <c r="A504" s="3"/>
      <c r="B504" s="3"/>
      <c r="C504" s="3"/>
      <c r="D504" s="3"/>
      <c r="E504" s="3"/>
      <c r="F504" s="3"/>
      <c r="G504" s="1"/>
      <c r="H504" s="3"/>
      <c r="I504" s="1"/>
      <c r="J504" s="1"/>
      <c r="K504" s="1"/>
      <c r="L504" s="1"/>
      <c r="M504" s="1"/>
      <c r="N504" s="1"/>
      <c r="O504" s="1"/>
      <c r="P504" s="3"/>
      <c r="Q504" s="1"/>
      <c r="R504" s="1"/>
      <c r="S504" s="1"/>
      <c r="T504" s="1"/>
      <c r="U504" s="1"/>
      <c r="V504" s="1"/>
      <c r="W504" s="1"/>
      <c r="X504" s="1"/>
      <c r="Y504" s="1"/>
      <c r="Z504" s="1"/>
      <c r="AA504" s="1"/>
      <c r="AB504" s="1"/>
      <c r="AC504" s="1"/>
      <c r="AD504" s="1"/>
      <c r="AE504" s="1"/>
      <c r="AF504" s="1"/>
      <c r="AG504" s="1"/>
      <c r="AH504" s="1"/>
      <c r="AI504" s="1"/>
      <c r="AJ504" s="1"/>
      <c r="AK504" s="1"/>
      <c r="AL504" s="3"/>
      <c r="AM504" s="3"/>
      <c r="AN504" s="3"/>
      <c r="AO504" s="244"/>
      <c r="AP504" s="244"/>
      <c r="AQ504" s="244"/>
      <c r="AR504" s="1"/>
      <c r="AS504" s="1"/>
      <c r="AT504" s="1"/>
      <c r="AU504" s="1"/>
      <c r="AV504" s="1"/>
      <c r="AW504" s="1"/>
      <c r="AX504" s="1"/>
      <c r="AY504" s="1"/>
      <c r="AZ504" s="1"/>
      <c r="BA504" s="1"/>
      <c r="BB504" s="1"/>
      <c r="BC504" s="1"/>
      <c r="BD504" s="1"/>
      <c r="BE504" s="1"/>
      <c r="BF504" s="1"/>
      <c r="BG504" s="1"/>
      <c r="BH504" s="1"/>
      <c r="BI504" s="1"/>
      <c r="BJ504" s="1"/>
      <c r="BK504" s="1"/>
    </row>
    <row r="505" spans="1:63" ht="13.5" customHeight="1" x14ac:dyDescent="0.25">
      <c r="A505" s="3"/>
      <c r="B505" s="3"/>
      <c r="C505" s="3"/>
      <c r="D505" s="3"/>
      <c r="E505" s="3"/>
      <c r="F505" s="3"/>
      <c r="G505" s="1"/>
      <c r="H505" s="3"/>
      <c r="I505" s="1"/>
      <c r="J505" s="1"/>
      <c r="K505" s="1"/>
      <c r="L505" s="1"/>
      <c r="M505" s="1"/>
      <c r="N505" s="1"/>
      <c r="O505" s="1"/>
      <c r="P505" s="3"/>
      <c r="Q505" s="1"/>
      <c r="R505" s="1"/>
      <c r="S505" s="1"/>
      <c r="T505" s="1"/>
      <c r="U505" s="1"/>
      <c r="V505" s="1"/>
      <c r="W505" s="1"/>
      <c r="X505" s="1"/>
      <c r="Y505" s="1"/>
      <c r="Z505" s="1"/>
      <c r="AA505" s="1"/>
      <c r="AB505" s="1"/>
      <c r="AC505" s="1"/>
      <c r="AD505" s="1"/>
      <c r="AE505" s="1"/>
      <c r="AF505" s="1"/>
      <c r="AG505" s="1"/>
      <c r="AH505" s="1"/>
      <c r="AI505" s="1"/>
      <c r="AJ505" s="1"/>
      <c r="AK505" s="1"/>
      <c r="AL505" s="3"/>
      <c r="AM505" s="3"/>
      <c r="AN505" s="3"/>
      <c r="AO505" s="244"/>
      <c r="AP505" s="244"/>
      <c r="AQ505" s="244"/>
      <c r="AR505" s="1"/>
      <c r="AS505" s="1"/>
      <c r="AT505" s="1"/>
      <c r="AU505" s="1"/>
      <c r="AV505" s="1"/>
      <c r="AW505" s="1"/>
      <c r="AX505" s="1"/>
      <c r="AY505" s="1"/>
      <c r="AZ505" s="1"/>
      <c r="BA505" s="1"/>
      <c r="BB505" s="1"/>
      <c r="BC505" s="1"/>
      <c r="BD505" s="1"/>
      <c r="BE505" s="1"/>
      <c r="BF505" s="1"/>
      <c r="BG505" s="1"/>
      <c r="BH505" s="1"/>
      <c r="BI505" s="1"/>
      <c r="BJ505" s="1"/>
      <c r="BK505" s="1"/>
    </row>
    <row r="506" spans="1:63" ht="13.5" customHeight="1" x14ac:dyDescent="0.25">
      <c r="A506" s="3"/>
      <c r="B506" s="3"/>
      <c r="C506" s="3"/>
      <c r="D506" s="3"/>
      <c r="E506" s="3"/>
      <c r="F506" s="3"/>
      <c r="G506" s="1"/>
      <c r="H506" s="3"/>
      <c r="I506" s="1"/>
      <c r="J506" s="1"/>
      <c r="K506" s="1"/>
      <c r="L506" s="1"/>
      <c r="M506" s="1"/>
      <c r="N506" s="1"/>
      <c r="O506" s="1"/>
      <c r="P506" s="3"/>
      <c r="Q506" s="1"/>
      <c r="R506" s="1"/>
      <c r="S506" s="1"/>
      <c r="T506" s="1"/>
      <c r="U506" s="1"/>
      <c r="V506" s="1"/>
      <c r="W506" s="1"/>
      <c r="X506" s="1"/>
      <c r="Y506" s="1"/>
      <c r="Z506" s="1"/>
      <c r="AA506" s="1"/>
      <c r="AB506" s="1"/>
      <c r="AC506" s="1"/>
      <c r="AD506" s="1"/>
      <c r="AE506" s="1"/>
      <c r="AF506" s="1"/>
      <c r="AG506" s="1"/>
      <c r="AH506" s="1"/>
      <c r="AI506" s="1"/>
      <c r="AJ506" s="1"/>
      <c r="AK506" s="1"/>
      <c r="AL506" s="3"/>
      <c r="AM506" s="3"/>
      <c r="AN506" s="3"/>
      <c r="AO506" s="244"/>
      <c r="AP506" s="244"/>
      <c r="AQ506" s="244"/>
      <c r="AR506" s="1"/>
      <c r="AS506" s="1"/>
      <c r="AT506" s="1"/>
      <c r="AU506" s="1"/>
      <c r="AV506" s="1"/>
      <c r="AW506" s="1"/>
      <c r="AX506" s="1"/>
      <c r="AY506" s="1"/>
      <c r="AZ506" s="1"/>
      <c r="BA506" s="1"/>
      <c r="BB506" s="1"/>
      <c r="BC506" s="1"/>
      <c r="BD506" s="1"/>
      <c r="BE506" s="1"/>
      <c r="BF506" s="1"/>
      <c r="BG506" s="1"/>
      <c r="BH506" s="1"/>
      <c r="BI506" s="1"/>
      <c r="BJ506" s="1"/>
      <c r="BK506" s="1"/>
    </row>
    <row r="507" spans="1:63" ht="13.5" customHeight="1" x14ac:dyDescent="0.25">
      <c r="A507" s="3"/>
      <c r="B507" s="3"/>
      <c r="C507" s="3"/>
      <c r="D507" s="3"/>
      <c r="E507" s="3"/>
      <c r="F507" s="3"/>
      <c r="G507" s="1"/>
      <c r="H507" s="3"/>
      <c r="I507" s="1"/>
      <c r="J507" s="1"/>
      <c r="K507" s="1"/>
      <c r="L507" s="1"/>
      <c r="M507" s="1"/>
      <c r="N507" s="1"/>
      <c r="O507" s="1"/>
      <c r="P507" s="3"/>
      <c r="Q507" s="1"/>
      <c r="R507" s="1"/>
      <c r="S507" s="1"/>
      <c r="T507" s="1"/>
      <c r="U507" s="1"/>
      <c r="V507" s="1"/>
      <c r="W507" s="1"/>
      <c r="X507" s="1"/>
      <c r="Y507" s="1"/>
      <c r="Z507" s="1"/>
      <c r="AA507" s="1"/>
      <c r="AB507" s="1"/>
      <c r="AC507" s="1"/>
      <c r="AD507" s="1"/>
      <c r="AE507" s="1"/>
      <c r="AF507" s="1"/>
      <c r="AG507" s="1"/>
      <c r="AH507" s="1"/>
      <c r="AI507" s="1"/>
      <c r="AJ507" s="1"/>
      <c r="AK507" s="1"/>
      <c r="AL507" s="3"/>
      <c r="AM507" s="3"/>
      <c r="AN507" s="3"/>
      <c r="AO507" s="244"/>
      <c r="AP507" s="244"/>
      <c r="AQ507" s="244"/>
      <c r="AR507" s="1"/>
      <c r="AS507" s="1"/>
      <c r="AT507" s="1"/>
      <c r="AU507" s="1"/>
      <c r="AV507" s="1"/>
      <c r="AW507" s="1"/>
      <c r="AX507" s="1"/>
      <c r="AY507" s="1"/>
      <c r="AZ507" s="1"/>
      <c r="BA507" s="1"/>
      <c r="BB507" s="1"/>
      <c r="BC507" s="1"/>
      <c r="BD507" s="1"/>
      <c r="BE507" s="1"/>
      <c r="BF507" s="1"/>
      <c r="BG507" s="1"/>
      <c r="BH507" s="1"/>
      <c r="BI507" s="1"/>
      <c r="BJ507" s="1"/>
      <c r="BK507" s="1"/>
    </row>
    <row r="508" spans="1:63" ht="13.5" customHeight="1" x14ac:dyDescent="0.25">
      <c r="A508" s="3"/>
      <c r="B508" s="3"/>
      <c r="C508" s="3"/>
      <c r="D508" s="3"/>
      <c r="E508" s="3"/>
      <c r="F508" s="3"/>
      <c r="G508" s="1"/>
      <c r="H508" s="3"/>
      <c r="I508" s="1"/>
      <c r="J508" s="1"/>
      <c r="K508" s="1"/>
      <c r="L508" s="1"/>
      <c r="M508" s="1"/>
      <c r="N508" s="1"/>
      <c r="O508" s="1"/>
      <c r="P508" s="3"/>
      <c r="Q508" s="1"/>
      <c r="R508" s="1"/>
      <c r="S508" s="1"/>
      <c r="T508" s="1"/>
      <c r="U508" s="1"/>
      <c r="V508" s="1"/>
      <c r="W508" s="1"/>
      <c r="X508" s="1"/>
      <c r="Y508" s="1"/>
      <c r="Z508" s="1"/>
      <c r="AA508" s="1"/>
      <c r="AB508" s="1"/>
      <c r="AC508" s="1"/>
      <c r="AD508" s="1"/>
      <c r="AE508" s="1"/>
      <c r="AF508" s="1"/>
      <c r="AG508" s="1"/>
      <c r="AH508" s="1"/>
      <c r="AI508" s="1"/>
      <c r="AJ508" s="1"/>
      <c r="AK508" s="1"/>
      <c r="AL508" s="3"/>
      <c r="AM508" s="3"/>
      <c r="AN508" s="3"/>
      <c r="AO508" s="244"/>
      <c r="AP508" s="244"/>
      <c r="AQ508" s="244"/>
      <c r="AR508" s="1"/>
      <c r="AS508" s="1"/>
      <c r="AT508" s="1"/>
      <c r="AU508" s="1"/>
      <c r="AV508" s="1"/>
      <c r="AW508" s="1"/>
      <c r="AX508" s="1"/>
      <c r="AY508" s="1"/>
      <c r="AZ508" s="1"/>
      <c r="BA508" s="1"/>
      <c r="BB508" s="1"/>
      <c r="BC508" s="1"/>
      <c r="BD508" s="1"/>
      <c r="BE508" s="1"/>
      <c r="BF508" s="1"/>
      <c r="BG508" s="1"/>
      <c r="BH508" s="1"/>
      <c r="BI508" s="1"/>
      <c r="BJ508" s="1"/>
      <c r="BK508" s="1"/>
    </row>
    <row r="509" spans="1:63" ht="13.5" customHeight="1" x14ac:dyDescent="0.25">
      <c r="A509" s="3"/>
      <c r="B509" s="3"/>
      <c r="C509" s="3"/>
      <c r="D509" s="3"/>
      <c r="E509" s="3"/>
      <c r="F509" s="3"/>
      <c r="G509" s="1"/>
      <c r="H509" s="3"/>
      <c r="I509" s="1"/>
      <c r="J509" s="1"/>
      <c r="K509" s="1"/>
      <c r="L509" s="1"/>
      <c r="M509" s="1"/>
      <c r="N509" s="1"/>
      <c r="O509" s="1"/>
      <c r="P509" s="3"/>
      <c r="Q509" s="1"/>
      <c r="R509" s="1"/>
      <c r="S509" s="1"/>
      <c r="T509" s="1"/>
      <c r="U509" s="1"/>
      <c r="V509" s="1"/>
      <c r="W509" s="1"/>
      <c r="X509" s="1"/>
      <c r="Y509" s="1"/>
      <c r="Z509" s="1"/>
      <c r="AA509" s="1"/>
      <c r="AB509" s="1"/>
      <c r="AC509" s="1"/>
      <c r="AD509" s="1"/>
      <c r="AE509" s="1"/>
      <c r="AF509" s="1"/>
      <c r="AG509" s="1"/>
      <c r="AH509" s="1"/>
      <c r="AI509" s="1"/>
      <c r="AJ509" s="1"/>
      <c r="AK509" s="1"/>
      <c r="AL509" s="3"/>
      <c r="AM509" s="3"/>
      <c r="AN509" s="3"/>
      <c r="AO509" s="244"/>
      <c r="AP509" s="244"/>
      <c r="AQ509" s="244"/>
      <c r="AR509" s="1"/>
      <c r="AS509" s="1"/>
      <c r="AT509" s="1"/>
      <c r="AU509" s="1"/>
      <c r="AV509" s="1"/>
      <c r="AW509" s="1"/>
      <c r="AX509" s="1"/>
      <c r="AY509" s="1"/>
      <c r="AZ509" s="1"/>
      <c r="BA509" s="1"/>
      <c r="BB509" s="1"/>
      <c r="BC509" s="1"/>
      <c r="BD509" s="1"/>
      <c r="BE509" s="1"/>
      <c r="BF509" s="1"/>
      <c r="BG509" s="1"/>
      <c r="BH509" s="1"/>
      <c r="BI509" s="1"/>
      <c r="BJ509" s="1"/>
      <c r="BK509" s="1"/>
    </row>
    <row r="510" spans="1:63" ht="13.5" customHeight="1" x14ac:dyDescent="0.25">
      <c r="A510" s="3"/>
      <c r="B510" s="3"/>
      <c r="C510" s="3"/>
      <c r="D510" s="3"/>
      <c r="E510" s="3"/>
      <c r="F510" s="3"/>
      <c r="G510" s="1"/>
      <c r="H510" s="3"/>
      <c r="I510" s="1"/>
      <c r="J510" s="1"/>
      <c r="K510" s="1"/>
      <c r="L510" s="1"/>
      <c r="M510" s="1"/>
      <c r="N510" s="1"/>
      <c r="O510" s="1"/>
      <c r="P510" s="3"/>
      <c r="Q510" s="1"/>
      <c r="R510" s="1"/>
      <c r="S510" s="1"/>
      <c r="T510" s="1"/>
      <c r="U510" s="1"/>
      <c r="V510" s="1"/>
      <c r="W510" s="1"/>
      <c r="X510" s="1"/>
      <c r="Y510" s="1"/>
      <c r="Z510" s="1"/>
      <c r="AA510" s="1"/>
      <c r="AB510" s="1"/>
      <c r="AC510" s="1"/>
      <c r="AD510" s="1"/>
      <c r="AE510" s="1"/>
      <c r="AF510" s="1"/>
      <c r="AG510" s="1"/>
      <c r="AH510" s="1"/>
      <c r="AI510" s="1"/>
      <c r="AJ510" s="1"/>
      <c r="AK510" s="1"/>
      <c r="AL510" s="3"/>
      <c r="AM510" s="3"/>
      <c r="AN510" s="3"/>
      <c r="AO510" s="244"/>
      <c r="AP510" s="244"/>
      <c r="AQ510" s="244"/>
      <c r="AR510" s="1"/>
      <c r="AS510" s="1"/>
      <c r="AT510" s="1"/>
      <c r="AU510" s="1"/>
      <c r="AV510" s="1"/>
      <c r="AW510" s="1"/>
      <c r="AX510" s="1"/>
      <c r="AY510" s="1"/>
      <c r="AZ510" s="1"/>
      <c r="BA510" s="1"/>
      <c r="BB510" s="1"/>
      <c r="BC510" s="1"/>
      <c r="BD510" s="1"/>
      <c r="BE510" s="1"/>
      <c r="BF510" s="1"/>
      <c r="BG510" s="1"/>
      <c r="BH510" s="1"/>
      <c r="BI510" s="1"/>
      <c r="BJ510" s="1"/>
      <c r="BK510" s="1"/>
    </row>
    <row r="511" spans="1:63" ht="13.5" customHeight="1" x14ac:dyDescent="0.25">
      <c r="A511" s="3"/>
      <c r="B511" s="3"/>
      <c r="C511" s="3"/>
      <c r="D511" s="3"/>
      <c r="E511" s="3"/>
      <c r="F511" s="3"/>
      <c r="G511" s="1"/>
      <c r="H511" s="3"/>
      <c r="I511" s="1"/>
      <c r="J511" s="1"/>
      <c r="K511" s="1"/>
      <c r="L511" s="1"/>
      <c r="M511" s="1"/>
      <c r="N511" s="1"/>
      <c r="O511" s="1"/>
      <c r="P511" s="3"/>
      <c r="Q511" s="1"/>
      <c r="R511" s="1"/>
      <c r="S511" s="1"/>
      <c r="T511" s="1"/>
      <c r="U511" s="1"/>
      <c r="V511" s="1"/>
      <c r="W511" s="1"/>
      <c r="X511" s="1"/>
      <c r="Y511" s="1"/>
      <c r="Z511" s="1"/>
      <c r="AA511" s="1"/>
      <c r="AB511" s="1"/>
      <c r="AC511" s="1"/>
      <c r="AD511" s="1"/>
      <c r="AE511" s="1"/>
      <c r="AF511" s="1"/>
      <c r="AG511" s="1"/>
      <c r="AH511" s="1"/>
      <c r="AI511" s="1"/>
      <c r="AJ511" s="1"/>
      <c r="AK511" s="1"/>
      <c r="AL511" s="3"/>
      <c r="AM511" s="3"/>
      <c r="AN511" s="3"/>
      <c r="AO511" s="244"/>
      <c r="AP511" s="244"/>
      <c r="AQ511" s="244"/>
      <c r="AR511" s="1"/>
      <c r="AS511" s="1"/>
      <c r="AT511" s="1"/>
      <c r="AU511" s="1"/>
      <c r="AV511" s="1"/>
      <c r="AW511" s="1"/>
      <c r="AX511" s="1"/>
      <c r="AY511" s="1"/>
      <c r="AZ511" s="1"/>
      <c r="BA511" s="1"/>
      <c r="BB511" s="1"/>
      <c r="BC511" s="1"/>
      <c r="BD511" s="1"/>
      <c r="BE511" s="1"/>
      <c r="BF511" s="1"/>
      <c r="BG511" s="1"/>
      <c r="BH511" s="1"/>
      <c r="BI511" s="1"/>
      <c r="BJ511" s="1"/>
      <c r="BK511" s="1"/>
    </row>
    <row r="512" spans="1:63" ht="13.5" customHeight="1" x14ac:dyDescent="0.25">
      <c r="A512" s="3"/>
      <c r="B512" s="3"/>
      <c r="C512" s="3"/>
      <c r="D512" s="3"/>
      <c r="E512" s="3"/>
      <c r="F512" s="3"/>
      <c r="G512" s="1"/>
      <c r="H512" s="3"/>
      <c r="I512" s="1"/>
      <c r="J512" s="1"/>
      <c r="K512" s="1"/>
      <c r="L512" s="1"/>
      <c r="M512" s="1"/>
      <c r="N512" s="1"/>
      <c r="O512" s="1"/>
      <c r="P512" s="3"/>
      <c r="Q512" s="1"/>
      <c r="R512" s="1"/>
      <c r="S512" s="1"/>
      <c r="T512" s="1"/>
      <c r="U512" s="1"/>
      <c r="V512" s="1"/>
      <c r="W512" s="1"/>
      <c r="X512" s="1"/>
      <c r="Y512" s="1"/>
      <c r="Z512" s="1"/>
      <c r="AA512" s="1"/>
      <c r="AB512" s="1"/>
      <c r="AC512" s="1"/>
      <c r="AD512" s="1"/>
      <c r="AE512" s="1"/>
      <c r="AF512" s="1"/>
      <c r="AG512" s="1"/>
      <c r="AH512" s="1"/>
      <c r="AI512" s="1"/>
      <c r="AJ512" s="1"/>
      <c r="AK512" s="1"/>
      <c r="AL512" s="3"/>
      <c r="AM512" s="3"/>
      <c r="AN512" s="3"/>
      <c r="AO512" s="244"/>
      <c r="AP512" s="244"/>
      <c r="AQ512" s="244"/>
      <c r="AR512" s="1"/>
      <c r="AS512" s="1"/>
      <c r="AT512" s="1"/>
      <c r="AU512" s="1"/>
      <c r="AV512" s="1"/>
      <c r="AW512" s="1"/>
      <c r="AX512" s="1"/>
      <c r="AY512" s="1"/>
      <c r="AZ512" s="1"/>
      <c r="BA512" s="1"/>
      <c r="BB512" s="1"/>
      <c r="BC512" s="1"/>
      <c r="BD512" s="1"/>
      <c r="BE512" s="1"/>
      <c r="BF512" s="1"/>
      <c r="BG512" s="1"/>
      <c r="BH512" s="1"/>
      <c r="BI512" s="1"/>
      <c r="BJ512" s="1"/>
      <c r="BK512" s="1"/>
    </row>
    <row r="513" spans="1:63" ht="13.5" customHeight="1" x14ac:dyDescent="0.25">
      <c r="A513" s="3"/>
      <c r="B513" s="3"/>
      <c r="C513" s="3"/>
      <c r="D513" s="3"/>
      <c r="E513" s="3"/>
      <c r="F513" s="3"/>
      <c r="G513" s="1"/>
      <c r="H513" s="3"/>
      <c r="I513" s="1"/>
      <c r="J513" s="1"/>
      <c r="K513" s="1"/>
      <c r="L513" s="1"/>
      <c r="M513" s="1"/>
      <c r="N513" s="1"/>
      <c r="O513" s="1"/>
      <c r="P513" s="3"/>
      <c r="Q513" s="1"/>
      <c r="R513" s="1"/>
      <c r="S513" s="1"/>
      <c r="T513" s="1"/>
      <c r="U513" s="1"/>
      <c r="V513" s="1"/>
      <c r="W513" s="1"/>
      <c r="X513" s="1"/>
      <c r="Y513" s="1"/>
      <c r="Z513" s="1"/>
      <c r="AA513" s="1"/>
      <c r="AB513" s="1"/>
      <c r="AC513" s="1"/>
      <c r="AD513" s="1"/>
      <c r="AE513" s="1"/>
      <c r="AF513" s="1"/>
      <c r="AG513" s="1"/>
      <c r="AH513" s="1"/>
      <c r="AI513" s="1"/>
      <c r="AJ513" s="1"/>
      <c r="AK513" s="1"/>
      <c r="AL513" s="3"/>
      <c r="AM513" s="3"/>
      <c r="AN513" s="3"/>
      <c r="AO513" s="244"/>
      <c r="AP513" s="244"/>
      <c r="AQ513" s="244"/>
      <c r="AR513" s="1"/>
      <c r="AS513" s="1"/>
      <c r="AT513" s="1"/>
      <c r="AU513" s="1"/>
      <c r="AV513" s="1"/>
      <c r="AW513" s="1"/>
      <c r="AX513" s="1"/>
      <c r="AY513" s="1"/>
      <c r="AZ513" s="1"/>
      <c r="BA513" s="1"/>
      <c r="BB513" s="1"/>
      <c r="BC513" s="1"/>
      <c r="BD513" s="1"/>
      <c r="BE513" s="1"/>
      <c r="BF513" s="1"/>
      <c r="BG513" s="1"/>
      <c r="BH513" s="1"/>
      <c r="BI513" s="1"/>
      <c r="BJ513" s="1"/>
      <c r="BK513" s="1"/>
    </row>
    <row r="514" spans="1:63" ht="13.5" customHeight="1" x14ac:dyDescent="0.25">
      <c r="A514" s="3"/>
      <c r="B514" s="3"/>
      <c r="C514" s="3"/>
      <c r="D514" s="3"/>
      <c r="E514" s="3"/>
      <c r="F514" s="3"/>
      <c r="G514" s="1"/>
      <c r="H514" s="3"/>
      <c r="I514" s="1"/>
      <c r="J514" s="1"/>
      <c r="K514" s="1"/>
      <c r="L514" s="1"/>
      <c r="M514" s="1"/>
      <c r="N514" s="1"/>
      <c r="O514" s="1"/>
      <c r="P514" s="3"/>
      <c r="Q514" s="1"/>
      <c r="R514" s="1"/>
      <c r="S514" s="1"/>
      <c r="T514" s="1"/>
      <c r="U514" s="1"/>
      <c r="V514" s="1"/>
      <c r="W514" s="1"/>
      <c r="X514" s="1"/>
      <c r="Y514" s="1"/>
      <c r="Z514" s="1"/>
      <c r="AA514" s="1"/>
      <c r="AB514" s="1"/>
      <c r="AC514" s="1"/>
      <c r="AD514" s="1"/>
      <c r="AE514" s="1"/>
      <c r="AF514" s="1"/>
      <c r="AG514" s="1"/>
      <c r="AH514" s="1"/>
      <c r="AI514" s="1"/>
      <c r="AJ514" s="1"/>
      <c r="AK514" s="1"/>
      <c r="AL514" s="3"/>
      <c r="AM514" s="3"/>
      <c r="AN514" s="3"/>
      <c r="AO514" s="244"/>
      <c r="AP514" s="244"/>
      <c r="AQ514" s="244"/>
      <c r="AR514" s="1"/>
      <c r="AS514" s="1"/>
      <c r="AT514" s="1"/>
      <c r="AU514" s="1"/>
      <c r="AV514" s="1"/>
      <c r="AW514" s="1"/>
      <c r="AX514" s="1"/>
      <c r="AY514" s="1"/>
      <c r="AZ514" s="1"/>
      <c r="BA514" s="1"/>
      <c r="BB514" s="1"/>
      <c r="BC514" s="1"/>
      <c r="BD514" s="1"/>
      <c r="BE514" s="1"/>
      <c r="BF514" s="1"/>
      <c r="BG514" s="1"/>
      <c r="BH514" s="1"/>
      <c r="BI514" s="1"/>
      <c r="BJ514" s="1"/>
      <c r="BK514" s="1"/>
    </row>
    <row r="515" spans="1:63" ht="13.5" customHeight="1" x14ac:dyDescent="0.25">
      <c r="A515" s="3"/>
      <c r="B515" s="3"/>
      <c r="C515" s="3"/>
      <c r="D515" s="3"/>
      <c r="E515" s="3"/>
      <c r="F515" s="3"/>
      <c r="G515" s="1"/>
      <c r="H515" s="3"/>
      <c r="I515" s="1"/>
      <c r="J515" s="1"/>
      <c r="K515" s="1"/>
      <c r="L515" s="1"/>
      <c r="M515" s="1"/>
      <c r="N515" s="1"/>
      <c r="O515" s="1"/>
      <c r="P515" s="3"/>
      <c r="Q515" s="1"/>
      <c r="R515" s="1"/>
      <c r="S515" s="1"/>
      <c r="T515" s="1"/>
      <c r="U515" s="1"/>
      <c r="V515" s="1"/>
      <c r="W515" s="1"/>
      <c r="X515" s="1"/>
      <c r="Y515" s="1"/>
      <c r="Z515" s="1"/>
      <c r="AA515" s="1"/>
      <c r="AB515" s="1"/>
      <c r="AC515" s="1"/>
      <c r="AD515" s="1"/>
      <c r="AE515" s="1"/>
      <c r="AF515" s="1"/>
      <c r="AG515" s="1"/>
      <c r="AH515" s="1"/>
      <c r="AI515" s="1"/>
      <c r="AJ515" s="1"/>
      <c r="AK515" s="1"/>
      <c r="AL515" s="3"/>
      <c r="AM515" s="3"/>
      <c r="AN515" s="3"/>
      <c r="AO515" s="244"/>
      <c r="AP515" s="244"/>
      <c r="AQ515" s="244"/>
      <c r="AR515" s="1"/>
      <c r="AS515" s="1"/>
      <c r="AT515" s="1"/>
      <c r="AU515" s="1"/>
      <c r="AV515" s="1"/>
      <c r="AW515" s="1"/>
      <c r="AX515" s="1"/>
      <c r="AY515" s="1"/>
      <c r="AZ515" s="1"/>
      <c r="BA515" s="1"/>
      <c r="BB515" s="1"/>
      <c r="BC515" s="1"/>
      <c r="BD515" s="1"/>
      <c r="BE515" s="1"/>
      <c r="BF515" s="1"/>
      <c r="BG515" s="1"/>
      <c r="BH515" s="1"/>
      <c r="BI515" s="1"/>
      <c r="BJ515" s="1"/>
      <c r="BK515" s="1"/>
    </row>
    <row r="516" spans="1:63" ht="13.5" customHeight="1" x14ac:dyDescent="0.25">
      <c r="A516" s="3"/>
      <c r="B516" s="3"/>
      <c r="C516" s="3"/>
      <c r="D516" s="3"/>
      <c r="E516" s="3"/>
      <c r="F516" s="3"/>
      <c r="G516" s="1"/>
      <c r="H516" s="3"/>
      <c r="I516" s="1"/>
      <c r="J516" s="1"/>
      <c r="K516" s="1"/>
      <c r="L516" s="1"/>
      <c r="M516" s="1"/>
      <c r="N516" s="1"/>
      <c r="O516" s="1"/>
      <c r="P516" s="3"/>
      <c r="Q516" s="1"/>
      <c r="R516" s="1"/>
      <c r="S516" s="1"/>
      <c r="T516" s="1"/>
      <c r="U516" s="1"/>
      <c r="V516" s="1"/>
      <c r="W516" s="1"/>
      <c r="X516" s="1"/>
      <c r="Y516" s="1"/>
      <c r="Z516" s="1"/>
      <c r="AA516" s="1"/>
      <c r="AB516" s="1"/>
      <c r="AC516" s="1"/>
      <c r="AD516" s="1"/>
      <c r="AE516" s="1"/>
      <c r="AF516" s="1"/>
      <c r="AG516" s="1"/>
      <c r="AH516" s="1"/>
      <c r="AI516" s="1"/>
      <c r="AJ516" s="1"/>
      <c r="AK516" s="1"/>
      <c r="AL516" s="3"/>
      <c r="AM516" s="3"/>
      <c r="AN516" s="3"/>
      <c r="AO516" s="244"/>
      <c r="AP516" s="244"/>
      <c r="AQ516" s="244"/>
      <c r="AR516" s="1"/>
      <c r="AS516" s="1"/>
      <c r="AT516" s="1"/>
      <c r="AU516" s="1"/>
      <c r="AV516" s="1"/>
      <c r="AW516" s="1"/>
      <c r="AX516" s="1"/>
      <c r="AY516" s="1"/>
      <c r="AZ516" s="1"/>
      <c r="BA516" s="1"/>
      <c r="BB516" s="1"/>
      <c r="BC516" s="1"/>
      <c r="BD516" s="1"/>
      <c r="BE516" s="1"/>
      <c r="BF516" s="1"/>
      <c r="BG516" s="1"/>
      <c r="BH516" s="1"/>
      <c r="BI516" s="1"/>
      <c r="BJ516" s="1"/>
      <c r="BK516" s="1"/>
    </row>
    <row r="517" spans="1:63" ht="13.5" customHeight="1" x14ac:dyDescent="0.25">
      <c r="A517" s="3"/>
      <c r="B517" s="3"/>
      <c r="C517" s="3"/>
      <c r="D517" s="3"/>
      <c r="E517" s="3"/>
      <c r="F517" s="3"/>
      <c r="G517" s="1"/>
      <c r="H517" s="3"/>
      <c r="I517" s="1"/>
      <c r="J517" s="1"/>
      <c r="K517" s="1"/>
      <c r="L517" s="1"/>
      <c r="M517" s="1"/>
      <c r="N517" s="1"/>
      <c r="O517" s="1"/>
      <c r="P517" s="3"/>
      <c r="Q517" s="1"/>
      <c r="R517" s="1"/>
      <c r="S517" s="1"/>
      <c r="T517" s="1"/>
      <c r="U517" s="1"/>
      <c r="V517" s="1"/>
      <c r="W517" s="1"/>
      <c r="X517" s="1"/>
      <c r="Y517" s="1"/>
      <c r="Z517" s="1"/>
      <c r="AA517" s="1"/>
      <c r="AB517" s="1"/>
      <c r="AC517" s="1"/>
      <c r="AD517" s="1"/>
      <c r="AE517" s="1"/>
      <c r="AF517" s="1"/>
      <c r="AG517" s="1"/>
      <c r="AH517" s="1"/>
      <c r="AI517" s="1"/>
      <c r="AJ517" s="1"/>
      <c r="AK517" s="1"/>
      <c r="AL517" s="3"/>
      <c r="AM517" s="3"/>
      <c r="AN517" s="3"/>
      <c r="AO517" s="244"/>
      <c r="AP517" s="244"/>
      <c r="AQ517" s="244"/>
      <c r="AR517" s="1"/>
      <c r="AS517" s="1"/>
      <c r="AT517" s="1"/>
      <c r="AU517" s="1"/>
      <c r="AV517" s="1"/>
      <c r="AW517" s="1"/>
      <c r="AX517" s="1"/>
      <c r="AY517" s="1"/>
      <c r="AZ517" s="1"/>
      <c r="BA517" s="1"/>
      <c r="BB517" s="1"/>
      <c r="BC517" s="1"/>
      <c r="BD517" s="1"/>
      <c r="BE517" s="1"/>
      <c r="BF517" s="1"/>
      <c r="BG517" s="1"/>
      <c r="BH517" s="1"/>
      <c r="BI517" s="1"/>
      <c r="BJ517" s="1"/>
      <c r="BK517" s="1"/>
    </row>
    <row r="518" spans="1:63" ht="13.5" customHeight="1" x14ac:dyDescent="0.25">
      <c r="A518" s="3"/>
      <c r="B518" s="3"/>
      <c r="C518" s="3"/>
      <c r="D518" s="3"/>
      <c r="E518" s="3"/>
      <c r="F518" s="3"/>
      <c r="G518" s="1"/>
      <c r="H518" s="3"/>
      <c r="I518" s="1"/>
      <c r="J518" s="1"/>
      <c r="K518" s="1"/>
      <c r="L518" s="1"/>
      <c r="M518" s="1"/>
      <c r="N518" s="1"/>
      <c r="O518" s="1"/>
      <c r="P518" s="3"/>
      <c r="Q518" s="1"/>
      <c r="R518" s="1"/>
      <c r="S518" s="1"/>
      <c r="T518" s="1"/>
      <c r="U518" s="1"/>
      <c r="V518" s="1"/>
      <c r="W518" s="1"/>
      <c r="X518" s="1"/>
      <c r="Y518" s="1"/>
      <c r="Z518" s="1"/>
      <c r="AA518" s="1"/>
      <c r="AB518" s="1"/>
      <c r="AC518" s="1"/>
      <c r="AD518" s="1"/>
      <c r="AE518" s="1"/>
      <c r="AF518" s="1"/>
      <c r="AG518" s="1"/>
      <c r="AH518" s="1"/>
      <c r="AI518" s="1"/>
      <c r="AJ518" s="1"/>
      <c r="AK518" s="1"/>
      <c r="AL518" s="3"/>
      <c r="AM518" s="3"/>
      <c r="AN518" s="3"/>
      <c r="AO518" s="244"/>
      <c r="AP518" s="244"/>
      <c r="AQ518" s="244"/>
      <c r="AR518" s="1"/>
      <c r="AS518" s="1"/>
      <c r="AT518" s="1"/>
      <c r="AU518" s="1"/>
      <c r="AV518" s="1"/>
      <c r="AW518" s="1"/>
      <c r="AX518" s="1"/>
      <c r="AY518" s="1"/>
      <c r="AZ518" s="1"/>
      <c r="BA518" s="1"/>
      <c r="BB518" s="1"/>
      <c r="BC518" s="1"/>
      <c r="BD518" s="1"/>
      <c r="BE518" s="1"/>
      <c r="BF518" s="1"/>
      <c r="BG518" s="1"/>
      <c r="BH518" s="1"/>
      <c r="BI518" s="1"/>
      <c r="BJ518" s="1"/>
      <c r="BK518" s="1"/>
    </row>
    <row r="519" spans="1:63" ht="13.5" customHeight="1" x14ac:dyDescent="0.25">
      <c r="A519" s="3"/>
      <c r="B519" s="3"/>
      <c r="C519" s="3"/>
      <c r="D519" s="3"/>
      <c r="E519" s="3"/>
      <c r="F519" s="3"/>
      <c r="G519" s="1"/>
      <c r="H519" s="3"/>
      <c r="I519" s="1"/>
      <c r="J519" s="1"/>
      <c r="K519" s="1"/>
      <c r="L519" s="1"/>
      <c r="M519" s="1"/>
      <c r="N519" s="1"/>
      <c r="O519" s="1"/>
      <c r="P519" s="3"/>
      <c r="Q519" s="1"/>
      <c r="R519" s="1"/>
      <c r="S519" s="1"/>
      <c r="T519" s="1"/>
      <c r="U519" s="1"/>
      <c r="V519" s="1"/>
      <c r="W519" s="1"/>
      <c r="X519" s="1"/>
      <c r="Y519" s="1"/>
      <c r="Z519" s="1"/>
      <c r="AA519" s="1"/>
      <c r="AB519" s="1"/>
      <c r="AC519" s="1"/>
      <c r="AD519" s="1"/>
      <c r="AE519" s="1"/>
      <c r="AF519" s="1"/>
      <c r="AG519" s="1"/>
      <c r="AH519" s="1"/>
      <c r="AI519" s="1"/>
      <c r="AJ519" s="1"/>
      <c r="AK519" s="1"/>
      <c r="AL519" s="3"/>
      <c r="AM519" s="3"/>
      <c r="AN519" s="3"/>
      <c r="AO519" s="244"/>
      <c r="AP519" s="244"/>
      <c r="AQ519" s="244"/>
      <c r="AR519" s="1"/>
      <c r="AS519" s="1"/>
      <c r="AT519" s="1"/>
      <c r="AU519" s="1"/>
      <c r="AV519" s="1"/>
      <c r="AW519" s="1"/>
      <c r="AX519" s="1"/>
      <c r="AY519" s="1"/>
      <c r="AZ519" s="1"/>
      <c r="BA519" s="1"/>
      <c r="BB519" s="1"/>
      <c r="BC519" s="1"/>
      <c r="BD519" s="1"/>
      <c r="BE519" s="1"/>
      <c r="BF519" s="1"/>
      <c r="BG519" s="1"/>
      <c r="BH519" s="1"/>
      <c r="BI519" s="1"/>
      <c r="BJ519" s="1"/>
      <c r="BK519" s="1"/>
    </row>
    <row r="520" spans="1:63" ht="13.5" customHeight="1" x14ac:dyDescent="0.25">
      <c r="A520" s="3"/>
      <c r="B520" s="3"/>
      <c r="C520" s="3"/>
      <c r="D520" s="3"/>
      <c r="E520" s="3"/>
      <c r="F520" s="3"/>
      <c r="G520" s="1"/>
      <c r="H520" s="3"/>
      <c r="I520" s="1"/>
      <c r="J520" s="1"/>
      <c r="K520" s="1"/>
      <c r="L520" s="1"/>
      <c r="M520" s="1"/>
      <c r="N520" s="1"/>
      <c r="O520" s="1"/>
      <c r="P520" s="3"/>
      <c r="Q520" s="1"/>
      <c r="R520" s="1"/>
      <c r="S520" s="1"/>
      <c r="T520" s="1"/>
      <c r="U520" s="1"/>
      <c r="V520" s="1"/>
      <c r="W520" s="1"/>
      <c r="X520" s="1"/>
      <c r="Y520" s="1"/>
      <c r="Z520" s="1"/>
      <c r="AA520" s="1"/>
      <c r="AB520" s="1"/>
      <c r="AC520" s="1"/>
      <c r="AD520" s="1"/>
      <c r="AE520" s="1"/>
      <c r="AF520" s="1"/>
      <c r="AG520" s="1"/>
      <c r="AH520" s="1"/>
      <c r="AI520" s="1"/>
      <c r="AJ520" s="1"/>
      <c r="AK520" s="1"/>
      <c r="AL520" s="3"/>
      <c r="AM520" s="3"/>
      <c r="AN520" s="3"/>
      <c r="AO520" s="244"/>
      <c r="AP520" s="244"/>
      <c r="AQ520" s="244"/>
      <c r="AR520" s="1"/>
      <c r="AS520" s="1"/>
      <c r="AT520" s="1"/>
      <c r="AU520" s="1"/>
      <c r="AV520" s="1"/>
      <c r="AW520" s="1"/>
      <c r="AX520" s="1"/>
      <c r="AY520" s="1"/>
      <c r="AZ520" s="1"/>
      <c r="BA520" s="1"/>
      <c r="BB520" s="1"/>
      <c r="BC520" s="1"/>
      <c r="BD520" s="1"/>
      <c r="BE520" s="1"/>
      <c r="BF520" s="1"/>
      <c r="BG520" s="1"/>
      <c r="BH520" s="1"/>
      <c r="BI520" s="1"/>
      <c r="BJ520" s="1"/>
      <c r="BK520" s="1"/>
    </row>
    <row r="521" spans="1:63" ht="13.5" customHeight="1" x14ac:dyDescent="0.25">
      <c r="A521" s="3"/>
      <c r="B521" s="3"/>
      <c r="C521" s="3"/>
      <c r="D521" s="3"/>
      <c r="E521" s="3"/>
      <c r="F521" s="3"/>
      <c r="G521" s="1"/>
      <c r="H521" s="3"/>
      <c r="I521" s="1"/>
      <c r="J521" s="1"/>
      <c r="K521" s="1"/>
      <c r="L521" s="1"/>
      <c r="M521" s="1"/>
      <c r="N521" s="1"/>
      <c r="O521" s="1"/>
      <c r="P521" s="3"/>
      <c r="Q521" s="1"/>
      <c r="R521" s="1"/>
      <c r="S521" s="1"/>
      <c r="T521" s="1"/>
      <c r="U521" s="1"/>
      <c r="V521" s="1"/>
      <c r="W521" s="1"/>
      <c r="X521" s="1"/>
      <c r="Y521" s="1"/>
      <c r="Z521" s="1"/>
      <c r="AA521" s="1"/>
      <c r="AB521" s="1"/>
      <c r="AC521" s="1"/>
      <c r="AD521" s="1"/>
      <c r="AE521" s="1"/>
      <c r="AF521" s="1"/>
      <c r="AG521" s="1"/>
      <c r="AH521" s="1"/>
      <c r="AI521" s="1"/>
      <c r="AJ521" s="1"/>
      <c r="AK521" s="1"/>
      <c r="AL521" s="3"/>
      <c r="AM521" s="3"/>
      <c r="AN521" s="3"/>
      <c r="AO521" s="244"/>
      <c r="AP521" s="244"/>
      <c r="AQ521" s="244"/>
      <c r="AR521" s="1"/>
      <c r="AS521" s="1"/>
      <c r="AT521" s="1"/>
      <c r="AU521" s="1"/>
      <c r="AV521" s="1"/>
      <c r="AW521" s="1"/>
      <c r="AX521" s="1"/>
      <c r="AY521" s="1"/>
      <c r="AZ521" s="1"/>
      <c r="BA521" s="1"/>
      <c r="BB521" s="1"/>
      <c r="BC521" s="1"/>
      <c r="BD521" s="1"/>
      <c r="BE521" s="1"/>
      <c r="BF521" s="1"/>
      <c r="BG521" s="1"/>
      <c r="BH521" s="1"/>
      <c r="BI521" s="1"/>
      <c r="BJ521" s="1"/>
      <c r="BK521" s="1"/>
    </row>
    <row r="522" spans="1:63" ht="13.5" customHeight="1" x14ac:dyDescent="0.25">
      <c r="A522" s="3"/>
      <c r="B522" s="3"/>
      <c r="C522" s="3"/>
      <c r="D522" s="3"/>
      <c r="E522" s="3"/>
      <c r="F522" s="3"/>
      <c r="G522" s="1"/>
      <c r="H522" s="3"/>
      <c r="I522" s="1"/>
      <c r="J522" s="1"/>
      <c r="K522" s="1"/>
      <c r="L522" s="1"/>
      <c r="M522" s="1"/>
      <c r="N522" s="1"/>
      <c r="O522" s="1"/>
      <c r="P522" s="3"/>
      <c r="Q522" s="1"/>
      <c r="R522" s="1"/>
      <c r="S522" s="1"/>
      <c r="T522" s="1"/>
      <c r="U522" s="1"/>
      <c r="V522" s="1"/>
      <c r="W522" s="1"/>
      <c r="X522" s="1"/>
      <c r="Y522" s="1"/>
      <c r="Z522" s="1"/>
      <c r="AA522" s="1"/>
      <c r="AB522" s="1"/>
      <c r="AC522" s="1"/>
      <c r="AD522" s="1"/>
      <c r="AE522" s="1"/>
      <c r="AF522" s="1"/>
      <c r="AG522" s="1"/>
      <c r="AH522" s="1"/>
      <c r="AI522" s="1"/>
      <c r="AJ522" s="1"/>
      <c r="AK522" s="1"/>
      <c r="AL522" s="3"/>
      <c r="AM522" s="3"/>
      <c r="AN522" s="3"/>
      <c r="AO522" s="244"/>
      <c r="AP522" s="244"/>
      <c r="AQ522" s="244"/>
      <c r="AR522" s="1"/>
      <c r="AS522" s="1"/>
      <c r="AT522" s="1"/>
      <c r="AU522" s="1"/>
      <c r="AV522" s="1"/>
      <c r="AW522" s="1"/>
      <c r="AX522" s="1"/>
      <c r="AY522" s="1"/>
      <c r="AZ522" s="1"/>
      <c r="BA522" s="1"/>
      <c r="BB522" s="1"/>
      <c r="BC522" s="1"/>
      <c r="BD522" s="1"/>
      <c r="BE522" s="1"/>
      <c r="BF522" s="1"/>
      <c r="BG522" s="1"/>
      <c r="BH522" s="1"/>
      <c r="BI522" s="1"/>
      <c r="BJ522" s="1"/>
      <c r="BK522" s="1"/>
    </row>
    <row r="523" spans="1:63" ht="13.5" customHeight="1" x14ac:dyDescent="0.25">
      <c r="A523" s="3"/>
      <c r="B523" s="3"/>
      <c r="C523" s="3"/>
      <c r="D523" s="3"/>
      <c r="E523" s="3"/>
      <c r="F523" s="3"/>
      <c r="G523" s="1"/>
      <c r="H523" s="3"/>
      <c r="I523" s="1"/>
      <c r="J523" s="1"/>
      <c r="K523" s="1"/>
      <c r="L523" s="1"/>
      <c r="M523" s="1"/>
      <c r="N523" s="1"/>
      <c r="O523" s="1"/>
      <c r="P523" s="3"/>
      <c r="Q523" s="1"/>
      <c r="R523" s="1"/>
      <c r="S523" s="1"/>
      <c r="T523" s="1"/>
      <c r="U523" s="1"/>
      <c r="V523" s="1"/>
      <c r="W523" s="1"/>
      <c r="X523" s="1"/>
      <c r="Y523" s="1"/>
      <c r="Z523" s="1"/>
      <c r="AA523" s="1"/>
      <c r="AB523" s="1"/>
      <c r="AC523" s="1"/>
      <c r="AD523" s="1"/>
      <c r="AE523" s="1"/>
      <c r="AF523" s="1"/>
      <c r="AG523" s="1"/>
      <c r="AH523" s="1"/>
      <c r="AI523" s="1"/>
      <c r="AJ523" s="1"/>
      <c r="AK523" s="1"/>
      <c r="AL523" s="3"/>
      <c r="AM523" s="3"/>
      <c r="AN523" s="3"/>
      <c r="AO523" s="244"/>
      <c r="AP523" s="244"/>
      <c r="AQ523" s="244"/>
      <c r="AR523" s="1"/>
      <c r="AS523" s="1"/>
      <c r="AT523" s="1"/>
      <c r="AU523" s="1"/>
      <c r="AV523" s="1"/>
      <c r="AW523" s="1"/>
      <c r="AX523" s="1"/>
      <c r="AY523" s="1"/>
      <c r="AZ523" s="1"/>
      <c r="BA523" s="1"/>
      <c r="BB523" s="1"/>
      <c r="BC523" s="1"/>
      <c r="BD523" s="1"/>
      <c r="BE523" s="1"/>
      <c r="BF523" s="1"/>
      <c r="BG523" s="1"/>
      <c r="BH523" s="1"/>
      <c r="BI523" s="1"/>
      <c r="BJ523" s="1"/>
      <c r="BK523" s="1"/>
    </row>
    <row r="524" spans="1:63" ht="13.5" customHeight="1" x14ac:dyDescent="0.25">
      <c r="A524" s="3"/>
      <c r="B524" s="3"/>
      <c r="C524" s="3"/>
      <c r="D524" s="3"/>
      <c r="E524" s="3"/>
      <c r="F524" s="3"/>
      <c r="G524" s="1"/>
      <c r="H524" s="3"/>
      <c r="I524" s="1"/>
      <c r="J524" s="1"/>
      <c r="K524" s="1"/>
      <c r="L524" s="1"/>
      <c r="M524" s="1"/>
      <c r="N524" s="1"/>
      <c r="O524" s="1"/>
      <c r="P524" s="3"/>
      <c r="Q524" s="1"/>
      <c r="R524" s="1"/>
      <c r="S524" s="1"/>
      <c r="T524" s="1"/>
      <c r="U524" s="1"/>
      <c r="V524" s="1"/>
      <c r="W524" s="1"/>
      <c r="X524" s="1"/>
      <c r="Y524" s="1"/>
      <c r="Z524" s="1"/>
      <c r="AA524" s="1"/>
      <c r="AB524" s="1"/>
      <c r="AC524" s="1"/>
      <c r="AD524" s="1"/>
      <c r="AE524" s="1"/>
      <c r="AF524" s="1"/>
      <c r="AG524" s="1"/>
      <c r="AH524" s="1"/>
      <c r="AI524" s="1"/>
      <c r="AJ524" s="1"/>
      <c r="AK524" s="1"/>
      <c r="AL524" s="3"/>
      <c r="AM524" s="3"/>
      <c r="AN524" s="3"/>
      <c r="AO524" s="244"/>
      <c r="AP524" s="244"/>
      <c r="AQ524" s="244"/>
      <c r="AR524" s="1"/>
      <c r="AS524" s="1"/>
      <c r="AT524" s="1"/>
      <c r="AU524" s="1"/>
      <c r="AV524" s="1"/>
      <c r="AW524" s="1"/>
      <c r="AX524" s="1"/>
      <c r="AY524" s="1"/>
      <c r="AZ524" s="1"/>
      <c r="BA524" s="1"/>
      <c r="BB524" s="1"/>
      <c r="BC524" s="1"/>
      <c r="BD524" s="1"/>
      <c r="BE524" s="1"/>
      <c r="BF524" s="1"/>
      <c r="BG524" s="1"/>
      <c r="BH524" s="1"/>
      <c r="BI524" s="1"/>
      <c r="BJ524" s="1"/>
      <c r="BK524" s="1"/>
    </row>
    <row r="525" spans="1:63" ht="13.5" customHeight="1" x14ac:dyDescent="0.25">
      <c r="A525" s="3"/>
      <c r="B525" s="3"/>
      <c r="C525" s="3"/>
      <c r="D525" s="3"/>
      <c r="E525" s="3"/>
      <c r="F525" s="3"/>
      <c r="G525" s="1"/>
      <c r="H525" s="3"/>
      <c r="I525" s="1"/>
      <c r="J525" s="1"/>
      <c r="K525" s="1"/>
      <c r="L525" s="1"/>
      <c r="M525" s="1"/>
      <c r="N525" s="1"/>
      <c r="O525" s="1"/>
      <c r="P525" s="3"/>
      <c r="Q525" s="1"/>
      <c r="R525" s="1"/>
      <c r="S525" s="1"/>
      <c r="T525" s="1"/>
      <c r="U525" s="1"/>
      <c r="V525" s="1"/>
      <c r="W525" s="1"/>
      <c r="X525" s="1"/>
      <c r="Y525" s="1"/>
      <c r="Z525" s="1"/>
      <c r="AA525" s="1"/>
      <c r="AB525" s="1"/>
      <c r="AC525" s="1"/>
      <c r="AD525" s="1"/>
      <c r="AE525" s="1"/>
      <c r="AF525" s="1"/>
      <c r="AG525" s="1"/>
      <c r="AH525" s="1"/>
      <c r="AI525" s="1"/>
      <c r="AJ525" s="1"/>
      <c r="AK525" s="1"/>
      <c r="AL525" s="3"/>
      <c r="AM525" s="3"/>
      <c r="AN525" s="3"/>
      <c r="AO525" s="244"/>
      <c r="AP525" s="244"/>
      <c r="AQ525" s="244"/>
      <c r="AR525" s="1"/>
      <c r="AS525" s="1"/>
      <c r="AT525" s="1"/>
      <c r="AU525" s="1"/>
      <c r="AV525" s="1"/>
      <c r="AW525" s="1"/>
      <c r="AX525" s="1"/>
      <c r="AY525" s="1"/>
      <c r="AZ525" s="1"/>
      <c r="BA525" s="1"/>
      <c r="BB525" s="1"/>
      <c r="BC525" s="1"/>
      <c r="BD525" s="1"/>
      <c r="BE525" s="1"/>
      <c r="BF525" s="1"/>
      <c r="BG525" s="1"/>
      <c r="BH525" s="1"/>
      <c r="BI525" s="1"/>
      <c r="BJ525" s="1"/>
      <c r="BK525" s="1"/>
    </row>
    <row r="526" spans="1:63" ht="13.5" customHeight="1" x14ac:dyDescent="0.25">
      <c r="A526" s="3"/>
      <c r="B526" s="3"/>
      <c r="C526" s="3"/>
      <c r="D526" s="3"/>
      <c r="E526" s="3"/>
      <c r="F526" s="3"/>
      <c r="G526" s="1"/>
      <c r="H526" s="3"/>
      <c r="I526" s="1"/>
      <c r="J526" s="1"/>
      <c r="K526" s="1"/>
      <c r="L526" s="1"/>
      <c r="M526" s="1"/>
      <c r="N526" s="1"/>
      <c r="O526" s="1"/>
      <c r="P526" s="3"/>
      <c r="Q526" s="1"/>
      <c r="R526" s="1"/>
      <c r="S526" s="1"/>
      <c r="T526" s="1"/>
      <c r="U526" s="1"/>
      <c r="V526" s="1"/>
      <c r="W526" s="1"/>
      <c r="X526" s="1"/>
      <c r="Y526" s="1"/>
      <c r="Z526" s="1"/>
      <c r="AA526" s="1"/>
      <c r="AB526" s="1"/>
      <c r="AC526" s="1"/>
      <c r="AD526" s="1"/>
      <c r="AE526" s="1"/>
      <c r="AF526" s="1"/>
      <c r="AG526" s="1"/>
      <c r="AH526" s="1"/>
      <c r="AI526" s="1"/>
      <c r="AJ526" s="1"/>
      <c r="AK526" s="1"/>
      <c r="AL526" s="3"/>
      <c r="AM526" s="3"/>
      <c r="AN526" s="3"/>
      <c r="AO526" s="244"/>
      <c r="AP526" s="244"/>
      <c r="AQ526" s="244"/>
      <c r="AR526" s="1"/>
      <c r="AS526" s="1"/>
      <c r="AT526" s="1"/>
      <c r="AU526" s="1"/>
      <c r="AV526" s="1"/>
      <c r="AW526" s="1"/>
      <c r="AX526" s="1"/>
      <c r="AY526" s="1"/>
      <c r="AZ526" s="1"/>
      <c r="BA526" s="1"/>
      <c r="BB526" s="1"/>
      <c r="BC526" s="1"/>
      <c r="BD526" s="1"/>
      <c r="BE526" s="1"/>
      <c r="BF526" s="1"/>
      <c r="BG526" s="1"/>
      <c r="BH526" s="1"/>
      <c r="BI526" s="1"/>
      <c r="BJ526" s="1"/>
      <c r="BK526" s="1"/>
    </row>
    <row r="527" spans="1:63" ht="13.5" customHeight="1" x14ac:dyDescent="0.25">
      <c r="A527" s="3"/>
      <c r="B527" s="3"/>
      <c r="C527" s="3"/>
      <c r="D527" s="3"/>
      <c r="E527" s="3"/>
      <c r="F527" s="3"/>
      <c r="G527" s="1"/>
      <c r="H527" s="3"/>
      <c r="I527" s="1"/>
      <c r="J527" s="1"/>
      <c r="K527" s="1"/>
      <c r="L527" s="1"/>
      <c r="M527" s="1"/>
      <c r="N527" s="1"/>
      <c r="O527" s="1"/>
      <c r="P527" s="3"/>
      <c r="Q527" s="1"/>
      <c r="R527" s="1"/>
      <c r="S527" s="1"/>
      <c r="T527" s="1"/>
      <c r="U527" s="1"/>
      <c r="V527" s="1"/>
      <c r="W527" s="1"/>
      <c r="X527" s="1"/>
      <c r="Y527" s="1"/>
      <c r="Z527" s="1"/>
      <c r="AA527" s="1"/>
      <c r="AB527" s="1"/>
      <c r="AC527" s="1"/>
      <c r="AD527" s="1"/>
      <c r="AE527" s="1"/>
      <c r="AF527" s="1"/>
      <c r="AG527" s="1"/>
      <c r="AH527" s="1"/>
      <c r="AI527" s="1"/>
      <c r="AJ527" s="1"/>
      <c r="AK527" s="1"/>
      <c r="AL527" s="3"/>
      <c r="AM527" s="3"/>
      <c r="AN527" s="3"/>
      <c r="AO527" s="244"/>
      <c r="AP527" s="244"/>
      <c r="AQ527" s="244"/>
      <c r="AR527" s="1"/>
      <c r="AS527" s="1"/>
      <c r="AT527" s="1"/>
      <c r="AU527" s="1"/>
      <c r="AV527" s="1"/>
      <c r="AW527" s="1"/>
      <c r="AX527" s="1"/>
      <c r="AY527" s="1"/>
      <c r="AZ527" s="1"/>
      <c r="BA527" s="1"/>
      <c r="BB527" s="1"/>
      <c r="BC527" s="1"/>
      <c r="BD527" s="1"/>
      <c r="BE527" s="1"/>
      <c r="BF527" s="1"/>
      <c r="BG527" s="1"/>
      <c r="BH527" s="1"/>
      <c r="BI527" s="1"/>
      <c r="BJ527" s="1"/>
      <c r="BK527" s="1"/>
    </row>
    <row r="528" spans="1:63" ht="13.5" customHeight="1" x14ac:dyDescent="0.25">
      <c r="A528" s="3"/>
      <c r="B528" s="3"/>
      <c r="C528" s="3"/>
      <c r="D528" s="3"/>
      <c r="E528" s="3"/>
      <c r="F528" s="3"/>
      <c r="G528" s="1"/>
      <c r="H528" s="3"/>
      <c r="I528" s="1"/>
      <c r="J528" s="1"/>
      <c r="K528" s="1"/>
      <c r="L528" s="1"/>
      <c r="M528" s="1"/>
      <c r="N528" s="1"/>
      <c r="O528" s="1"/>
      <c r="P528" s="3"/>
      <c r="Q528" s="1"/>
      <c r="R528" s="1"/>
      <c r="S528" s="1"/>
      <c r="T528" s="1"/>
      <c r="U528" s="1"/>
      <c r="V528" s="1"/>
      <c r="W528" s="1"/>
      <c r="X528" s="1"/>
      <c r="Y528" s="1"/>
      <c r="Z528" s="1"/>
      <c r="AA528" s="1"/>
      <c r="AB528" s="1"/>
      <c r="AC528" s="1"/>
      <c r="AD528" s="1"/>
      <c r="AE528" s="1"/>
      <c r="AF528" s="1"/>
      <c r="AG528" s="1"/>
      <c r="AH528" s="1"/>
      <c r="AI528" s="1"/>
      <c r="AJ528" s="1"/>
      <c r="AK528" s="1"/>
      <c r="AL528" s="3"/>
      <c r="AM528" s="3"/>
      <c r="AN528" s="3"/>
      <c r="AO528" s="244"/>
      <c r="AP528" s="244"/>
      <c r="AQ528" s="244"/>
      <c r="AR528" s="1"/>
      <c r="AS528" s="1"/>
      <c r="AT528" s="1"/>
      <c r="AU528" s="1"/>
      <c r="AV528" s="1"/>
      <c r="AW528" s="1"/>
      <c r="AX528" s="1"/>
      <c r="AY528" s="1"/>
      <c r="AZ528" s="1"/>
      <c r="BA528" s="1"/>
      <c r="BB528" s="1"/>
      <c r="BC528" s="1"/>
      <c r="BD528" s="1"/>
      <c r="BE528" s="1"/>
      <c r="BF528" s="1"/>
      <c r="BG528" s="1"/>
      <c r="BH528" s="1"/>
      <c r="BI528" s="1"/>
      <c r="BJ528" s="1"/>
      <c r="BK528" s="1"/>
    </row>
    <row r="529" spans="1:63" ht="13.5" customHeight="1" x14ac:dyDescent="0.25">
      <c r="A529" s="3"/>
      <c r="B529" s="3"/>
      <c r="C529" s="3"/>
      <c r="D529" s="3"/>
      <c r="E529" s="3"/>
      <c r="F529" s="3"/>
      <c r="G529" s="1"/>
      <c r="H529" s="3"/>
      <c r="I529" s="1"/>
      <c r="J529" s="1"/>
      <c r="K529" s="1"/>
      <c r="L529" s="1"/>
      <c r="M529" s="1"/>
      <c r="N529" s="1"/>
      <c r="O529" s="1"/>
      <c r="P529" s="3"/>
      <c r="Q529" s="1"/>
      <c r="R529" s="1"/>
      <c r="S529" s="1"/>
      <c r="T529" s="1"/>
      <c r="U529" s="1"/>
      <c r="V529" s="1"/>
      <c r="W529" s="1"/>
      <c r="X529" s="1"/>
      <c r="Y529" s="1"/>
      <c r="Z529" s="1"/>
      <c r="AA529" s="1"/>
      <c r="AB529" s="1"/>
      <c r="AC529" s="1"/>
      <c r="AD529" s="1"/>
      <c r="AE529" s="1"/>
      <c r="AF529" s="1"/>
      <c r="AG529" s="1"/>
      <c r="AH529" s="1"/>
      <c r="AI529" s="1"/>
      <c r="AJ529" s="1"/>
      <c r="AK529" s="1"/>
      <c r="AL529" s="3"/>
      <c r="AM529" s="3"/>
      <c r="AN529" s="3"/>
      <c r="AO529" s="244"/>
      <c r="AP529" s="244"/>
      <c r="AQ529" s="244"/>
      <c r="AR529" s="1"/>
      <c r="AS529" s="1"/>
      <c r="AT529" s="1"/>
      <c r="AU529" s="1"/>
      <c r="AV529" s="1"/>
      <c r="AW529" s="1"/>
      <c r="AX529" s="1"/>
      <c r="AY529" s="1"/>
      <c r="AZ529" s="1"/>
      <c r="BA529" s="1"/>
      <c r="BB529" s="1"/>
      <c r="BC529" s="1"/>
      <c r="BD529" s="1"/>
      <c r="BE529" s="1"/>
      <c r="BF529" s="1"/>
      <c r="BG529" s="1"/>
      <c r="BH529" s="1"/>
      <c r="BI529" s="1"/>
      <c r="BJ529" s="1"/>
      <c r="BK529" s="1"/>
    </row>
    <row r="530" spans="1:63" ht="13.5" customHeight="1" x14ac:dyDescent="0.25">
      <c r="A530" s="3"/>
      <c r="B530" s="3"/>
      <c r="C530" s="3"/>
      <c r="D530" s="3"/>
      <c r="E530" s="3"/>
      <c r="F530" s="3"/>
      <c r="G530" s="1"/>
      <c r="H530" s="3"/>
      <c r="I530" s="1"/>
      <c r="J530" s="1"/>
      <c r="K530" s="1"/>
      <c r="L530" s="1"/>
      <c r="M530" s="1"/>
      <c r="N530" s="1"/>
      <c r="O530" s="1"/>
      <c r="P530" s="3"/>
      <c r="Q530" s="1"/>
      <c r="R530" s="1"/>
      <c r="S530" s="1"/>
      <c r="T530" s="1"/>
      <c r="U530" s="1"/>
      <c r="V530" s="1"/>
      <c r="W530" s="1"/>
      <c r="X530" s="1"/>
      <c r="Y530" s="1"/>
      <c r="Z530" s="1"/>
      <c r="AA530" s="1"/>
      <c r="AB530" s="1"/>
      <c r="AC530" s="1"/>
      <c r="AD530" s="1"/>
      <c r="AE530" s="1"/>
      <c r="AF530" s="1"/>
      <c r="AG530" s="1"/>
      <c r="AH530" s="1"/>
      <c r="AI530" s="1"/>
      <c r="AJ530" s="1"/>
      <c r="AK530" s="1"/>
      <c r="AL530" s="3"/>
      <c r="AM530" s="3"/>
      <c r="AN530" s="3"/>
      <c r="AO530" s="244"/>
      <c r="AP530" s="244"/>
      <c r="AQ530" s="244"/>
      <c r="AR530" s="1"/>
      <c r="AS530" s="1"/>
      <c r="AT530" s="1"/>
      <c r="AU530" s="1"/>
      <c r="AV530" s="1"/>
      <c r="AW530" s="1"/>
      <c r="AX530" s="1"/>
      <c r="AY530" s="1"/>
      <c r="AZ530" s="1"/>
      <c r="BA530" s="1"/>
      <c r="BB530" s="1"/>
      <c r="BC530" s="1"/>
      <c r="BD530" s="1"/>
      <c r="BE530" s="1"/>
      <c r="BF530" s="1"/>
      <c r="BG530" s="1"/>
      <c r="BH530" s="1"/>
      <c r="BI530" s="1"/>
      <c r="BJ530" s="1"/>
      <c r="BK530" s="1"/>
    </row>
    <row r="531" spans="1:63" ht="13.5" customHeight="1" x14ac:dyDescent="0.25">
      <c r="A531" s="3"/>
      <c r="B531" s="3"/>
      <c r="C531" s="3"/>
      <c r="D531" s="3"/>
      <c r="E531" s="3"/>
      <c r="F531" s="3"/>
      <c r="G531" s="1"/>
      <c r="H531" s="3"/>
      <c r="I531" s="1"/>
      <c r="J531" s="1"/>
      <c r="K531" s="1"/>
      <c r="L531" s="1"/>
      <c r="M531" s="1"/>
      <c r="N531" s="1"/>
      <c r="O531" s="1"/>
      <c r="P531" s="3"/>
      <c r="Q531" s="1"/>
      <c r="R531" s="1"/>
      <c r="S531" s="1"/>
      <c r="T531" s="1"/>
      <c r="U531" s="1"/>
      <c r="V531" s="1"/>
      <c r="W531" s="1"/>
      <c r="X531" s="1"/>
      <c r="Y531" s="1"/>
      <c r="Z531" s="1"/>
      <c r="AA531" s="1"/>
      <c r="AB531" s="1"/>
      <c r="AC531" s="1"/>
      <c r="AD531" s="1"/>
      <c r="AE531" s="1"/>
      <c r="AF531" s="1"/>
      <c r="AG531" s="1"/>
      <c r="AH531" s="1"/>
      <c r="AI531" s="1"/>
      <c r="AJ531" s="1"/>
      <c r="AK531" s="1"/>
      <c r="AL531" s="3"/>
      <c r="AM531" s="3"/>
      <c r="AN531" s="3"/>
      <c r="AO531" s="244"/>
      <c r="AP531" s="244"/>
      <c r="AQ531" s="244"/>
      <c r="AR531" s="1"/>
      <c r="AS531" s="1"/>
      <c r="AT531" s="1"/>
      <c r="AU531" s="1"/>
      <c r="AV531" s="1"/>
      <c r="AW531" s="1"/>
      <c r="AX531" s="1"/>
      <c r="AY531" s="1"/>
      <c r="AZ531" s="1"/>
      <c r="BA531" s="1"/>
      <c r="BB531" s="1"/>
      <c r="BC531" s="1"/>
      <c r="BD531" s="1"/>
      <c r="BE531" s="1"/>
      <c r="BF531" s="1"/>
      <c r="BG531" s="1"/>
      <c r="BH531" s="1"/>
      <c r="BI531" s="1"/>
      <c r="BJ531" s="1"/>
      <c r="BK531" s="1"/>
    </row>
    <row r="532" spans="1:63" ht="13.5" customHeight="1" x14ac:dyDescent="0.25">
      <c r="A532" s="3"/>
      <c r="B532" s="3"/>
      <c r="C532" s="3"/>
      <c r="D532" s="3"/>
      <c r="E532" s="3"/>
      <c r="F532" s="3"/>
      <c r="G532" s="1"/>
      <c r="H532" s="3"/>
      <c r="I532" s="1"/>
      <c r="J532" s="1"/>
      <c r="K532" s="1"/>
      <c r="L532" s="1"/>
      <c r="M532" s="1"/>
      <c r="N532" s="1"/>
      <c r="O532" s="1"/>
      <c r="P532" s="3"/>
      <c r="Q532" s="1"/>
      <c r="R532" s="1"/>
      <c r="S532" s="1"/>
      <c r="T532" s="1"/>
      <c r="U532" s="1"/>
      <c r="V532" s="1"/>
      <c r="W532" s="1"/>
      <c r="X532" s="1"/>
      <c r="Y532" s="1"/>
      <c r="Z532" s="1"/>
      <c r="AA532" s="1"/>
      <c r="AB532" s="1"/>
      <c r="AC532" s="1"/>
      <c r="AD532" s="1"/>
      <c r="AE532" s="1"/>
      <c r="AF532" s="1"/>
      <c r="AG532" s="1"/>
      <c r="AH532" s="1"/>
      <c r="AI532" s="1"/>
      <c r="AJ532" s="1"/>
      <c r="AK532" s="1"/>
      <c r="AL532" s="3"/>
      <c r="AM532" s="3"/>
      <c r="AN532" s="3"/>
      <c r="AO532" s="244"/>
      <c r="AP532" s="244"/>
      <c r="AQ532" s="244"/>
      <c r="AR532" s="1"/>
      <c r="AS532" s="1"/>
      <c r="AT532" s="1"/>
      <c r="AU532" s="1"/>
      <c r="AV532" s="1"/>
      <c r="AW532" s="1"/>
      <c r="AX532" s="1"/>
      <c r="AY532" s="1"/>
      <c r="AZ532" s="1"/>
      <c r="BA532" s="1"/>
      <c r="BB532" s="1"/>
      <c r="BC532" s="1"/>
      <c r="BD532" s="1"/>
      <c r="BE532" s="1"/>
      <c r="BF532" s="1"/>
      <c r="BG532" s="1"/>
      <c r="BH532" s="1"/>
      <c r="BI532" s="1"/>
      <c r="BJ532" s="1"/>
      <c r="BK532" s="1"/>
    </row>
    <row r="533" spans="1:63" ht="13.5" customHeight="1" x14ac:dyDescent="0.25">
      <c r="A533" s="3"/>
      <c r="B533" s="3"/>
      <c r="C533" s="3"/>
      <c r="D533" s="3"/>
      <c r="E533" s="3"/>
      <c r="F533" s="3"/>
      <c r="G533" s="1"/>
      <c r="H533" s="3"/>
      <c r="I533" s="1"/>
      <c r="J533" s="1"/>
      <c r="K533" s="1"/>
      <c r="L533" s="1"/>
      <c r="M533" s="1"/>
      <c r="N533" s="1"/>
      <c r="O533" s="1"/>
      <c r="P533" s="3"/>
      <c r="Q533" s="1"/>
      <c r="R533" s="1"/>
      <c r="S533" s="1"/>
      <c r="T533" s="1"/>
      <c r="U533" s="1"/>
      <c r="V533" s="1"/>
      <c r="W533" s="1"/>
      <c r="X533" s="1"/>
      <c r="Y533" s="1"/>
      <c r="Z533" s="1"/>
      <c r="AA533" s="1"/>
      <c r="AB533" s="1"/>
      <c r="AC533" s="1"/>
      <c r="AD533" s="1"/>
      <c r="AE533" s="1"/>
      <c r="AF533" s="1"/>
      <c r="AG533" s="1"/>
      <c r="AH533" s="1"/>
      <c r="AI533" s="1"/>
      <c r="AJ533" s="1"/>
      <c r="AK533" s="1"/>
      <c r="AL533" s="3"/>
      <c r="AM533" s="3"/>
      <c r="AN533" s="3"/>
      <c r="AO533" s="244"/>
      <c r="AP533" s="244"/>
      <c r="AQ533" s="244"/>
      <c r="AR533" s="1"/>
      <c r="AS533" s="1"/>
      <c r="AT533" s="1"/>
      <c r="AU533" s="1"/>
      <c r="AV533" s="1"/>
      <c r="AW533" s="1"/>
      <c r="AX533" s="1"/>
      <c r="AY533" s="1"/>
      <c r="AZ533" s="1"/>
      <c r="BA533" s="1"/>
      <c r="BB533" s="1"/>
      <c r="BC533" s="1"/>
      <c r="BD533" s="1"/>
      <c r="BE533" s="1"/>
      <c r="BF533" s="1"/>
      <c r="BG533" s="1"/>
      <c r="BH533" s="1"/>
      <c r="BI533" s="1"/>
      <c r="BJ533" s="1"/>
      <c r="BK533" s="1"/>
    </row>
    <row r="534" spans="1:63" ht="13.5" customHeight="1" x14ac:dyDescent="0.25">
      <c r="A534" s="3"/>
      <c r="B534" s="3"/>
      <c r="C534" s="3"/>
      <c r="D534" s="3"/>
      <c r="E534" s="3"/>
      <c r="F534" s="3"/>
      <c r="G534" s="1"/>
      <c r="H534" s="3"/>
      <c r="I534" s="1"/>
      <c r="J534" s="1"/>
      <c r="K534" s="1"/>
      <c r="L534" s="1"/>
      <c r="M534" s="1"/>
      <c r="N534" s="1"/>
      <c r="O534" s="1"/>
      <c r="P534" s="3"/>
      <c r="Q534" s="1"/>
      <c r="R534" s="1"/>
      <c r="S534" s="1"/>
      <c r="T534" s="1"/>
      <c r="U534" s="1"/>
      <c r="V534" s="1"/>
      <c r="W534" s="1"/>
      <c r="X534" s="1"/>
      <c r="Y534" s="1"/>
      <c r="Z534" s="1"/>
      <c r="AA534" s="1"/>
      <c r="AB534" s="1"/>
      <c r="AC534" s="1"/>
      <c r="AD534" s="1"/>
      <c r="AE534" s="1"/>
      <c r="AF534" s="1"/>
      <c r="AG534" s="1"/>
      <c r="AH534" s="1"/>
      <c r="AI534" s="1"/>
      <c r="AJ534" s="1"/>
      <c r="AK534" s="1"/>
      <c r="AL534" s="3"/>
      <c r="AM534" s="3"/>
      <c r="AN534" s="3"/>
      <c r="AO534" s="244"/>
      <c r="AP534" s="244"/>
      <c r="AQ534" s="244"/>
      <c r="AR534" s="1"/>
      <c r="AS534" s="1"/>
      <c r="AT534" s="1"/>
      <c r="AU534" s="1"/>
      <c r="AV534" s="1"/>
      <c r="AW534" s="1"/>
      <c r="AX534" s="1"/>
      <c r="AY534" s="1"/>
      <c r="AZ534" s="1"/>
      <c r="BA534" s="1"/>
      <c r="BB534" s="1"/>
      <c r="BC534" s="1"/>
      <c r="BD534" s="1"/>
      <c r="BE534" s="1"/>
      <c r="BF534" s="1"/>
      <c r="BG534" s="1"/>
      <c r="BH534" s="1"/>
      <c r="BI534" s="1"/>
      <c r="BJ534" s="1"/>
      <c r="BK534" s="1"/>
    </row>
    <row r="535" spans="1:63" ht="13.5" customHeight="1" x14ac:dyDescent="0.25">
      <c r="A535" s="3"/>
      <c r="B535" s="3"/>
      <c r="C535" s="3"/>
      <c r="D535" s="3"/>
      <c r="E535" s="3"/>
      <c r="F535" s="3"/>
      <c r="G535" s="1"/>
      <c r="H535" s="3"/>
      <c r="I535" s="1"/>
      <c r="J535" s="1"/>
      <c r="K535" s="1"/>
      <c r="L535" s="1"/>
      <c r="M535" s="1"/>
      <c r="N535" s="1"/>
      <c r="O535" s="1"/>
      <c r="P535" s="3"/>
      <c r="Q535" s="1"/>
      <c r="R535" s="1"/>
      <c r="S535" s="1"/>
      <c r="T535" s="1"/>
      <c r="U535" s="1"/>
      <c r="V535" s="1"/>
      <c r="W535" s="1"/>
      <c r="X535" s="1"/>
      <c r="Y535" s="1"/>
      <c r="Z535" s="1"/>
      <c r="AA535" s="1"/>
      <c r="AB535" s="1"/>
      <c r="AC535" s="1"/>
      <c r="AD535" s="1"/>
      <c r="AE535" s="1"/>
      <c r="AF535" s="1"/>
      <c r="AG535" s="1"/>
      <c r="AH535" s="1"/>
      <c r="AI535" s="1"/>
      <c r="AJ535" s="1"/>
      <c r="AK535" s="1"/>
      <c r="AL535" s="3"/>
      <c r="AM535" s="3"/>
      <c r="AN535" s="3"/>
      <c r="AO535" s="244"/>
      <c r="AP535" s="244"/>
      <c r="AQ535" s="244"/>
      <c r="AR535" s="1"/>
      <c r="AS535" s="1"/>
      <c r="AT535" s="1"/>
      <c r="AU535" s="1"/>
      <c r="AV535" s="1"/>
      <c r="AW535" s="1"/>
      <c r="AX535" s="1"/>
      <c r="AY535" s="1"/>
      <c r="AZ535" s="1"/>
      <c r="BA535" s="1"/>
      <c r="BB535" s="1"/>
      <c r="BC535" s="1"/>
      <c r="BD535" s="1"/>
      <c r="BE535" s="1"/>
      <c r="BF535" s="1"/>
      <c r="BG535" s="1"/>
      <c r="BH535" s="1"/>
      <c r="BI535" s="1"/>
      <c r="BJ535" s="1"/>
      <c r="BK535" s="1"/>
    </row>
    <row r="536" spans="1:63" ht="13.5" customHeight="1" x14ac:dyDescent="0.25">
      <c r="A536" s="3"/>
      <c r="B536" s="3"/>
      <c r="C536" s="3"/>
      <c r="D536" s="3"/>
      <c r="E536" s="3"/>
      <c r="F536" s="3"/>
      <c r="G536" s="1"/>
      <c r="H536" s="3"/>
      <c r="I536" s="1"/>
      <c r="J536" s="1"/>
      <c r="K536" s="1"/>
      <c r="L536" s="1"/>
      <c r="M536" s="1"/>
      <c r="N536" s="1"/>
      <c r="O536" s="1"/>
      <c r="P536" s="3"/>
      <c r="Q536" s="1"/>
      <c r="R536" s="1"/>
      <c r="S536" s="1"/>
      <c r="T536" s="1"/>
      <c r="U536" s="1"/>
      <c r="V536" s="1"/>
      <c r="W536" s="1"/>
      <c r="X536" s="1"/>
      <c r="Y536" s="1"/>
      <c r="Z536" s="1"/>
      <c r="AA536" s="1"/>
      <c r="AB536" s="1"/>
      <c r="AC536" s="1"/>
      <c r="AD536" s="1"/>
      <c r="AE536" s="1"/>
      <c r="AF536" s="1"/>
      <c r="AG536" s="1"/>
      <c r="AH536" s="1"/>
      <c r="AI536" s="1"/>
      <c r="AJ536" s="1"/>
      <c r="AK536" s="1"/>
      <c r="AL536" s="3"/>
      <c r="AM536" s="3"/>
      <c r="AN536" s="3"/>
      <c r="AO536" s="244"/>
      <c r="AP536" s="244"/>
      <c r="AQ536" s="244"/>
      <c r="AR536" s="1"/>
      <c r="AS536" s="1"/>
      <c r="AT536" s="1"/>
      <c r="AU536" s="1"/>
      <c r="AV536" s="1"/>
      <c r="AW536" s="1"/>
      <c r="AX536" s="1"/>
      <c r="AY536" s="1"/>
      <c r="AZ536" s="1"/>
      <c r="BA536" s="1"/>
      <c r="BB536" s="1"/>
      <c r="BC536" s="1"/>
      <c r="BD536" s="1"/>
      <c r="BE536" s="1"/>
      <c r="BF536" s="1"/>
      <c r="BG536" s="1"/>
      <c r="BH536" s="1"/>
      <c r="BI536" s="1"/>
      <c r="BJ536" s="1"/>
      <c r="BK536" s="1"/>
    </row>
    <row r="537" spans="1:63" ht="13.5" customHeight="1" x14ac:dyDescent="0.25">
      <c r="A537" s="3"/>
      <c r="B537" s="3"/>
      <c r="C537" s="3"/>
      <c r="D537" s="3"/>
      <c r="E537" s="3"/>
      <c r="F537" s="3"/>
      <c r="G537" s="1"/>
      <c r="H537" s="3"/>
      <c r="I537" s="1"/>
      <c r="J537" s="1"/>
      <c r="K537" s="1"/>
      <c r="L537" s="1"/>
      <c r="M537" s="1"/>
      <c r="N537" s="1"/>
      <c r="O537" s="1"/>
      <c r="P537" s="3"/>
      <c r="Q537" s="1"/>
      <c r="R537" s="1"/>
      <c r="S537" s="1"/>
      <c r="T537" s="1"/>
      <c r="U537" s="1"/>
      <c r="V537" s="1"/>
      <c r="W537" s="1"/>
      <c r="X537" s="1"/>
      <c r="Y537" s="1"/>
      <c r="Z537" s="1"/>
      <c r="AA537" s="1"/>
      <c r="AB537" s="1"/>
      <c r="AC537" s="1"/>
      <c r="AD537" s="1"/>
      <c r="AE537" s="1"/>
      <c r="AF537" s="1"/>
      <c r="AG537" s="1"/>
      <c r="AH537" s="1"/>
      <c r="AI537" s="1"/>
      <c r="AJ537" s="1"/>
      <c r="AK537" s="1"/>
      <c r="AL537" s="3"/>
      <c r="AM537" s="3"/>
      <c r="AN537" s="3"/>
      <c r="AO537" s="244"/>
      <c r="AP537" s="244"/>
      <c r="AQ537" s="244"/>
      <c r="AR537" s="1"/>
      <c r="AS537" s="1"/>
      <c r="AT537" s="1"/>
      <c r="AU537" s="1"/>
      <c r="AV537" s="1"/>
      <c r="AW537" s="1"/>
      <c r="AX537" s="1"/>
      <c r="AY537" s="1"/>
      <c r="AZ537" s="1"/>
      <c r="BA537" s="1"/>
      <c r="BB537" s="1"/>
      <c r="BC537" s="1"/>
      <c r="BD537" s="1"/>
      <c r="BE537" s="1"/>
      <c r="BF537" s="1"/>
      <c r="BG537" s="1"/>
      <c r="BH537" s="1"/>
      <c r="BI537" s="1"/>
      <c r="BJ537" s="1"/>
      <c r="BK537" s="1"/>
    </row>
    <row r="538" spans="1:63" ht="13.5" customHeight="1" x14ac:dyDescent="0.25">
      <c r="A538" s="3"/>
      <c r="B538" s="3"/>
      <c r="C538" s="3"/>
      <c r="D538" s="3"/>
      <c r="E538" s="3"/>
      <c r="F538" s="3"/>
      <c r="G538" s="1"/>
      <c r="H538" s="3"/>
      <c r="I538" s="1"/>
      <c r="J538" s="1"/>
      <c r="K538" s="1"/>
      <c r="L538" s="1"/>
      <c r="M538" s="1"/>
      <c r="N538" s="1"/>
      <c r="O538" s="1"/>
      <c r="P538" s="3"/>
      <c r="Q538" s="1"/>
      <c r="R538" s="1"/>
      <c r="S538" s="1"/>
      <c r="T538" s="1"/>
      <c r="U538" s="1"/>
      <c r="V538" s="1"/>
      <c r="W538" s="1"/>
      <c r="X538" s="1"/>
      <c r="Y538" s="1"/>
      <c r="Z538" s="1"/>
      <c r="AA538" s="1"/>
      <c r="AB538" s="1"/>
      <c r="AC538" s="1"/>
      <c r="AD538" s="1"/>
      <c r="AE538" s="1"/>
      <c r="AF538" s="1"/>
      <c r="AG538" s="1"/>
      <c r="AH538" s="1"/>
      <c r="AI538" s="1"/>
      <c r="AJ538" s="1"/>
      <c r="AK538" s="1"/>
      <c r="AL538" s="3"/>
      <c r="AM538" s="3"/>
      <c r="AN538" s="3"/>
      <c r="AO538" s="244"/>
      <c r="AP538" s="244"/>
      <c r="AQ538" s="244"/>
      <c r="AR538" s="1"/>
      <c r="AS538" s="1"/>
      <c r="AT538" s="1"/>
      <c r="AU538" s="1"/>
      <c r="AV538" s="1"/>
      <c r="AW538" s="1"/>
      <c r="AX538" s="1"/>
      <c r="AY538" s="1"/>
      <c r="AZ538" s="1"/>
      <c r="BA538" s="1"/>
      <c r="BB538" s="1"/>
      <c r="BC538" s="1"/>
      <c r="BD538" s="1"/>
      <c r="BE538" s="1"/>
      <c r="BF538" s="1"/>
      <c r="BG538" s="1"/>
      <c r="BH538" s="1"/>
      <c r="BI538" s="1"/>
      <c r="BJ538" s="1"/>
      <c r="BK538" s="1"/>
    </row>
    <row r="539" spans="1:63" ht="13.5" customHeight="1" x14ac:dyDescent="0.25">
      <c r="A539" s="3"/>
      <c r="B539" s="3"/>
      <c r="C539" s="3"/>
      <c r="D539" s="3"/>
      <c r="E539" s="3"/>
      <c r="F539" s="3"/>
      <c r="G539" s="1"/>
      <c r="H539" s="3"/>
      <c r="I539" s="1"/>
      <c r="J539" s="1"/>
      <c r="K539" s="1"/>
      <c r="L539" s="1"/>
      <c r="M539" s="1"/>
      <c r="N539" s="1"/>
      <c r="O539" s="1"/>
      <c r="P539" s="3"/>
      <c r="Q539" s="1"/>
      <c r="R539" s="1"/>
      <c r="S539" s="1"/>
      <c r="T539" s="1"/>
      <c r="U539" s="1"/>
      <c r="V539" s="1"/>
      <c r="W539" s="1"/>
      <c r="X539" s="1"/>
      <c r="Y539" s="1"/>
      <c r="Z539" s="1"/>
      <c r="AA539" s="1"/>
      <c r="AB539" s="1"/>
      <c r="AC539" s="1"/>
      <c r="AD539" s="1"/>
      <c r="AE539" s="1"/>
      <c r="AF539" s="1"/>
      <c r="AG539" s="1"/>
      <c r="AH539" s="1"/>
      <c r="AI539" s="1"/>
      <c r="AJ539" s="1"/>
      <c r="AK539" s="1"/>
      <c r="AL539" s="3"/>
      <c r="AM539" s="3"/>
      <c r="AN539" s="3"/>
      <c r="AO539" s="244"/>
      <c r="AP539" s="244"/>
      <c r="AQ539" s="244"/>
      <c r="AR539" s="1"/>
      <c r="AS539" s="1"/>
      <c r="AT539" s="1"/>
      <c r="AU539" s="1"/>
      <c r="AV539" s="1"/>
      <c r="AW539" s="1"/>
      <c r="AX539" s="1"/>
      <c r="AY539" s="1"/>
      <c r="AZ539" s="1"/>
      <c r="BA539" s="1"/>
      <c r="BB539" s="1"/>
      <c r="BC539" s="1"/>
      <c r="BD539" s="1"/>
      <c r="BE539" s="1"/>
      <c r="BF539" s="1"/>
      <c r="BG539" s="1"/>
      <c r="BH539" s="1"/>
      <c r="BI539" s="1"/>
      <c r="BJ539" s="1"/>
      <c r="BK539" s="1"/>
    </row>
    <row r="540" spans="1:63" ht="13.5" customHeight="1" x14ac:dyDescent="0.25">
      <c r="A540" s="3"/>
      <c r="B540" s="3"/>
      <c r="C540" s="3"/>
      <c r="D540" s="3"/>
      <c r="E540" s="3"/>
      <c r="F540" s="3"/>
      <c r="G540" s="1"/>
      <c r="H540" s="3"/>
      <c r="I540" s="1"/>
      <c r="J540" s="1"/>
      <c r="K540" s="1"/>
      <c r="L540" s="1"/>
      <c r="M540" s="1"/>
      <c r="N540" s="1"/>
      <c r="O540" s="1"/>
      <c r="P540" s="3"/>
      <c r="Q540" s="1"/>
      <c r="R540" s="1"/>
      <c r="S540" s="1"/>
      <c r="T540" s="1"/>
      <c r="U540" s="1"/>
      <c r="V540" s="1"/>
      <c r="W540" s="1"/>
      <c r="X540" s="1"/>
      <c r="Y540" s="1"/>
      <c r="Z540" s="1"/>
      <c r="AA540" s="1"/>
      <c r="AB540" s="1"/>
      <c r="AC540" s="1"/>
      <c r="AD540" s="1"/>
      <c r="AE540" s="1"/>
      <c r="AF540" s="1"/>
      <c r="AG540" s="1"/>
      <c r="AH540" s="1"/>
      <c r="AI540" s="1"/>
      <c r="AJ540" s="1"/>
      <c r="AK540" s="1"/>
      <c r="AL540" s="3"/>
      <c r="AM540" s="3"/>
      <c r="AN540" s="3"/>
      <c r="AO540" s="244"/>
      <c r="AP540" s="244"/>
      <c r="AQ540" s="244"/>
      <c r="AR540" s="1"/>
      <c r="AS540" s="1"/>
      <c r="AT540" s="1"/>
      <c r="AU540" s="1"/>
      <c r="AV540" s="1"/>
      <c r="AW540" s="1"/>
      <c r="AX540" s="1"/>
      <c r="AY540" s="1"/>
      <c r="AZ540" s="1"/>
      <c r="BA540" s="1"/>
      <c r="BB540" s="1"/>
      <c r="BC540" s="1"/>
      <c r="BD540" s="1"/>
      <c r="BE540" s="1"/>
      <c r="BF540" s="1"/>
      <c r="BG540" s="1"/>
      <c r="BH540" s="1"/>
      <c r="BI540" s="1"/>
      <c r="BJ540" s="1"/>
      <c r="BK540" s="1"/>
    </row>
    <row r="541" spans="1:63" ht="13.5" customHeight="1" x14ac:dyDescent="0.25">
      <c r="A541" s="3"/>
      <c r="B541" s="3"/>
      <c r="C541" s="3"/>
      <c r="D541" s="3"/>
      <c r="E541" s="3"/>
      <c r="F541" s="3"/>
      <c r="G541" s="1"/>
      <c r="H541" s="3"/>
      <c r="I541" s="1"/>
      <c r="J541" s="1"/>
      <c r="K541" s="1"/>
      <c r="L541" s="1"/>
      <c r="M541" s="1"/>
      <c r="N541" s="1"/>
      <c r="O541" s="1"/>
      <c r="P541" s="3"/>
      <c r="Q541" s="1"/>
      <c r="R541" s="1"/>
      <c r="S541" s="1"/>
      <c r="T541" s="1"/>
      <c r="U541" s="1"/>
      <c r="V541" s="1"/>
      <c r="W541" s="1"/>
      <c r="X541" s="1"/>
      <c r="Y541" s="1"/>
      <c r="Z541" s="1"/>
      <c r="AA541" s="1"/>
      <c r="AB541" s="1"/>
      <c r="AC541" s="1"/>
      <c r="AD541" s="1"/>
      <c r="AE541" s="1"/>
      <c r="AF541" s="1"/>
      <c r="AG541" s="1"/>
      <c r="AH541" s="1"/>
      <c r="AI541" s="1"/>
      <c r="AJ541" s="1"/>
      <c r="AK541" s="1"/>
      <c r="AL541" s="3"/>
      <c r="AM541" s="3"/>
      <c r="AN541" s="3"/>
      <c r="AO541" s="244"/>
      <c r="AP541" s="244"/>
      <c r="AQ541" s="244"/>
      <c r="AR541" s="1"/>
      <c r="AS541" s="1"/>
      <c r="AT541" s="1"/>
      <c r="AU541" s="1"/>
      <c r="AV541" s="1"/>
      <c r="AW541" s="1"/>
      <c r="AX541" s="1"/>
      <c r="AY541" s="1"/>
      <c r="AZ541" s="1"/>
      <c r="BA541" s="1"/>
      <c r="BB541" s="1"/>
      <c r="BC541" s="1"/>
      <c r="BD541" s="1"/>
      <c r="BE541" s="1"/>
      <c r="BF541" s="1"/>
      <c r="BG541" s="1"/>
      <c r="BH541" s="1"/>
      <c r="BI541" s="1"/>
      <c r="BJ541" s="1"/>
      <c r="BK541" s="1"/>
    </row>
    <row r="542" spans="1:63" ht="13.5" customHeight="1" x14ac:dyDescent="0.25">
      <c r="A542" s="3"/>
      <c r="B542" s="3"/>
      <c r="C542" s="3"/>
      <c r="D542" s="3"/>
      <c r="E542" s="3"/>
      <c r="F542" s="3"/>
      <c r="G542" s="1"/>
      <c r="H542" s="3"/>
      <c r="I542" s="1"/>
      <c r="J542" s="1"/>
      <c r="K542" s="1"/>
      <c r="L542" s="1"/>
      <c r="M542" s="1"/>
      <c r="N542" s="1"/>
      <c r="O542" s="1"/>
      <c r="P542" s="3"/>
      <c r="Q542" s="1"/>
      <c r="R542" s="1"/>
      <c r="S542" s="1"/>
      <c r="T542" s="1"/>
      <c r="U542" s="1"/>
      <c r="V542" s="1"/>
      <c r="W542" s="1"/>
      <c r="X542" s="1"/>
      <c r="Y542" s="1"/>
      <c r="Z542" s="1"/>
      <c r="AA542" s="1"/>
      <c r="AB542" s="1"/>
      <c r="AC542" s="1"/>
      <c r="AD542" s="1"/>
      <c r="AE542" s="1"/>
      <c r="AF542" s="1"/>
      <c r="AG542" s="1"/>
      <c r="AH542" s="1"/>
      <c r="AI542" s="1"/>
      <c r="AJ542" s="1"/>
      <c r="AK542" s="1"/>
      <c r="AL542" s="3"/>
      <c r="AM542" s="3"/>
      <c r="AN542" s="3"/>
      <c r="AO542" s="244"/>
      <c r="AP542" s="244"/>
      <c r="AQ542" s="244"/>
      <c r="AR542" s="1"/>
      <c r="AS542" s="1"/>
      <c r="AT542" s="1"/>
      <c r="AU542" s="1"/>
      <c r="AV542" s="1"/>
      <c r="AW542" s="1"/>
      <c r="AX542" s="1"/>
      <c r="AY542" s="1"/>
      <c r="AZ542" s="1"/>
      <c r="BA542" s="1"/>
      <c r="BB542" s="1"/>
      <c r="BC542" s="1"/>
      <c r="BD542" s="1"/>
      <c r="BE542" s="1"/>
      <c r="BF542" s="1"/>
      <c r="BG542" s="1"/>
      <c r="BH542" s="1"/>
      <c r="BI542" s="1"/>
      <c r="BJ542" s="1"/>
      <c r="BK542" s="1"/>
    </row>
    <row r="543" spans="1:63" ht="13.5" customHeight="1" x14ac:dyDescent="0.25">
      <c r="A543" s="3"/>
      <c r="B543" s="3"/>
      <c r="C543" s="3"/>
      <c r="D543" s="3"/>
      <c r="E543" s="3"/>
      <c r="F543" s="3"/>
      <c r="G543" s="1"/>
      <c r="H543" s="3"/>
      <c r="I543" s="1"/>
      <c r="J543" s="1"/>
      <c r="K543" s="1"/>
      <c r="L543" s="1"/>
      <c r="M543" s="1"/>
      <c r="N543" s="1"/>
      <c r="O543" s="1"/>
      <c r="P543" s="3"/>
      <c r="Q543" s="1"/>
      <c r="R543" s="1"/>
      <c r="S543" s="1"/>
      <c r="T543" s="1"/>
      <c r="U543" s="1"/>
      <c r="V543" s="1"/>
      <c r="W543" s="1"/>
      <c r="X543" s="1"/>
      <c r="Y543" s="1"/>
      <c r="Z543" s="1"/>
      <c r="AA543" s="1"/>
      <c r="AB543" s="1"/>
      <c r="AC543" s="1"/>
      <c r="AD543" s="1"/>
      <c r="AE543" s="1"/>
      <c r="AF543" s="1"/>
      <c r="AG543" s="1"/>
      <c r="AH543" s="1"/>
      <c r="AI543" s="1"/>
      <c r="AJ543" s="1"/>
      <c r="AK543" s="1"/>
      <c r="AL543" s="3"/>
      <c r="AM543" s="3"/>
      <c r="AN543" s="3"/>
      <c r="AO543" s="244"/>
      <c r="AP543" s="244"/>
      <c r="AQ543" s="244"/>
      <c r="AR543" s="1"/>
      <c r="AS543" s="1"/>
      <c r="AT543" s="1"/>
      <c r="AU543" s="1"/>
      <c r="AV543" s="1"/>
      <c r="AW543" s="1"/>
      <c r="AX543" s="1"/>
      <c r="AY543" s="1"/>
      <c r="AZ543" s="1"/>
      <c r="BA543" s="1"/>
      <c r="BB543" s="1"/>
      <c r="BC543" s="1"/>
      <c r="BD543" s="1"/>
      <c r="BE543" s="1"/>
      <c r="BF543" s="1"/>
      <c r="BG543" s="1"/>
      <c r="BH543" s="1"/>
      <c r="BI543" s="1"/>
      <c r="BJ543" s="1"/>
      <c r="BK543" s="1"/>
    </row>
    <row r="544" spans="1:63" ht="13.5" customHeight="1" x14ac:dyDescent="0.25">
      <c r="A544" s="3"/>
      <c r="B544" s="3"/>
      <c r="C544" s="3"/>
      <c r="D544" s="3"/>
      <c r="E544" s="3"/>
      <c r="F544" s="3"/>
      <c r="G544" s="1"/>
      <c r="H544" s="3"/>
      <c r="I544" s="1"/>
      <c r="J544" s="1"/>
      <c r="K544" s="1"/>
      <c r="L544" s="1"/>
      <c r="M544" s="1"/>
      <c r="N544" s="1"/>
      <c r="O544" s="1"/>
      <c r="P544" s="3"/>
      <c r="Q544" s="1"/>
      <c r="R544" s="1"/>
      <c r="S544" s="1"/>
      <c r="T544" s="1"/>
      <c r="U544" s="1"/>
      <c r="V544" s="1"/>
      <c r="W544" s="1"/>
      <c r="X544" s="1"/>
      <c r="Y544" s="1"/>
      <c r="Z544" s="1"/>
      <c r="AA544" s="1"/>
      <c r="AB544" s="1"/>
      <c r="AC544" s="1"/>
      <c r="AD544" s="1"/>
      <c r="AE544" s="1"/>
      <c r="AF544" s="1"/>
      <c r="AG544" s="1"/>
      <c r="AH544" s="1"/>
      <c r="AI544" s="1"/>
      <c r="AJ544" s="1"/>
      <c r="AK544" s="1"/>
      <c r="AL544" s="3"/>
      <c r="AM544" s="3"/>
      <c r="AN544" s="3"/>
      <c r="AO544" s="244"/>
      <c r="AP544" s="244"/>
      <c r="AQ544" s="244"/>
      <c r="AR544" s="1"/>
      <c r="AS544" s="1"/>
      <c r="AT544" s="1"/>
      <c r="AU544" s="1"/>
      <c r="AV544" s="1"/>
      <c r="AW544" s="1"/>
      <c r="AX544" s="1"/>
      <c r="AY544" s="1"/>
      <c r="AZ544" s="1"/>
      <c r="BA544" s="1"/>
      <c r="BB544" s="1"/>
      <c r="BC544" s="1"/>
      <c r="BD544" s="1"/>
      <c r="BE544" s="1"/>
      <c r="BF544" s="1"/>
      <c r="BG544" s="1"/>
      <c r="BH544" s="1"/>
      <c r="BI544" s="1"/>
      <c r="BJ544" s="1"/>
      <c r="BK544" s="1"/>
    </row>
    <row r="545" spans="1:63" ht="13.5" customHeight="1" x14ac:dyDescent="0.25">
      <c r="A545" s="3"/>
      <c r="B545" s="3"/>
      <c r="C545" s="3"/>
      <c r="D545" s="3"/>
      <c r="E545" s="3"/>
      <c r="F545" s="3"/>
      <c r="G545" s="1"/>
      <c r="H545" s="3"/>
      <c r="I545" s="1"/>
      <c r="J545" s="1"/>
      <c r="K545" s="1"/>
      <c r="L545" s="1"/>
      <c r="M545" s="1"/>
      <c r="N545" s="1"/>
      <c r="O545" s="1"/>
      <c r="P545" s="3"/>
      <c r="Q545" s="1"/>
      <c r="R545" s="1"/>
      <c r="S545" s="1"/>
      <c r="T545" s="1"/>
      <c r="U545" s="1"/>
      <c r="V545" s="1"/>
      <c r="W545" s="1"/>
      <c r="X545" s="1"/>
      <c r="Y545" s="1"/>
      <c r="Z545" s="1"/>
      <c r="AA545" s="1"/>
      <c r="AB545" s="1"/>
      <c r="AC545" s="1"/>
      <c r="AD545" s="1"/>
      <c r="AE545" s="1"/>
      <c r="AF545" s="1"/>
      <c r="AG545" s="1"/>
      <c r="AH545" s="1"/>
      <c r="AI545" s="1"/>
      <c r="AJ545" s="1"/>
      <c r="AK545" s="1"/>
      <c r="AL545" s="3"/>
      <c r="AM545" s="3"/>
      <c r="AN545" s="3"/>
      <c r="AO545" s="244"/>
      <c r="AP545" s="244"/>
      <c r="AQ545" s="244"/>
      <c r="AR545" s="1"/>
      <c r="AS545" s="1"/>
      <c r="AT545" s="1"/>
      <c r="AU545" s="1"/>
      <c r="AV545" s="1"/>
      <c r="AW545" s="1"/>
      <c r="AX545" s="1"/>
      <c r="AY545" s="1"/>
      <c r="AZ545" s="1"/>
      <c r="BA545" s="1"/>
      <c r="BB545" s="1"/>
      <c r="BC545" s="1"/>
      <c r="BD545" s="1"/>
      <c r="BE545" s="1"/>
      <c r="BF545" s="1"/>
      <c r="BG545" s="1"/>
      <c r="BH545" s="1"/>
      <c r="BI545" s="1"/>
      <c r="BJ545" s="1"/>
      <c r="BK545" s="1"/>
    </row>
    <row r="546" spans="1:63" ht="13.5" customHeight="1" x14ac:dyDescent="0.25">
      <c r="A546" s="3"/>
      <c r="B546" s="3"/>
      <c r="C546" s="3"/>
      <c r="D546" s="3"/>
      <c r="E546" s="3"/>
      <c r="F546" s="3"/>
      <c r="G546" s="1"/>
      <c r="H546" s="3"/>
      <c r="I546" s="1"/>
      <c r="J546" s="1"/>
      <c r="K546" s="1"/>
      <c r="L546" s="1"/>
      <c r="M546" s="1"/>
      <c r="N546" s="1"/>
      <c r="O546" s="1"/>
      <c r="P546" s="3"/>
      <c r="Q546" s="1"/>
      <c r="R546" s="1"/>
      <c r="S546" s="1"/>
      <c r="T546" s="1"/>
      <c r="U546" s="1"/>
      <c r="V546" s="1"/>
      <c r="W546" s="1"/>
      <c r="X546" s="1"/>
      <c r="Y546" s="1"/>
      <c r="Z546" s="1"/>
      <c r="AA546" s="1"/>
      <c r="AB546" s="1"/>
      <c r="AC546" s="1"/>
      <c r="AD546" s="1"/>
      <c r="AE546" s="1"/>
      <c r="AF546" s="1"/>
      <c r="AG546" s="1"/>
      <c r="AH546" s="1"/>
      <c r="AI546" s="1"/>
      <c r="AJ546" s="1"/>
      <c r="AK546" s="1"/>
      <c r="AL546" s="3"/>
      <c r="AM546" s="3"/>
      <c r="AN546" s="3"/>
      <c r="AO546" s="244"/>
      <c r="AP546" s="244"/>
      <c r="AQ546" s="244"/>
      <c r="AR546" s="1"/>
      <c r="AS546" s="1"/>
      <c r="AT546" s="1"/>
      <c r="AU546" s="1"/>
      <c r="AV546" s="1"/>
      <c r="AW546" s="1"/>
      <c r="AX546" s="1"/>
      <c r="AY546" s="1"/>
      <c r="AZ546" s="1"/>
      <c r="BA546" s="1"/>
      <c r="BB546" s="1"/>
      <c r="BC546" s="1"/>
      <c r="BD546" s="1"/>
      <c r="BE546" s="1"/>
      <c r="BF546" s="1"/>
      <c r="BG546" s="1"/>
      <c r="BH546" s="1"/>
      <c r="BI546" s="1"/>
      <c r="BJ546" s="1"/>
      <c r="BK546" s="1"/>
    </row>
    <row r="547" spans="1:63" ht="13.5" customHeight="1" x14ac:dyDescent="0.25">
      <c r="A547" s="3"/>
      <c r="B547" s="3"/>
      <c r="C547" s="3"/>
      <c r="D547" s="3"/>
      <c r="E547" s="3"/>
      <c r="F547" s="3"/>
      <c r="G547" s="1"/>
      <c r="H547" s="3"/>
      <c r="I547" s="1"/>
      <c r="J547" s="1"/>
      <c r="K547" s="1"/>
      <c r="L547" s="1"/>
      <c r="M547" s="1"/>
      <c r="N547" s="1"/>
      <c r="O547" s="1"/>
      <c r="P547" s="3"/>
      <c r="Q547" s="1"/>
      <c r="R547" s="1"/>
      <c r="S547" s="1"/>
      <c r="T547" s="1"/>
      <c r="U547" s="1"/>
      <c r="V547" s="1"/>
      <c r="W547" s="1"/>
      <c r="X547" s="1"/>
      <c r="Y547" s="1"/>
      <c r="Z547" s="1"/>
      <c r="AA547" s="1"/>
      <c r="AB547" s="1"/>
      <c r="AC547" s="1"/>
      <c r="AD547" s="1"/>
      <c r="AE547" s="1"/>
      <c r="AF547" s="1"/>
      <c r="AG547" s="1"/>
      <c r="AH547" s="1"/>
      <c r="AI547" s="1"/>
      <c r="AJ547" s="1"/>
      <c r="AK547" s="1"/>
      <c r="AL547" s="3"/>
      <c r="AM547" s="3"/>
      <c r="AN547" s="3"/>
      <c r="AO547" s="244"/>
      <c r="AP547" s="244"/>
      <c r="AQ547" s="244"/>
      <c r="AR547" s="1"/>
      <c r="AS547" s="1"/>
      <c r="AT547" s="1"/>
      <c r="AU547" s="1"/>
      <c r="AV547" s="1"/>
      <c r="AW547" s="1"/>
      <c r="AX547" s="1"/>
      <c r="AY547" s="1"/>
      <c r="AZ547" s="1"/>
      <c r="BA547" s="1"/>
      <c r="BB547" s="1"/>
      <c r="BC547" s="1"/>
      <c r="BD547" s="1"/>
      <c r="BE547" s="1"/>
      <c r="BF547" s="1"/>
      <c r="BG547" s="1"/>
      <c r="BH547" s="1"/>
      <c r="BI547" s="1"/>
      <c r="BJ547" s="1"/>
      <c r="BK547" s="1"/>
    </row>
    <row r="548" spans="1:63" ht="13.5" customHeight="1" x14ac:dyDescent="0.25">
      <c r="A548" s="3"/>
      <c r="B548" s="3"/>
      <c r="C548" s="3"/>
      <c r="D548" s="3"/>
      <c r="E548" s="3"/>
      <c r="F548" s="3"/>
      <c r="G548" s="1"/>
      <c r="H548" s="3"/>
      <c r="I548" s="1"/>
      <c r="J548" s="1"/>
      <c r="K548" s="1"/>
      <c r="L548" s="1"/>
      <c r="M548" s="1"/>
      <c r="N548" s="1"/>
      <c r="O548" s="1"/>
      <c r="P548" s="3"/>
      <c r="Q548" s="1"/>
      <c r="R548" s="1"/>
      <c r="S548" s="1"/>
      <c r="T548" s="1"/>
      <c r="U548" s="1"/>
      <c r="V548" s="1"/>
      <c r="W548" s="1"/>
      <c r="X548" s="1"/>
      <c r="Y548" s="1"/>
      <c r="Z548" s="1"/>
      <c r="AA548" s="1"/>
      <c r="AB548" s="1"/>
      <c r="AC548" s="1"/>
      <c r="AD548" s="1"/>
      <c r="AE548" s="1"/>
      <c r="AF548" s="1"/>
      <c r="AG548" s="1"/>
      <c r="AH548" s="1"/>
      <c r="AI548" s="1"/>
      <c r="AJ548" s="1"/>
      <c r="AK548" s="1"/>
      <c r="AL548" s="3"/>
      <c r="AM548" s="3"/>
      <c r="AN548" s="3"/>
      <c r="AO548" s="244"/>
      <c r="AP548" s="244"/>
      <c r="AQ548" s="244"/>
      <c r="AR548" s="1"/>
      <c r="AS548" s="1"/>
      <c r="AT548" s="1"/>
      <c r="AU548" s="1"/>
      <c r="AV548" s="1"/>
      <c r="AW548" s="1"/>
      <c r="AX548" s="1"/>
      <c r="AY548" s="1"/>
      <c r="AZ548" s="1"/>
      <c r="BA548" s="1"/>
      <c r="BB548" s="1"/>
      <c r="BC548" s="1"/>
      <c r="BD548" s="1"/>
      <c r="BE548" s="1"/>
      <c r="BF548" s="1"/>
      <c r="BG548" s="1"/>
      <c r="BH548" s="1"/>
      <c r="BI548" s="1"/>
      <c r="BJ548" s="1"/>
      <c r="BK548" s="1"/>
    </row>
    <row r="549" spans="1:63" ht="13.5" customHeight="1" x14ac:dyDescent="0.25">
      <c r="A549" s="3"/>
      <c r="B549" s="3"/>
      <c r="C549" s="3"/>
      <c r="D549" s="3"/>
      <c r="E549" s="3"/>
      <c r="F549" s="3"/>
      <c r="G549" s="1"/>
      <c r="H549" s="3"/>
      <c r="I549" s="1"/>
      <c r="J549" s="1"/>
      <c r="K549" s="1"/>
      <c r="L549" s="1"/>
      <c r="M549" s="1"/>
      <c r="N549" s="1"/>
      <c r="O549" s="1"/>
      <c r="P549" s="3"/>
      <c r="Q549" s="1"/>
      <c r="R549" s="1"/>
      <c r="S549" s="1"/>
      <c r="T549" s="1"/>
      <c r="U549" s="1"/>
      <c r="V549" s="1"/>
      <c r="W549" s="1"/>
      <c r="X549" s="1"/>
      <c r="Y549" s="1"/>
      <c r="Z549" s="1"/>
      <c r="AA549" s="1"/>
      <c r="AB549" s="1"/>
      <c r="AC549" s="1"/>
      <c r="AD549" s="1"/>
      <c r="AE549" s="1"/>
      <c r="AF549" s="1"/>
      <c r="AG549" s="1"/>
      <c r="AH549" s="1"/>
      <c r="AI549" s="1"/>
      <c r="AJ549" s="1"/>
      <c r="AK549" s="1"/>
      <c r="AL549" s="3"/>
      <c r="AM549" s="3"/>
      <c r="AN549" s="3"/>
      <c r="AO549" s="244"/>
      <c r="AP549" s="244"/>
      <c r="AQ549" s="244"/>
      <c r="AR549" s="1"/>
      <c r="AS549" s="1"/>
      <c r="AT549" s="1"/>
      <c r="AU549" s="1"/>
      <c r="AV549" s="1"/>
      <c r="AW549" s="1"/>
      <c r="AX549" s="1"/>
      <c r="AY549" s="1"/>
      <c r="AZ549" s="1"/>
      <c r="BA549" s="1"/>
      <c r="BB549" s="1"/>
      <c r="BC549" s="1"/>
      <c r="BD549" s="1"/>
      <c r="BE549" s="1"/>
      <c r="BF549" s="1"/>
      <c r="BG549" s="1"/>
      <c r="BH549" s="1"/>
      <c r="BI549" s="1"/>
      <c r="BJ549" s="1"/>
      <c r="BK549" s="1"/>
    </row>
    <row r="550" spans="1:63" ht="13.5" customHeight="1" x14ac:dyDescent="0.25">
      <c r="A550" s="3"/>
      <c r="B550" s="3"/>
      <c r="C550" s="3"/>
      <c r="D550" s="3"/>
      <c r="E550" s="3"/>
      <c r="F550" s="3"/>
      <c r="G550" s="1"/>
      <c r="H550" s="3"/>
      <c r="I550" s="1"/>
      <c r="J550" s="1"/>
      <c r="K550" s="1"/>
      <c r="L550" s="1"/>
      <c r="M550" s="1"/>
      <c r="N550" s="1"/>
      <c r="O550" s="1"/>
      <c r="P550" s="3"/>
      <c r="Q550" s="1"/>
      <c r="R550" s="1"/>
      <c r="S550" s="1"/>
      <c r="T550" s="1"/>
      <c r="U550" s="1"/>
      <c r="V550" s="1"/>
      <c r="W550" s="1"/>
      <c r="X550" s="1"/>
      <c r="Y550" s="1"/>
      <c r="Z550" s="1"/>
      <c r="AA550" s="1"/>
      <c r="AB550" s="1"/>
      <c r="AC550" s="1"/>
      <c r="AD550" s="1"/>
      <c r="AE550" s="1"/>
      <c r="AF550" s="1"/>
      <c r="AG550" s="1"/>
      <c r="AH550" s="1"/>
      <c r="AI550" s="1"/>
      <c r="AJ550" s="1"/>
      <c r="AK550" s="1"/>
      <c r="AL550" s="3"/>
      <c r="AM550" s="3"/>
      <c r="AN550" s="3"/>
      <c r="AO550" s="244"/>
      <c r="AP550" s="244"/>
      <c r="AQ550" s="244"/>
      <c r="AR550" s="1"/>
      <c r="AS550" s="1"/>
      <c r="AT550" s="1"/>
      <c r="AU550" s="1"/>
      <c r="AV550" s="1"/>
      <c r="AW550" s="1"/>
      <c r="AX550" s="1"/>
      <c r="AY550" s="1"/>
      <c r="AZ550" s="1"/>
      <c r="BA550" s="1"/>
      <c r="BB550" s="1"/>
      <c r="BC550" s="1"/>
      <c r="BD550" s="1"/>
      <c r="BE550" s="1"/>
      <c r="BF550" s="1"/>
      <c r="BG550" s="1"/>
      <c r="BH550" s="1"/>
      <c r="BI550" s="1"/>
      <c r="BJ550" s="1"/>
      <c r="BK550" s="1"/>
    </row>
    <row r="551" spans="1:63" ht="13.5" customHeight="1" x14ac:dyDescent="0.25">
      <c r="A551" s="3"/>
      <c r="B551" s="3"/>
      <c r="C551" s="3"/>
      <c r="D551" s="3"/>
      <c r="E551" s="3"/>
      <c r="F551" s="3"/>
      <c r="G551" s="1"/>
      <c r="H551" s="3"/>
      <c r="I551" s="1"/>
      <c r="J551" s="1"/>
      <c r="K551" s="1"/>
      <c r="L551" s="1"/>
      <c r="M551" s="1"/>
      <c r="N551" s="1"/>
      <c r="O551" s="1"/>
      <c r="P551" s="3"/>
      <c r="Q551" s="1"/>
      <c r="R551" s="1"/>
      <c r="S551" s="1"/>
      <c r="T551" s="1"/>
      <c r="U551" s="1"/>
      <c r="V551" s="1"/>
      <c r="W551" s="1"/>
      <c r="X551" s="1"/>
      <c r="Y551" s="1"/>
      <c r="Z551" s="1"/>
      <c r="AA551" s="1"/>
      <c r="AB551" s="1"/>
      <c r="AC551" s="1"/>
      <c r="AD551" s="1"/>
      <c r="AE551" s="1"/>
      <c r="AF551" s="1"/>
      <c r="AG551" s="1"/>
      <c r="AH551" s="1"/>
      <c r="AI551" s="1"/>
      <c r="AJ551" s="1"/>
      <c r="AK551" s="1"/>
      <c r="AL551" s="3"/>
      <c r="AM551" s="3"/>
      <c r="AN551" s="3"/>
      <c r="AO551" s="244"/>
      <c r="AP551" s="244"/>
      <c r="AQ551" s="244"/>
      <c r="AR551" s="1"/>
      <c r="AS551" s="1"/>
      <c r="AT551" s="1"/>
      <c r="AU551" s="1"/>
      <c r="AV551" s="1"/>
      <c r="AW551" s="1"/>
      <c r="AX551" s="1"/>
      <c r="AY551" s="1"/>
      <c r="AZ551" s="1"/>
      <c r="BA551" s="1"/>
      <c r="BB551" s="1"/>
      <c r="BC551" s="1"/>
      <c r="BD551" s="1"/>
      <c r="BE551" s="1"/>
      <c r="BF551" s="1"/>
      <c r="BG551" s="1"/>
      <c r="BH551" s="1"/>
      <c r="BI551" s="1"/>
      <c r="BJ551" s="1"/>
      <c r="BK551" s="1"/>
    </row>
    <row r="552" spans="1:63" ht="13.5" customHeight="1" x14ac:dyDescent="0.25">
      <c r="A552" s="3"/>
      <c r="B552" s="3"/>
      <c r="C552" s="3"/>
      <c r="D552" s="3"/>
      <c r="E552" s="3"/>
      <c r="F552" s="3"/>
      <c r="G552" s="1"/>
      <c r="H552" s="3"/>
      <c r="I552" s="1"/>
      <c r="J552" s="1"/>
      <c r="K552" s="1"/>
      <c r="L552" s="1"/>
      <c r="M552" s="1"/>
      <c r="N552" s="1"/>
      <c r="O552" s="1"/>
      <c r="P552" s="3"/>
      <c r="Q552" s="1"/>
      <c r="R552" s="1"/>
      <c r="S552" s="1"/>
      <c r="T552" s="1"/>
      <c r="U552" s="1"/>
      <c r="V552" s="1"/>
      <c r="W552" s="1"/>
      <c r="X552" s="1"/>
      <c r="Y552" s="1"/>
      <c r="Z552" s="1"/>
      <c r="AA552" s="1"/>
      <c r="AB552" s="1"/>
      <c r="AC552" s="1"/>
      <c r="AD552" s="1"/>
      <c r="AE552" s="1"/>
      <c r="AF552" s="1"/>
      <c r="AG552" s="1"/>
      <c r="AH552" s="1"/>
      <c r="AI552" s="1"/>
      <c r="AJ552" s="1"/>
      <c r="AK552" s="1"/>
      <c r="AL552" s="3"/>
      <c r="AM552" s="3"/>
      <c r="AN552" s="3"/>
      <c r="AO552" s="244"/>
      <c r="AP552" s="244"/>
      <c r="AQ552" s="244"/>
      <c r="AR552" s="1"/>
      <c r="AS552" s="1"/>
      <c r="AT552" s="1"/>
      <c r="AU552" s="1"/>
      <c r="AV552" s="1"/>
      <c r="AW552" s="1"/>
      <c r="AX552" s="1"/>
      <c r="AY552" s="1"/>
      <c r="AZ552" s="1"/>
      <c r="BA552" s="1"/>
      <c r="BB552" s="1"/>
      <c r="BC552" s="1"/>
      <c r="BD552" s="1"/>
      <c r="BE552" s="1"/>
      <c r="BF552" s="1"/>
      <c r="BG552" s="1"/>
      <c r="BH552" s="1"/>
      <c r="BI552" s="1"/>
      <c r="BJ552" s="1"/>
      <c r="BK552" s="1"/>
    </row>
    <row r="553" spans="1:63" ht="13.5" customHeight="1" x14ac:dyDescent="0.25">
      <c r="A553" s="3"/>
      <c r="B553" s="3"/>
      <c r="C553" s="3"/>
      <c r="D553" s="3"/>
      <c r="E553" s="3"/>
      <c r="F553" s="3"/>
      <c r="G553" s="1"/>
      <c r="H553" s="3"/>
      <c r="I553" s="1"/>
      <c r="J553" s="1"/>
      <c r="K553" s="1"/>
      <c r="L553" s="1"/>
      <c r="M553" s="1"/>
      <c r="N553" s="1"/>
      <c r="O553" s="1"/>
      <c r="P553" s="3"/>
      <c r="Q553" s="1"/>
      <c r="R553" s="1"/>
      <c r="S553" s="1"/>
      <c r="T553" s="1"/>
      <c r="U553" s="1"/>
      <c r="V553" s="1"/>
      <c r="W553" s="1"/>
      <c r="X553" s="1"/>
      <c r="Y553" s="1"/>
      <c r="Z553" s="1"/>
      <c r="AA553" s="1"/>
      <c r="AB553" s="1"/>
      <c r="AC553" s="1"/>
      <c r="AD553" s="1"/>
      <c r="AE553" s="1"/>
      <c r="AF553" s="1"/>
      <c r="AG553" s="1"/>
      <c r="AH553" s="1"/>
      <c r="AI553" s="1"/>
      <c r="AJ553" s="1"/>
      <c r="AK553" s="1"/>
      <c r="AL553" s="3"/>
      <c r="AM553" s="3"/>
      <c r="AN553" s="3"/>
      <c r="AO553" s="244"/>
      <c r="AP553" s="244"/>
      <c r="AQ553" s="244"/>
      <c r="AR553" s="1"/>
      <c r="AS553" s="1"/>
      <c r="AT553" s="1"/>
      <c r="AU553" s="1"/>
      <c r="AV553" s="1"/>
      <c r="AW553" s="1"/>
      <c r="AX553" s="1"/>
      <c r="AY553" s="1"/>
      <c r="AZ553" s="1"/>
      <c r="BA553" s="1"/>
      <c r="BB553" s="1"/>
      <c r="BC553" s="1"/>
      <c r="BD553" s="1"/>
      <c r="BE553" s="1"/>
      <c r="BF553" s="1"/>
      <c r="BG553" s="1"/>
      <c r="BH553" s="1"/>
      <c r="BI553" s="1"/>
      <c r="BJ553" s="1"/>
      <c r="BK553" s="1"/>
    </row>
    <row r="554" spans="1:63" ht="13.5" customHeight="1" x14ac:dyDescent="0.25">
      <c r="A554" s="3"/>
      <c r="B554" s="3"/>
      <c r="C554" s="3"/>
      <c r="D554" s="3"/>
      <c r="E554" s="3"/>
      <c r="F554" s="3"/>
      <c r="G554" s="1"/>
      <c r="H554" s="3"/>
      <c r="I554" s="1"/>
      <c r="J554" s="1"/>
      <c r="K554" s="1"/>
      <c r="L554" s="1"/>
      <c r="M554" s="1"/>
      <c r="N554" s="1"/>
      <c r="O554" s="1"/>
      <c r="P554" s="3"/>
      <c r="Q554" s="1"/>
      <c r="R554" s="1"/>
      <c r="S554" s="1"/>
      <c r="T554" s="1"/>
      <c r="U554" s="1"/>
      <c r="V554" s="1"/>
      <c r="W554" s="1"/>
      <c r="X554" s="1"/>
      <c r="Y554" s="1"/>
      <c r="Z554" s="1"/>
      <c r="AA554" s="1"/>
      <c r="AB554" s="1"/>
      <c r="AC554" s="1"/>
      <c r="AD554" s="1"/>
      <c r="AE554" s="1"/>
      <c r="AF554" s="1"/>
      <c r="AG554" s="1"/>
      <c r="AH554" s="1"/>
      <c r="AI554" s="1"/>
      <c r="AJ554" s="1"/>
      <c r="AK554" s="1"/>
      <c r="AL554" s="3"/>
      <c r="AM554" s="3"/>
      <c r="AN554" s="3"/>
      <c r="AO554" s="244"/>
      <c r="AP554" s="244"/>
      <c r="AQ554" s="244"/>
      <c r="AR554" s="1"/>
      <c r="AS554" s="1"/>
      <c r="AT554" s="1"/>
      <c r="AU554" s="1"/>
      <c r="AV554" s="1"/>
      <c r="AW554" s="1"/>
      <c r="AX554" s="1"/>
      <c r="AY554" s="1"/>
      <c r="AZ554" s="1"/>
      <c r="BA554" s="1"/>
      <c r="BB554" s="1"/>
      <c r="BC554" s="1"/>
      <c r="BD554" s="1"/>
      <c r="BE554" s="1"/>
      <c r="BF554" s="1"/>
      <c r="BG554" s="1"/>
      <c r="BH554" s="1"/>
      <c r="BI554" s="1"/>
      <c r="BJ554" s="1"/>
      <c r="BK554" s="1"/>
    </row>
    <row r="555" spans="1:63" ht="13.5" customHeight="1" x14ac:dyDescent="0.25">
      <c r="A555" s="3"/>
      <c r="B555" s="3"/>
      <c r="C555" s="3"/>
      <c r="D555" s="3"/>
      <c r="E555" s="3"/>
      <c r="F555" s="3"/>
      <c r="G555" s="1"/>
      <c r="H555" s="3"/>
      <c r="I555" s="1"/>
      <c r="J555" s="1"/>
      <c r="K555" s="1"/>
      <c r="L555" s="1"/>
      <c r="M555" s="1"/>
      <c r="N555" s="1"/>
      <c r="O555" s="1"/>
      <c r="P555" s="3"/>
      <c r="Q555" s="1"/>
      <c r="R555" s="1"/>
      <c r="S555" s="1"/>
      <c r="T555" s="1"/>
      <c r="U555" s="1"/>
      <c r="V555" s="1"/>
      <c r="W555" s="1"/>
      <c r="X555" s="1"/>
      <c r="Y555" s="1"/>
      <c r="Z555" s="1"/>
      <c r="AA555" s="1"/>
      <c r="AB555" s="1"/>
      <c r="AC555" s="1"/>
      <c r="AD555" s="1"/>
      <c r="AE555" s="1"/>
      <c r="AF555" s="1"/>
      <c r="AG555" s="1"/>
      <c r="AH555" s="1"/>
      <c r="AI555" s="1"/>
      <c r="AJ555" s="1"/>
      <c r="AK555" s="1"/>
      <c r="AL555" s="3"/>
      <c r="AM555" s="3"/>
      <c r="AN555" s="3"/>
      <c r="AO555" s="244"/>
      <c r="AP555" s="244"/>
      <c r="AQ555" s="244"/>
      <c r="AR555" s="1"/>
      <c r="AS555" s="1"/>
      <c r="AT555" s="1"/>
      <c r="AU555" s="1"/>
      <c r="AV555" s="1"/>
      <c r="AW555" s="1"/>
      <c r="AX555" s="1"/>
      <c r="AY555" s="1"/>
      <c r="AZ555" s="1"/>
      <c r="BA555" s="1"/>
      <c r="BB555" s="1"/>
      <c r="BC555" s="1"/>
      <c r="BD555" s="1"/>
      <c r="BE555" s="1"/>
      <c r="BF555" s="1"/>
      <c r="BG555" s="1"/>
      <c r="BH555" s="1"/>
      <c r="BI555" s="1"/>
      <c r="BJ555" s="1"/>
      <c r="BK555" s="1"/>
    </row>
    <row r="556" spans="1:63" ht="13.5" customHeight="1" x14ac:dyDescent="0.25">
      <c r="A556" s="3"/>
      <c r="B556" s="3"/>
      <c r="C556" s="3"/>
      <c r="D556" s="3"/>
      <c r="E556" s="3"/>
      <c r="F556" s="3"/>
      <c r="G556" s="1"/>
      <c r="H556" s="3"/>
      <c r="I556" s="1"/>
      <c r="J556" s="1"/>
      <c r="K556" s="1"/>
      <c r="L556" s="1"/>
      <c r="M556" s="1"/>
      <c r="N556" s="1"/>
      <c r="O556" s="1"/>
      <c r="P556" s="3"/>
      <c r="Q556" s="1"/>
      <c r="R556" s="1"/>
      <c r="S556" s="1"/>
      <c r="T556" s="1"/>
      <c r="U556" s="1"/>
      <c r="V556" s="1"/>
      <c r="W556" s="1"/>
      <c r="X556" s="1"/>
      <c r="Y556" s="1"/>
      <c r="Z556" s="1"/>
      <c r="AA556" s="1"/>
      <c r="AB556" s="1"/>
      <c r="AC556" s="1"/>
      <c r="AD556" s="1"/>
      <c r="AE556" s="1"/>
      <c r="AF556" s="1"/>
      <c r="AG556" s="1"/>
      <c r="AH556" s="1"/>
      <c r="AI556" s="1"/>
      <c r="AJ556" s="1"/>
      <c r="AK556" s="1"/>
      <c r="AL556" s="3"/>
      <c r="AM556" s="3"/>
      <c r="AN556" s="3"/>
      <c r="AO556" s="244"/>
      <c r="AP556" s="244"/>
      <c r="AQ556" s="244"/>
      <c r="AR556" s="1"/>
      <c r="AS556" s="1"/>
      <c r="AT556" s="1"/>
      <c r="AU556" s="1"/>
      <c r="AV556" s="1"/>
      <c r="AW556" s="1"/>
      <c r="AX556" s="1"/>
      <c r="AY556" s="1"/>
      <c r="AZ556" s="1"/>
      <c r="BA556" s="1"/>
      <c r="BB556" s="1"/>
      <c r="BC556" s="1"/>
      <c r="BD556" s="1"/>
      <c r="BE556" s="1"/>
      <c r="BF556" s="1"/>
      <c r="BG556" s="1"/>
      <c r="BH556" s="1"/>
      <c r="BI556" s="1"/>
      <c r="BJ556" s="1"/>
      <c r="BK556" s="1"/>
    </row>
    <row r="557" spans="1:63" ht="13.5" customHeight="1" x14ac:dyDescent="0.25">
      <c r="A557" s="3"/>
      <c r="B557" s="3"/>
      <c r="C557" s="3"/>
      <c r="D557" s="3"/>
      <c r="E557" s="3"/>
      <c r="F557" s="3"/>
      <c r="G557" s="1"/>
      <c r="H557" s="3"/>
      <c r="I557" s="1"/>
      <c r="J557" s="1"/>
      <c r="K557" s="1"/>
      <c r="L557" s="1"/>
      <c r="M557" s="1"/>
      <c r="N557" s="1"/>
      <c r="O557" s="1"/>
      <c r="P557" s="3"/>
      <c r="Q557" s="1"/>
      <c r="R557" s="1"/>
      <c r="S557" s="1"/>
      <c r="T557" s="1"/>
      <c r="U557" s="1"/>
      <c r="V557" s="1"/>
      <c r="W557" s="1"/>
      <c r="X557" s="1"/>
      <c r="Y557" s="1"/>
      <c r="Z557" s="1"/>
      <c r="AA557" s="1"/>
      <c r="AB557" s="1"/>
      <c r="AC557" s="1"/>
      <c r="AD557" s="1"/>
      <c r="AE557" s="1"/>
      <c r="AF557" s="1"/>
      <c r="AG557" s="1"/>
      <c r="AH557" s="1"/>
      <c r="AI557" s="1"/>
      <c r="AJ557" s="1"/>
      <c r="AK557" s="1"/>
      <c r="AL557" s="3"/>
      <c r="AM557" s="3"/>
      <c r="AN557" s="3"/>
      <c r="AO557" s="244"/>
      <c r="AP557" s="244"/>
      <c r="AQ557" s="244"/>
      <c r="AR557" s="1"/>
      <c r="AS557" s="1"/>
      <c r="AT557" s="1"/>
      <c r="AU557" s="1"/>
      <c r="AV557" s="1"/>
      <c r="AW557" s="1"/>
      <c r="AX557" s="1"/>
      <c r="AY557" s="1"/>
      <c r="AZ557" s="1"/>
      <c r="BA557" s="1"/>
      <c r="BB557" s="1"/>
      <c r="BC557" s="1"/>
      <c r="BD557" s="1"/>
      <c r="BE557" s="1"/>
      <c r="BF557" s="1"/>
      <c r="BG557" s="1"/>
      <c r="BH557" s="1"/>
      <c r="BI557" s="1"/>
      <c r="BJ557" s="1"/>
      <c r="BK557" s="1"/>
    </row>
    <row r="558" spans="1:63" ht="13.5" customHeight="1" x14ac:dyDescent="0.25">
      <c r="A558" s="3"/>
      <c r="B558" s="3"/>
      <c r="C558" s="3"/>
      <c r="D558" s="3"/>
      <c r="E558" s="3"/>
      <c r="F558" s="3"/>
      <c r="G558" s="1"/>
      <c r="H558" s="3"/>
      <c r="I558" s="1"/>
      <c r="J558" s="1"/>
      <c r="K558" s="1"/>
      <c r="L558" s="1"/>
      <c r="M558" s="1"/>
      <c r="N558" s="1"/>
      <c r="O558" s="1"/>
      <c r="P558" s="3"/>
      <c r="Q558" s="1"/>
      <c r="R558" s="1"/>
      <c r="S558" s="1"/>
      <c r="T558" s="1"/>
      <c r="U558" s="1"/>
      <c r="V558" s="1"/>
      <c r="W558" s="1"/>
      <c r="X558" s="1"/>
      <c r="Y558" s="1"/>
      <c r="Z558" s="1"/>
      <c r="AA558" s="1"/>
      <c r="AB558" s="1"/>
      <c r="AC558" s="1"/>
      <c r="AD558" s="1"/>
      <c r="AE558" s="1"/>
      <c r="AF558" s="1"/>
      <c r="AG558" s="1"/>
      <c r="AH558" s="1"/>
      <c r="AI558" s="1"/>
      <c r="AJ558" s="1"/>
      <c r="AK558" s="1"/>
      <c r="AL558" s="3"/>
      <c r="AM558" s="3"/>
      <c r="AN558" s="3"/>
      <c r="AO558" s="244"/>
      <c r="AP558" s="244"/>
      <c r="AQ558" s="244"/>
      <c r="AR558" s="1"/>
      <c r="AS558" s="1"/>
      <c r="AT558" s="1"/>
      <c r="AU558" s="1"/>
      <c r="AV558" s="1"/>
      <c r="AW558" s="1"/>
      <c r="AX558" s="1"/>
      <c r="AY558" s="1"/>
      <c r="AZ558" s="1"/>
      <c r="BA558" s="1"/>
      <c r="BB558" s="1"/>
      <c r="BC558" s="1"/>
      <c r="BD558" s="1"/>
      <c r="BE558" s="1"/>
      <c r="BF558" s="1"/>
      <c r="BG558" s="1"/>
      <c r="BH558" s="1"/>
      <c r="BI558" s="1"/>
      <c r="BJ558" s="1"/>
      <c r="BK558" s="1"/>
    </row>
    <row r="559" spans="1:63" ht="13.5" customHeight="1" x14ac:dyDescent="0.25">
      <c r="A559" s="3"/>
      <c r="B559" s="3"/>
      <c r="C559" s="3"/>
      <c r="D559" s="3"/>
      <c r="E559" s="3"/>
      <c r="F559" s="3"/>
      <c r="G559" s="1"/>
      <c r="H559" s="3"/>
      <c r="I559" s="1"/>
      <c r="J559" s="1"/>
      <c r="K559" s="1"/>
      <c r="L559" s="1"/>
      <c r="M559" s="1"/>
      <c r="N559" s="1"/>
      <c r="O559" s="1"/>
      <c r="P559" s="3"/>
      <c r="Q559" s="1"/>
      <c r="R559" s="1"/>
      <c r="S559" s="1"/>
      <c r="T559" s="1"/>
      <c r="U559" s="1"/>
      <c r="V559" s="1"/>
      <c r="W559" s="1"/>
      <c r="X559" s="1"/>
      <c r="Y559" s="1"/>
      <c r="Z559" s="1"/>
      <c r="AA559" s="1"/>
      <c r="AB559" s="1"/>
      <c r="AC559" s="1"/>
      <c r="AD559" s="1"/>
      <c r="AE559" s="1"/>
      <c r="AF559" s="1"/>
      <c r="AG559" s="1"/>
      <c r="AH559" s="1"/>
      <c r="AI559" s="1"/>
      <c r="AJ559" s="1"/>
      <c r="AK559" s="1"/>
      <c r="AL559" s="3"/>
      <c r="AM559" s="3"/>
      <c r="AN559" s="3"/>
      <c r="AO559" s="244"/>
      <c r="AP559" s="244"/>
      <c r="AQ559" s="244"/>
      <c r="AR559" s="1"/>
      <c r="AS559" s="1"/>
      <c r="AT559" s="1"/>
      <c r="AU559" s="1"/>
      <c r="AV559" s="1"/>
      <c r="AW559" s="1"/>
      <c r="AX559" s="1"/>
      <c r="AY559" s="1"/>
      <c r="AZ559" s="1"/>
      <c r="BA559" s="1"/>
      <c r="BB559" s="1"/>
      <c r="BC559" s="1"/>
      <c r="BD559" s="1"/>
      <c r="BE559" s="1"/>
      <c r="BF559" s="1"/>
      <c r="BG559" s="1"/>
      <c r="BH559" s="1"/>
      <c r="BI559" s="1"/>
      <c r="BJ559" s="1"/>
      <c r="BK559" s="1"/>
    </row>
    <row r="560" spans="1:63" ht="13.5" customHeight="1" x14ac:dyDescent="0.25">
      <c r="A560" s="3"/>
      <c r="B560" s="3"/>
      <c r="C560" s="3"/>
      <c r="D560" s="3"/>
      <c r="E560" s="3"/>
      <c r="F560" s="3"/>
      <c r="G560" s="1"/>
      <c r="H560" s="3"/>
      <c r="I560" s="1"/>
      <c r="J560" s="1"/>
      <c r="K560" s="1"/>
      <c r="L560" s="1"/>
      <c r="M560" s="1"/>
      <c r="N560" s="1"/>
      <c r="O560" s="1"/>
      <c r="P560" s="3"/>
      <c r="Q560" s="1"/>
      <c r="R560" s="1"/>
      <c r="S560" s="1"/>
      <c r="T560" s="1"/>
      <c r="U560" s="1"/>
      <c r="V560" s="1"/>
      <c r="W560" s="1"/>
      <c r="X560" s="1"/>
      <c r="Y560" s="1"/>
      <c r="Z560" s="1"/>
      <c r="AA560" s="1"/>
      <c r="AB560" s="1"/>
      <c r="AC560" s="1"/>
      <c r="AD560" s="1"/>
      <c r="AE560" s="1"/>
      <c r="AF560" s="1"/>
      <c r="AG560" s="1"/>
      <c r="AH560" s="1"/>
      <c r="AI560" s="1"/>
      <c r="AJ560" s="1"/>
      <c r="AK560" s="1"/>
      <c r="AL560" s="3"/>
      <c r="AM560" s="3"/>
      <c r="AN560" s="3"/>
      <c r="AO560" s="244"/>
      <c r="AP560" s="244"/>
      <c r="AQ560" s="244"/>
      <c r="AR560" s="1"/>
      <c r="AS560" s="1"/>
      <c r="AT560" s="1"/>
      <c r="AU560" s="1"/>
      <c r="AV560" s="1"/>
      <c r="AW560" s="1"/>
      <c r="AX560" s="1"/>
      <c r="AY560" s="1"/>
      <c r="AZ560" s="1"/>
      <c r="BA560" s="1"/>
      <c r="BB560" s="1"/>
      <c r="BC560" s="1"/>
      <c r="BD560" s="1"/>
      <c r="BE560" s="1"/>
      <c r="BF560" s="1"/>
      <c r="BG560" s="1"/>
      <c r="BH560" s="1"/>
      <c r="BI560" s="1"/>
      <c r="BJ560" s="1"/>
      <c r="BK560" s="1"/>
    </row>
    <row r="561" spans="1:63" ht="13.5" customHeight="1" x14ac:dyDescent="0.25">
      <c r="A561" s="3"/>
      <c r="B561" s="3"/>
      <c r="C561" s="3"/>
      <c r="D561" s="3"/>
      <c r="E561" s="3"/>
      <c r="F561" s="3"/>
      <c r="G561" s="1"/>
      <c r="H561" s="3"/>
      <c r="I561" s="1"/>
      <c r="J561" s="1"/>
      <c r="K561" s="1"/>
      <c r="L561" s="1"/>
      <c r="M561" s="1"/>
      <c r="N561" s="1"/>
      <c r="O561" s="1"/>
      <c r="P561" s="3"/>
      <c r="Q561" s="1"/>
      <c r="R561" s="1"/>
      <c r="S561" s="1"/>
      <c r="T561" s="1"/>
      <c r="U561" s="1"/>
      <c r="V561" s="1"/>
      <c r="W561" s="1"/>
      <c r="X561" s="1"/>
      <c r="Y561" s="1"/>
      <c r="Z561" s="1"/>
      <c r="AA561" s="1"/>
      <c r="AB561" s="1"/>
      <c r="AC561" s="1"/>
      <c r="AD561" s="1"/>
      <c r="AE561" s="1"/>
      <c r="AF561" s="1"/>
      <c r="AG561" s="1"/>
      <c r="AH561" s="1"/>
      <c r="AI561" s="1"/>
      <c r="AJ561" s="1"/>
      <c r="AK561" s="1"/>
      <c r="AL561" s="3"/>
      <c r="AM561" s="3"/>
      <c r="AN561" s="3"/>
      <c r="AO561" s="244"/>
      <c r="AP561" s="244"/>
      <c r="AQ561" s="244"/>
      <c r="AR561" s="1"/>
      <c r="AS561" s="1"/>
      <c r="AT561" s="1"/>
      <c r="AU561" s="1"/>
      <c r="AV561" s="1"/>
      <c r="AW561" s="1"/>
      <c r="AX561" s="1"/>
      <c r="AY561" s="1"/>
      <c r="AZ561" s="1"/>
      <c r="BA561" s="1"/>
      <c r="BB561" s="1"/>
      <c r="BC561" s="1"/>
      <c r="BD561" s="1"/>
      <c r="BE561" s="1"/>
      <c r="BF561" s="1"/>
      <c r="BG561" s="1"/>
      <c r="BH561" s="1"/>
      <c r="BI561" s="1"/>
      <c r="BJ561" s="1"/>
      <c r="BK561" s="1"/>
    </row>
    <row r="562" spans="1:63" ht="13.5" customHeight="1" x14ac:dyDescent="0.25">
      <c r="A562" s="3"/>
      <c r="B562" s="3"/>
      <c r="C562" s="3"/>
      <c r="D562" s="3"/>
      <c r="E562" s="3"/>
      <c r="F562" s="3"/>
      <c r="G562" s="1"/>
      <c r="H562" s="3"/>
      <c r="I562" s="1"/>
      <c r="J562" s="1"/>
      <c r="K562" s="1"/>
      <c r="L562" s="1"/>
      <c r="M562" s="1"/>
      <c r="N562" s="1"/>
      <c r="O562" s="1"/>
      <c r="P562" s="3"/>
      <c r="Q562" s="1"/>
      <c r="R562" s="1"/>
      <c r="S562" s="1"/>
      <c r="T562" s="1"/>
      <c r="U562" s="1"/>
      <c r="V562" s="1"/>
      <c r="W562" s="1"/>
      <c r="X562" s="1"/>
      <c r="Y562" s="1"/>
      <c r="Z562" s="1"/>
      <c r="AA562" s="1"/>
      <c r="AB562" s="1"/>
      <c r="AC562" s="1"/>
      <c r="AD562" s="1"/>
      <c r="AE562" s="1"/>
      <c r="AF562" s="1"/>
      <c r="AG562" s="1"/>
      <c r="AH562" s="1"/>
      <c r="AI562" s="1"/>
      <c r="AJ562" s="1"/>
      <c r="AK562" s="1"/>
      <c r="AL562" s="3"/>
      <c r="AM562" s="3"/>
      <c r="AN562" s="3"/>
      <c r="AO562" s="244"/>
      <c r="AP562" s="244"/>
      <c r="AQ562" s="244"/>
      <c r="AR562" s="1"/>
      <c r="AS562" s="1"/>
      <c r="AT562" s="1"/>
      <c r="AU562" s="1"/>
      <c r="AV562" s="1"/>
      <c r="AW562" s="1"/>
      <c r="AX562" s="1"/>
      <c r="AY562" s="1"/>
      <c r="AZ562" s="1"/>
      <c r="BA562" s="1"/>
      <c r="BB562" s="1"/>
      <c r="BC562" s="1"/>
      <c r="BD562" s="1"/>
      <c r="BE562" s="1"/>
      <c r="BF562" s="1"/>
      <c r="BG562" s="1"/>
      <c r="BH562" s="1"/>
      <c r="BI562" s="1"/>
      <c r="BJ562" s="1"/>
      <c r="BK562" s="1"/>
    </row>
    <row r="563" spans="1:63" ht="13.5" customHeight="1" x14ac:dyDescent="0.25">
      <c r="A563" s="3"/>
      <c r="B563" s="3"/>
      <c r="C563" s="3"/>
      <c r="D563" s="3"/>
      <c r="E563" s="3"/>
      <c r="F563" s="3"/>
      <c r="G563" s="1"/>
      <c r="H563" s="3"/>
      <c r="I563" s="1"/>
      <c r="J563" s="1"/>
      <c r="K563" s="1"/>
      <c r="L563" s="1"/>
      <c r="M563" s="1"/>
      <c r="N563" s="1"/>
      <c r="O563" s="1"/>
      <c r="P563" s="3"/>
      <c r="Q563" s="1"/>
      <c r="R563" s="1"/>
      <c r="S563" s="1"/>
      <c r="T563" s="1"/>
      <c r="U563" s="1"/>
      <c r="V563" s="1"/>
      <c r="W563" s="1"/>
      <c r="X563" s="1"/>
      <c r="Y563" s="1"/>
      <c r="Z563" s="1"/>
      <c r="AA563" s="1"/>
      <c r="AB563" s="1"/>
      <c r="AC563" s="1"/>
      <c r="AD563" s="1"/>
      <c r="AE563" s="1"/>
      <c r="AF563" s="1"/>
      <c r="AG563" s="1"/>
      <c r="AH563" s="1"/>
      <c r="AI563" s="1"/>
      <c r="AJ563" s="1"/>
      <c r="AK563" s="1"/>
      <c r="AL563" s="3"/>
      <c r="AM563" s="3"/>
      <c r="AN563" s="3"/>
      <c r="AO563" s="244"/>
      <c r="AP563" s="244"/>
      <c r="AQ563" s="244"/>
      <c r="AR563" s="1"/>
      <c r="AS563" s="1"/>
      <c r="AT563" s="1"/>
      <c r="AU563" s="1"/>
      <c r="AV563" s="1"/>
      <c r="AW563" s="1"/>
      <c r="AX563" s="1"/>
      <c r="AY563" s="1"/>
      <c r="AZ563" s="1"/>
      <c r="BA563" s="1"/>
      <c r="BB563" s="1"/>
      <c r="BC563" s="1"/>
      <c r="BD563" s="1"/>
      <c r="BE563" s="1"/>
      <c r="BF563" s="1"/>
      <c r="BG563" s="1"/>
      <c r="BH563" s="1"/>
      <c r="BI563" s="1"/>
      <c r="BJ563" s="1"/>
      <c r="BK563" s="1"/>
    </row>
    <row r="564" spans="1:63" ht="13.5" customHeight="1" x14ac:dyDescent="0.25">
      <c r="A564" s="3"/>
      <c r="B564" s="3"/>
      <c r="C564" s="3"/>
      <c r="D564" s="3"/>
      <c r="E564" s="3"/>
      <c r="F564" s="3"/>
      <c r="G564" s="1"/>
      <c r="H564" s="3"/>
      <c r="I564" s="1"/>
      <c r="J564" s="1"/>
      <c r="K564" s="1"/>
      <c r="L564" s="1"/>
      <c r="M564" s="1"/>
      <c r="N564" s="1"/>
      <c r="O564" s="1"/>
      <c r="P564" s="3"/>
      <c r="Q564" s="1"/>
      <c r="R564" s="1"/>
      <c r="S564" s="1"/>
      <c r="T564" s="1"/>
      <c r="U564" s="1"/>
      <c r="V564" s="1"/>
      <c r="W564" s="1"/>
      <c r="X564" s="1"/>
      <c r="Y564" s="1"/>
      <c r="Z564" s="1"/>
      <c r="AA564" s="1"/>
      <c r="AB564" s="1"/>
      <c r="AC564" s="1"/>
      <c r="AD564" s="1"/>
      <c r="AE564" s="1"/>
      <c r="AF564" s="1"/>
      <c r="AG564" s="1"/>
      <c r="AH564" s="1"/>
      <c r="AI564" s="1"/>
      <c r="AJ564" s="1"/>
      <c r="AK564" s="1"/>
      <c r="AL564" s="3"/>
      <c r="AM564" s="3"/>
      <c r="AN564" s="3"/>
      <c r="AO564" s="244"/>
      <c r="AP564" s="244"/>
      <c r="AQ564" s="244"/>
      <c r="AR564" s="1"/>
      <c r="AS564" s="1"/>
      <c r="AT564" s="1"/>
      <c r="AU564" s="1"/>
      <c r="AV564" s="1"/>
      <c r="AW564" s="1"/>
      <c r="AX564" s="1"/>
      <c r="AY564" s="1"/>
      <c r="AZ564" s="1"/>
      <c r="BA564" s="1"/>
      <c r="BB564" s="1"/>
      <c r="BC564" s="1"/>
      <c r="BD564" s="1"/>
      <c r="BE564" s="1"/>
      <c r="BF564" s="1"/>
      <c r="BG564" s="1"/>
      <c r="BH564" s="1"/>
      <c r="BI564" s="1"/>
      <c r="BJ564" s="1"/>
      <c r="BK564" s="1"/>
    </row>
    <row r="565" spans="1:63" ht="13.5" customHeight="1" x14ac:dyDescent="0.25">
      <c r="A565" s="3"/>
      <c r="B565" s="3"/>
      <c r="C565" s="3"/>
      <c r="D565" s="3"/>
      <c r="E565" s="3"/>
      <c r="F565" s="3"/>
      <c r="G565" s="1"/>
      <c r="H565" s="3"/>
      <c r="I565" s="1"/>
      <c r="J565" s="1"/>
      <c r="K565" s="1"/>
      <c r="L565" s="1"/>
      <c r="M565" s="1"/>
      <c r="N565" s="1"/>
      <c r="O565" s="1"/>
      <c r="P565" s="3"/>
      <c r="Q565" s="1"/>
      <c r="R565" s="1"/>
      <c r="S565" s="1"/>
      <c r="T565" s="1"/>
      <c r="U565" s="1"/>
      <c r="V565" s="1"/>
      <c r="W565" s="1"/>
      <c r="X565" s="1"/>
      <c r="Y565" s="1"/>
      <c r="Z565" s="1"/>
      <c r="AA565" s="1"/>
      <c r="AB565" s="1"/>
      <c r="AC565" s="1"/>
      <c r="AD565" s="1"/>
      <c r="AE565" s="1"/>
      <c r="AF565" s="1"/>
      <c r="AG565" s="1"/>
      <c r="AH565" s="1"/>
      <c r="AI565" s="1"/>
      <c r="AJ565" s="1"/>
      <c r="AK565" s="1"/>
      <c r="AL565" s="3"/>
      <c r="AM565" s="3"/>
      <c r="AN565" s="3"/>
      <c r="AO565" s="244"/>
      <c r="AP565" s="244"/>
      <c r="AQ565" s="244"/>
      <c r="AR565" s="1"/>
      <c r="AS565" s="1"/>
      <c r="AT565" s="1"/>
      <c r="AU565" s="1"/>
      <c r="AV565" s="1"/>
      <c r="AW565" s="1"/>
      <c r="AX565" s="1"/>
      <c r="AY565" s="1"/>
      <c r="AZ565" s="1"/>
      <c r="BA565" s="1"/>
      <c r="BB565" s="1"/>
      <c r="BC565" s="1"/>
      <c r="BD565" s="1"/>
      <c r="BE565" s="1"/>
      <c r="BF565" s="1"/>
      <c r="BG565" s="1"/>
      <c r="BH565" s="1"/>
      <c r="BI565" s="1"/>
      <c r="BJ565" s="1"/>
      <c r="BK565" s="1"/>
    </row>
    <row r="566" spans="1:63" ht="13.5" customHeight="1" x14ac:dyDescent="0.25">
      <c r="A566" s="3"/>
      <c r="B566" s="3"/>
      <c r="C566" s="3"/>
      <c r="D566" s="3"/>
      <c r="E566" s="3"/>
      <c r="F566" s="3"/>
      <c r="G566" s="1"/>
      <c r="H566" s="3"/>
      <c r="I566" s="1"/>
      <c r="J566" s="1"/>
      <c r="K566" s="1"/>
      <c r="L566" s="1"/>
      <c r="M566" s="1"/>
      <c r="N566" s="1"/>
      <c r="O566" s="1"/>
      <c r="P566" s="3"/>
      <c r="Q566" s="1"/>
      <c r="R566" s="1"/>
      <c r="S566" s="1"/>
      <c r="T566" s="1"/>
      <c r="U566" s="1"/>
      <c r="V566" s="1"/>
      <c r="W566" s="1"/>
      <c r="X566" s="1"/>
      <c r="Y566" s="1"/>
      <c r="Z566" s="1"/>
      <c r="AA566" s="1"/>
      <c r="AB566" s="1"/>
      <c r="AC566" s="1"/>
      <c r="AD566" s="1"/>
      <c r="AE566" s="1"/>
      <c r="AF566" s="1"/>
      <c r="AG566" s="1"/>
      <c r="AH566" s="1"/>
      <c r="AI566" s="1"/>
      <c r="AJ566" s="1"/>
      <c r="AK566" s="1"/>
      <c r="AL566" s="3"/>
      <c r="AM566" s="3"/>
      <c r="AN566" s="3"/>
      <c r="AO566" s="244"/>
      <c r="AP566" s="244"/>
      <c r="AQ566" s="244"/>
      <c r="AR566" s="1"/>
      <c r="AS566" s="1"/>
      <c r="AT566" s="1"/>
      <c r="AU566" s="1"/>
      <c r="AV566" s="1"/>
      <c r="AW566" s="1"/>
      <c r="AX566" s="1"/>
      <c r="AY566" s="1"/>
      <c r="AZ566" s="1"/>
      <c r="BA566" s="1"/>
      <c r="BB566" s="1"/>
      <c r="BC566" s="1"/>
      <c r="BD566" s="1"/>
      <c r="BE566" s="1"/>
      <c r="BF566" s="1"/>
      <c r="BG566" s="1"/>
      <c r="BH566" s="1"/>
      <c r="BI566" s="1"/>
      <c r="BJ566" s="1"/>
      <c r="BK566" s="1"/>
    </row>
    <row r="567" spans="1:63" ht="13.5" customHeight="1" x14ac:dyDescent="0.25">
      <c r="A567" s="3"/>
      <c r="B567" s="3"/>
      <c r="C567" s="3"/>
      <c r="D567" s="3"/>
      <c r="E567" s="3"/>
      <c r="F567" s="3"/>
      <c r="G567" s="1"/>
      <c r="H567" s="3"/>
      <c r="I567" s="1"/>
      <c r="J567" s="1"/>
      <c r="K567" s="1"/>
      <c r="L567" s="1"/>
      <c r="M567" s="1"/>
      <c r="N567" s="1"/>
      <c r="O567" s="1"/>
      <c r="P567" s="3"/>
      <c r="Q567" s="1"/>
      <c r="R567" s="1"/>
      <c r="S567" s="1"/>
      <c r="T567" s="1"/>
      <c r="U567" s="1"/>
      <c r="V567" s="1"/>
      <c r="W567" s="1"/>
      <c r="X567" s="1"/>
      <c r="Y567" s="1"/>
      <c r="Z567" s="1"/>
      <c r="AA567" s="1"/>
      <c r="AB567" s="1"/>
      <c r="AC567" s="1"/>
      <c r="AD567" s="1"/>
      <c r="AE567" s="1"/>
      <c r="AF567" s="1"/>
      <c r="AG567" s="1"/>
      <c r="AH567" s="1"/>
      <c r="AI567" s="1"/>
      <c r="AJ567" s="1"/>
      <c r="AK567" s="1"/>
      <c r="AL567" s="3"/>
      <c r="AM567" s="3"/>
      <c r="AN567" s="3"/>
      <c r="AO567" s="244"/>
      <c r="AP567" s="244"/>
      <c r="AQ567" s="244"/>
      <c r="AR567" s="1"/>
      <c r="AS567" s="1"/>
      <c r="AT567" s="1"/>
      <c r="AU567" s="1"/>
      <c r="AV567" s="1"/>
      <c r="AW567" s="1"/>
      <c r="AX567" s="1"/>
      <c r="AY567" s="1"/>
      <c r="AZ567" s="1"/>
      <c r="BA567" s="1"/>
      <c r="BB567" s="1"/>
      <c r="BC567" s="1"/>
      <c r="BD567" s="1"/>
      <c r="BE567" s="1"/>
      <c r="BF567" s="1"/>
      <c r="BG567" s="1"/>
      <c r="BH567" s="1"/>
      <c r="BI567" s="1"/>
      <c r="BJ567" s="1"/>
      <c r="BK567" s="1"/>
    </row>
    <row r="568" spans="1:63" ht="13.5" customHeight="1" x14ac:dyDescent="0.25">
      <c r="A568" s="3"/>
      <c r="B568" s="3"/>
      <c r="C568" s="3"/>
      <c r="D568" s="3"/>
      <c r="E568" s="3"/>
      <c r="F568" s="3"/>
      <c r="G568" s="1"/>
      <c r="H568" s="3"/>
      <c r="I568" s="1"/>
      <c r="J568" s="1"/>
      <c r="K568" s="1"/>
      <c r="L568" s="1"/>
      <c r="M568" s="1"/>
      <c r="N568" s="1"/>
      <c r="O568" s="1"/>
      <c r="P568" s="3"/>
      <c r="Q568" s="1"/>
      <c r="R568" s="1"/>
      <c r="S568" s="1"/>
      <c r="T568" s="1"/>
      <c r="U568" s="1"/>
      <c r="V568" s="1"/>
      <c r="W568" s="1"/>
      <c r="X568" s="1"/>
      <c r="Y568" s="1"/>
      <c r="Z568" s="1"/>
      <c r="AA568" s="1"/>
      <c r="AB568" s="1"/>
      <c r="AC568" s="1"/>
      <c r="AD568" s="1"/>
      <c r="AE568" s="1"/>
      <c r="AF568" s="1"/>
      <c r="AG568" s="1"/>
      <c r="AH568" s="1"/>
      <c r="AI568" s="1"/>
      <c r="AJ568" s="1"/>
      <c r="AK568" s="1"/>
      <c r="AL568" s="3"/>
      <c r="AM568" s="3"/>
      <c r="AN568" s="3"/>
      <c r="AO568" s="244"/>
      <c r="AP568" s="244"/>
      <c r="AQ568" s="244"/>
      <c r="AR568" s="1"/>
      <c r="AS568" s="1"/>
      <c r="AT568" s="1"/>
      <c r="AU568" s="1"/>
      <c r="AV568" s="1"/>
      <c r="AW568" s="1"/>
      <c r="AX568" s="1"/>
      <c r="AY568" s="1"/>
      <c r="AZ568" s="1"/>
      <c r="BA568" s="1"/>
      <c r="BB568" s="1"/>
      <c r="BC568" s="1"/>
      <c r="BD568" s="1"/>
      <c r="BE568" s="1"/>
      <c r="BF568" s="1"/>
      <c r="BG568" s="1"/>
      <c r="BH568" s="1"/>
      <c r="BI568" s="1"/>
      <c r="BJ568" s="1"/>
      <c r="BK568" s="1"/>
    </row>
    <row r="569" spans="1:63" ht="13.5" customHeight="1" x14ac:dyDescent="0.25">
      <c r="A569" s="3"/>
      <c r="B569" s="3"/>
      <c r="C569" s="3"/>
      <c r="D569" s="3"/>
      <c r="E569" s="3"/>
      <c r="F569" s="3"/>
      <c r="G569" s="1"/>
      <c r="H569" s="3"/>
      <c r="I569" s="1"/>
      <c r="J569" s="1"/>
      <c r="K569" s="1"/>
      <c r="L569" s="1"/>
      <c r="M569" s="1"/>
      <c r="N569" s="1"/>
      <c r="O569" s="1"/>
      <c r="P569" s="3"/>
      <c r="Q569" s="1"/>
      <c r="R569" s="1"/>
      <c r="S569" s="1"/>
      <c r="T569" s="1"/>
      <c r="U569" s="1"/>
      <c r="V569" s="1"/>
      <c r="W569" s="1"/>
      <c r="X569" s="1"/>
      <c r="Y569" s="1"/>
      <c r="Z569" s="1"/>
      <c r="AA569" s="1"/>
      <c r="AB569" s="1"/>
      <c r="AC569" s="1"/>
      <c r="AD569" s="1"/>
      <c r="AE569" s="1"/>
      <c r="AF569" s="1"/>
      <c r="AG569" s="1"/>
      <c r="AH569" s="1"/>
      <c r="AI569" s="1"/>
      <c r="AJ569" s="1"/>
      <c r="AK569" s="1"/>
      <c r="AL569" s="3"/>
      <c r="AM569" s="3"/>
      <c r="AN569" s="3"/>
      <c r="AO569" s="244"/>
      <c r="AP569" s="244"/>
      <c r="AQ569" s="244"/>
      <c r="AR569" s="1"/>
      <c r="AS569" s="1"/>
      <c r="AT569" s="1"/>
      <c r="AU569" s="1"/>
      <c r="AV569" s="1"/>
      <c r="AW569" s="1"/>
      <c r="AX569" s="1"/>
      <c r="AY569" s="1"/>
      <c r="AZ569" s="1"/>
      <c r="BA569" s="1"/>
      <c r="BB569" s="1"/>
      <c r="BC569" s="1"/>
      <c r="BD569" s="1"/>
      <c r="BE569" s="1"/>
      <c r="BF569" s="1"/>
      <c r="BG569" s="1"/>
      <c r="BH569" s="1"/>
      <c r="BI569" s="1"/>
      <c r="BJ569" s="1"/>
      <c r="BK569" s="1"/>
    </row>
    <row r="570" spans="1:63" ht="13.5" customHeight="1" x14ac:dyDescent="0.25">
      <c r="A570" s="3"/>
      <c r="B570" s="3"/>
      <c r="C570" s="3"/>
      <c r="D570" s="3"/>
      <c r="E570" s="3"/>
      <c r="F570" s="3"/>
      <c r="G570" s="1"/>
      <c r="H570" s="3"/>
      <c r="I570" s="1"/>
      <c r="J570" s="1"/>
      <c r="K570" s="1"/>
      <c r="L570" s="1"/>
      <c r="M570" s="1"/>
      <c r="N570" s="1"/>
      <c r="O570" s="1"/>
      <c r="P570" s="3"/>
      <c r="Q570" s="1"/>
      <c r="R570" s="1"/>
      <c r="S570" s="1"/>
      <c r="T570" s="1"/>
      <c r="U570" s="1"/>
      <c r="V570" s="1"/>
      <c r="W570" s="1"/>
      <c r="X570" s="1"/>
      <c r="Y570" s="1"/>
      <c r="Z570" s="1"/>
      <c r="AA570" s="1"/>
      <c r="AB570" s="1"/>
      <c r="AC570" s="1"/>
      <c r="AD570" s="1"/>
      <c r="AE570" s="1"/>
      <c r="AF570" s="1"/>
      <c r="AG570" s="1"/>
      <c r="AH570" s="1"/>
      <c r="AI570" s="1"/>
      <c r="AJ570" s="1"/>
      <c r="AK570" s="1"/>
      <c r="AL570" s="3"/>
      <c r="AM570" s="3"/>
      <c r="AN570" s="3"/>
      <c r="AO570" s="244"/>
      <c r="AP570" s="244"/>
      <c r="AQ570" s="244"/>
      <c r="AR570" s="1"/>
      <c r="AS570" s="1"/>
      <c r="AT570" s="1"/>
      <c r="AU570" s="1"/>
      <c r="AV570" s="1"/>
      <c r="AW570" s="1"/>
      <c r="AX570" s="1"/>
      <c r="AY570" s="1"/>
      <c r="AZ570" s="1"/>
      <c r="BA570" s="1"/>
      <c r="BB570" s="1"/>
      <c r="BC570" s="1"/>
      <c r="BD570" s="1"/>
      <c r="BE570" s="1"/>
      <c r="BF570" s="1"/>
      <c r="BG570" s="1"/>
      <c r="BH570" s="1"/>
      <c r="BI570" s="1"/>
      <c r="BJ570" s="1"/>
      <c r="BK570" s="1"/>
    </row>
    <row r="571" spans="1:63" ht="13.5" customHeight="1" x14ac:dyDescent="0.25">
      <c r="A571" s="3"/>
      <c r="B571" s="3"/>
      <c r="C571" s="3"/>
      <c r="D571" s="3"/>
      <c r="E571" s="3"/>
      <c r="F571" s="3"/>
      <c r="G571" s="1"/>
      <c r="H571" s="3"/>
      <c r="I571" s="1"/>
      <c r="J571" s="1"/>
      <c r="K571" s="1"/>
      <c r="L571" s="1"/>
      <c r="M571" s="1"/>
      <c r="N571" s="1"/>
      <c r="O571" s="1"/>
      <c r="P571" s="3"/>
      <c r="Q571" s="1"/>
      <c r="R571" s="1"/>
      <c r="S571" s="1"/>
      <c r="T571" s="1"/>
      <c r="U571" s="1"/>
      <c r="V571" s="1"/>
      <c r="W571" s="1"/>
      <c r="X571" s="1"/>
      <c r="Y571" s="1"/>
      <c r="Z571" s="1"/>
      <c r="AA571" s="1"/>
      <c r="AB571" s="1"/>
      <c r="AC571" s="1"/>
      <c r="AD571" s="1"/>
      <c r="AE571" s="1"/>
      <c r="AF571" s="1"/>
      <c r="AG571" s="1"/>
      <c r="AH571" s="1"/>
      <c r="AI571" s="1"/>
      <c r="AJ571" s="1"/>
      <c r="AK571" s="1"/>
      <c r="AL571" s="3"/>
      <c r="AM571" s="3"/>
      <c r="AN571" s="3"/>
      <c r="AO571" s="244"/>
      <c r="AP571" s="244"/>
      <c r="AQ571" s="244"/>
      <c r="AR571" s="1"/>
      <c r="AS571" s="1"/>
      <c r="AT571" s="1"/>
      <c r="AU571" s="1"/>
      <c r="AV571" s="1"/>
      <c r="AW571" s="1"/>
      <c r="AX571" s="1"/>
      <c r="AY571" s="1"/>
      <c r="AZ571" s="1"/>
      <c r="BA571" s="1"/>
      <c r="BB571" s="1"/>
      <c r="BC571" s="1"/>
      <c r="BD571" s="1"/>
      <c r="BE571" s="1"/>
      <c r="BF571" s="1"/>
      <c r="BG571" s="1"/>
      <c r="BH571" s="1"/>
      <c r="BI571" s="1"/>
      <c r="BJ571" s="1"/>
      <c r="BK571" s="1"/>
    </row>
    <row r="572" spans="1:63" ht="13.5" customHeight="1" x14ac:dyDescent="0.25">
      <c r="A572" s="3"/>
      <c r="B572" s="3"/>
      <c r="C572" s="3"/>
      <c r="D572" s="3"/>
      <c r="E572" s="3"/>
      <c r="F572" s="3"/>
      <c r="G572" s="1"/>
      <c r="H572" s="3"/>
      <c r="I572" s="1"/>
      <c r="J572" s="1"/>
      <c r="K572" s="1"/>
      <c r="L572" s="1"/>
      <c r="M572" s="1"/>
      <c r="N572" s="1"/>
      <c r="O572" s="1"/>
      <c r="P572" s="3"/>
      <c r="Q572" s="1"/>
      <c r="R572" s="1"/>
      <c r="S572" s="1"/>
      <c r="T572" s="1"/>
      <c r="U572" s="1"/>
      <c r="V572" s="1"/>
      <c r="W572" s="1"/>
      <c r="X572" s="1"/>
      <c r="Y572" s="1"/>
      <c r="Z572" s="1"/>
      <c r="AA572" s="1"/>
      <c r="AB572" s="1"/>
      <c r="AC572" s="1"/>
      <c r="AD572" s="1"/>
      <c r="AE572" s="1"/>
      <c r="AF572" s="1"/>
      <c r="AG572" s="1"/>
      <c r="AH572" s="1"/>
      <c r="AI572" s="1"/>
      <c r="AJ572" s="1"/>
      <c r="AK572" s="1"/>
      <c r="AL572" s="3"/>
      <c r="AM572" s="3"/>
      <c r="AN572" s="3"/>
      <c r="AO572" s="244"/>
      <c r="AP572" s="244"/>
      <c r="AQ572" s="244"/>
      <c r="AR572" s="1"/>
      <c r="AS572" s="1"/>
      <c r="AT572" s="1"/>
      <c r="AU572" s="1"/>
      <c r="AV572" s="1"/>
      <c r="AW572" s="1"/>
      <c r="AX572" s="1"/>
      <c r="AY572" s="1"/>
      <c r="AZ572" s="1"/>
      <c r="BA572" s="1"/>
      <c r="BB572" s="1"/>
      <c r="BC572" s="1"/>
      <c r="BD572" s="1"/>
      <c r="BE572" s="1"/>
      <c r="BF572" s="1"/>
      <c r="BG572" s="1"/>
      <c r="BH572" s="1"/>
      <c r="BI572" s="1"/>
      <c r="BJ572" s="1"/>
      <c r="BK572" s="1"/>
    </row>
    <row r="573" spans="1:63" ht="13.5" customHeight="1" x14ac:dyDescent="0.25">
      <c r="A573" s="3"/>
      <c r="B573" s="3"/>
      <c r="C573" s="3"/>
      <c r="D573" s="3"/>
      <c r="E573" s="3"/>
      <c r="F573" s="3"/>
      <c r="G573" s="1"/>
      <c r="H573" s="3"/>
      <c r="I573" s="1"/>
      <c r="J573" s="1"/>
      <c r="K573" s="1"/>
      <c r="L573" s="1"/>
      <c r="M573" s="1"/>
      <c r="N573" s="1"/>
      <c r="O573" s="1"/>
      <c r="P573" s="3"/>
      <c r="Q573" s="1"/>
      <c r="R573" s="1"/>
      <c r="S573" s="1"/>
      <c r="T573" s="1"/>
      <c r="U573" s="1"/>
      <c r="V573" s="1"/>
      <c r="W573" s="1"/>
      <c r="X573" s="1"/>
      <c r="Y573" s="1"/>
      <c r="Z573" s="1"/>
      <c r="AA573" s="1"/>
      <c r="AB573" s="1"/>
      <c r="AC573" s="1"/>
      <c r="AD573" s="1"/>
      <c r="AE573" s="1"/>
      <c r="AF573" s="1"/>
      <c r="AG573" s="1"/>
      <c r="AH573" s="1"/>
      <c r="AI573" s="1"/>
      <c r="AJ573" s="1"/>
      <c r="AK573" s="1"/>
      <c r="AL573" s="3"/>
      <c r="AM573" s="3"/>
      <c r="AN573" s="3"/>
      <c r="AO573" s="244"/>
      <c r="AP573" s="244"/>
      <c r="AQ573" s="244"/>
      <c r="AR573" s="1"/>
      <c r="AS573" s="1"/>
      <c r="AT573" s="1"/>
      <c r="AU573" s="1"/>
      <c r="AV573" s="1"/>
      <c r="AW573" s="1"/>
      <c r="AX573" s="1"/>
      <c r="AY573" s="1"/>
      <c r="AZ573" s="1"/>
      <c r="BA573" s="1"/>
      <c r="BB573" s="1"/>
      <c r="BC573" s="1"/>
      <c r="BD573" s="1"/>
      <c r="BE573" s="1"/>
      <c r="BF573" s="1"/>
      <c r="BG573" s="1"/>
      <c r="BH573" s="1"/>
      <c r="BI573" s="1"/>
      <c r="BJ573" s="1"/>
      <c r="BK573" s="1"/>
    </row>
    <row r="574" spans="1:63" ht="13.5" customHeight="1" x14ac:dyDescent="0.25">
      <c r="A574" s="3"/>
      <c r="B574" s="3"/>
      <c r="C574" s="3"/>
      <c r="D574" s="3"/>
      <c r="E574" s="3"/>
      <c r="F574" s="3"/>
      <c r="G574" s="1"/>
      <c r="H574" s="3"/>
      <c r="I574" s="1"/>
      <c r="J574" s="1"/>
      <c r="K574" s="1"/>
      <c r="L574" s="1"/>
      <c r="M574" s="1"/>
      <c r="N574" s="1"/>
      <c r="O574" s="1"/>
      <c r="P574" s="3"/>
      <c r="Q574" s="1"/>
      <c r="R574" s="1"/>
      <c r="S574" s="1"/>
      <c r="T574" s="1"/>
      <c r="U574" s="1"/>
      <c r="V574" s="1"/>
      <c r="W574" s="1"/>
      <c r="X574" s="1"/>
      <c r="Y574" s="1"/>
      <c r="Z574" s="1"/>
      <c r="AA574" s="1"/>
      <c r="AB574" s="1"/>
      <c r="AC574" s="1"/>
      <c r="AD574" s="1"/>
      <c r="AE574" s="1"/>
      <c r="AF574" s="1"/>
      <c r="AG574" s="1"/>
      <c r="AH574" s="1"/>
      <c r="AI574" s="1"/>
      <c r="AJ574" s="1"/>
      <c r="AK574" s="1"/>
      <c r="AL574" s="3"/>
      <c r="AM574" s="3"/>
      <c r="AN574" s="3"/>
      <c r="AO574" s="244"/>
      <c r="AP574" s="244"/>
      <c r="AQ574" s="244"/>
      <c r="AR574" s="1"/>
      <c r="AS574" s="1"/>
      <c r="AT574" s="1"/>
      <c r="AU574" s="1"/>
      <c r="AV574" s="1"/>
      <c r="AW574" s="1"/>
      <c r="AX574" s="1"/>
      <c r="AY574" s="1"/>
      <c r="AZ574" s="1"/>
      <c r="BA574" s="1"/>
      <c r="BB574" s="1"/>
      <c r="BC574" s="1"/>
      <c r="BD574" s="1"/>
      <c r="BE574" s="1"/>
      <c r="BF574" s="1"/>
      <c r="BG574" s="1"/>
      <c r="BH574" s="1"/>
      <c r="BI574" s="1"/>
      <c r="BJ574" s="1"/>
      <c r="BK574" s="1"/>
    </row>
    <row r="575" spans="1:63" ht="13.5" customHeight="1" x14ac:dyDescent="0.25">
      <c r="A575" s="3"/>
      <c r="B575" s="3"/>
      <c r="C575" s="3"/>
      <c r="D575" s="3"/>
      <c r="E575" s="3"/>
      <c r="F575" s="3"/>
      <c r="G575" s="1"/>
      <c r="H575" s="3"/>
      <c r="I575" s="1"/>
      <c r="J575" s="1"/>
      <c r="K575" s="1"/>
      <c r="L575" s="1"/>
      <c r="M575" s="1"/>
      <c r="N575" s="1"/>
      <c r="O575" s="1"/>
      <c r="P575" s="3"/>
      <c r="Q575" s="1"/>
      <c r="R575" s="1"/>
      <c r="S575" s="1"/>
      <c r="T575" s="1"/>
      <c r="U575" s="1"/>
      <c r="V575" s="1"/>
      <c r="W575" s="1"/>
      <c r="X575" s="1"/>
      <c r="Y575" s="1"/>
      <c r="Z575" s="1"/>
      <c r="AA575" s="1"/>
      <c r="AB575" s="1"/>
      <c r="AC575" s="1"/>
      <c r="AD575" s="1"/>
      <c r="AE575" s="1"/>
      <c r="AF575" s="1"/>
      <c r="AG575" s="1"/>
      <c r="AH575" s="1"/>
      <c r="AI575" s="1"/>
      <c r="AJ575" s="1"/>
      <c r="AK575" s="1"/>
      <c r="AL575" s="3"/>
      <c r="AM575" s="3"/>
      <c r="AN575" s="3"/>
      <c r="AO575" s="244"/>
      <c r="AP575" s="244"/>
      <c r="AQ575" s="244"/>
      <c r="AR575" s="1"/>
      <c r="AS575" s="1"/>
      <c r="AT575" s="1"/>
      <c r="AU575" s="1"/>
      <c r="AV575" s="1"/>
      <c r="AW575" s="1"/>
      <c r="AX575" s="1"/>
      <c r="AY575" s="1"/>
      <c r="AZ575" s="1"/>
      <c r="BA575" s="1"/>
      <c r="BB575" s="1"/>
      <c r="BC575" s="1"/>
      <c r="BD575" s="1"/>
      <c r="BE575" s="1"/>
      <c r="BF575" s="1"/>
      <c r="BG575" s="1"/>
      <c r="BH575" s="1"/>
      <c r="BI575" s="1"/>
      <c r="BJ575" s="1"/>
      <c r="BK575" s="1"/>
    </row>
    <row r="576" spans="1:63" ht="13.5" customHeight="1" x14ac:dyDescent="0.25">
      <c r="A576" s="3"/>
      <c r="B576" s="3"/>
      <c r="C576" s="3"/>
      <c r="D576" s="3"/>
      <c r="E576" s="3"/>
      <c r="F576" s="3"/>
      <c r="G576" s="1"/>
      <c r="H576" s="3"/>
      <c r="I576" s="1"/>
      <c r="J576" s="1"/>
      <c r="K576" s="1"/>
      <c r="L576" s="1"/>
      <c r="M576" s="1"/>
      <c r="N576" s="1"/>
      <c r="O576" s="1"/>
      <c r="P576" s="3"/>
      <c r="Q576" s="1"/>
      <c r="R576" s="1"/>
      <c r="S576" s="1"/>
      <c r="T576" s="1"/>
      <c r="U576" s="1"/>
      <c r="V576" s="1"/>
      <c r="W576" s="1"/>
      <c r="X576" s="1"/>
      <c r="Y576" s="1"/>
      <c r="Z576" s="1"/>
      <c r="AA576" s="1"/>
      <c r="AB576" s="1"/>
      <c r="AC576" s="1"/>
      <c r="AD576" s="1"/>
      <c r="AE576" s="1"/>
      <c r="AF576" s="1"/>
      <c r="AG576" s="1"/>
      <c r="AH576" s="1"/>
      <c r="AI576" s="1"/>
      <c r="AJ576" s="1"/>
      <c r="AK576" s="1"/>
      <c r="AL576" s="3"/>
      <c r="AM576" s="3"/>
      <c r="AN576" s="3"/>
      <c r="AO576" s="244"/>
      <c r="AP576" s="244"/>
      <c r="AQ576" s="244"/>
      <c r="AR576" s="1"/>
      <c r="AS576" s="1"/>
      <c r="AT576" s="1"/>
      <c r="AU576" s="1"/>
      <c r="AV576" s="1"/>
      <c r="AW576" s="1"/>
      <c r="AX576" s="1"/>
      <c r="AY576" s="1"/>
      <c r="AZ576" s="1"/>
      <c r="BA576" s="1"/>
      <c r="BB576" s="1"/>
      <c r="BC576" s="1"/>
      <c r="BD576" s="1"/>
      <c r="BE576" s="1"/>
      <c r="BF576" s="1"/>
      <c r="BG576" s="1"/>
      <c r="BH576" s="1"/>
      <c r="BI576" s="1"/>
      <c r="BJ576" s="1"/>
      <c r="BK576" s="1"/>
    </row>
    <row r="577" spans="1:63" ht="13.5" customHeight="1" x14ac:dyDescent="0.25">
      <c r="A577" s="3"/>
      <c r="B577" s="3"/>
      <c r="C577" s="3"/>
      <c r="D577" s="3"/>
      <c r="E577" s="3"/>
      <c r="F577" s="3"/>
      <c r="G577" s="1"/>
      <c r="H577" s="3"/>
      <c r="I577" s="1"/>
      <c r="J577" s="1"/>
      <c r="K577" s="1"/>
      <c r="L577" s="1"/>
      <c r="M577" s="1"/>
      <c r="N577" s="1"/>
      <c r="O577" s="1"/>
      <c r="P577" s="3"/>
      <c r="Q577" s="1"/>
      <c r="R577" s="1"/>
      <c r="S577" s="1"/>
      <c r="T577" s="1"/>
      <c r="U577" s="1"/>
      <c r="V577" s="1"/>
      <c r="W577" s="1"/>
      <c r="X577" s="1"/>
      <c r="Y577" s="1"/>
      <c r="Z577" s="1"/>
      <c r="AA577" s="1"/>
      <c r="AB577" s="1"/>
      <c r="AC577" s="1"/>
      <c r="AD577" s="1"/>
      <c r="AE577" s="1"/>
      <c r="AF577" s="1"/>
      <c r="AG577" s="1"/>
      <c r="AH577" s="1"/>
      <c r="AI577" s="1"/>
      <c r="AJ577" s="1"/>
      <c r="AK577" s="1"/>
      <c r="AL577" s="3"/>
      <c r="AM577" s="3"/>
      <c r="AN577" s="3"/>
      <c r="AO577" s="244"/>
      <c r="AP577" s="244"/>
      <c r="AQ577" s="244"/>
      <c r="AR577" s="1"/>
      <c r="AS577" s="1"/>
      <c r="AT577" s="1"/>
      <c r="AU577" s="1"/>
      <c r="AV577" s="1"/>
      <c r="AW577" s="1"/>
      <c r="AX577" s="1"/>
      <c r="AY577" s="1"/>
      <c r="AZ577" s="1"/>
      <c r="BA577" s="1"/>
      <c r="BB577" s="1"/>
      <c r="BC577" s="1"/>
      <c r="BD577" s="1"/>
      <c r="BE577" s="1"/>
      <c r="BF577" s="1"/>
      <c r="BG577" s="1"/>
      <c r="BH577" s="1"/>
      <c r="BI577" s="1"/>
      <c r="BJ577" s="1"/>
      <c r="BK577" s="1"/>
    </row>
    <row r="578" spans="1:63" ht="13.5" customHeight="1" x14ac:dyDescent="0.25">
      <c r="A578" s="3"/>
      <c r="B578" s="3"/>
      <c r="C578" s="3"/>
      <c r="D578" s="3"/>
      <c r="E578" s="3"/>
      <c r="F578" s="3"/>
      <c r="G578" s="1"/>
      <c r="H578" s="3"/>
      <c r="I578" s="1"/>
      <c r="J578" s="1"/>
      <c r="K578" s="1"/>
      <c r="L578" s="1"/>
      <c r="M578" s="1"/>
      <c r="N578" s="1"/>
      <c r="O578" s="1"/>
      <c r="P578" s="3"/>
      <c r="Q578" s="1"/>
      <c r="R578" s="1"/>
      <c r="S578" s="1"/>
      <c r="T578" s="1"/>
      <c r="U578" s="1"/>
      <c r="V578" s="1"/>
      <c r="W578" s="1"/>
      <c r="X578" s="1"/>
      <c r="Y578" s="1"/>
      <c r="Z578" s="1"/>
      <c r="AA578" s="1"/>
      <c r="AB578" s="1"/>
      <c r="AC578" s="1"/>
      <c r="AD578" s="1"/>
      <c r="AE578" s="1"/>
      <c r="AF578" s="1"/>
      <c r="AG578" s="1"/>
      <c r="AH578" s="1"/>
      <c r="AI578" s="1"/>
      <c r="AJ578" s="1"/>
      <c r="AK578" s="1"/>
      <c r="AL578" s="3"/>
      <c r="AM578" s="3"/>
      <c r="AN578" s="3"/>
      <c r="AO578" s="244"/>
      <c r="AP578" s="244"/>
      <c r="AQ578" s="244"/>
      <c r="AR578" s="1"/>
      <c r="AS578" s="1"/>
      <c r="AT578" s="1"/>
      <c r="AU578" s="1"/>
      <c r="AV578" s="1"/>
      <c r="AW578" s="1"/>
      <c r="AX578" s="1"/>
      <c r="AY578" s="1"/>
      <c r="AZ578" s="1"/>
      <c r="BA578" s="1"/>
      <c r="BB578" s="1"/>
      <c r="BC578" s="1"/>
      <c r="BD578" s="1"/>
      <c r="BE578" s="1"/>
      <c r="BF578" s="1"/>
      <c r="BG578" s="1"/>
      <c r="BH578" s="1"/>
      <c r="BI578" s="1"/>
      <c r="BJ578" s="1"/>
      <c r="BK578" s="1"/>
    </row>
    <row r="579" spans="1:63" ht="13.5" customHeight="1" x14ac:dyDescent="0.25">
      <c r="A579" s="3"/>
      <c r="B579" s="3"/>
      <c r="C579" s="3"/>
      <c r="D579" s="3"/>
      <c r="E579" s="3"/>
      <c r="F579" s="3"/>
      <c r="G579" s="1"/>
      <c r="H579" s="3"/>
      <c r="I579" s="1"/>
      <c r="J579" s="1"/>
      <c r="K579" s="1"/>
      <c r="L579" s="1"/>
      <c r="M579" s="1"/>
      <c r="N579" s="1"/>
      <c r="O579" s="1"/>
      <c r="P579" s="3"/>
      <c r="Q579" s="1"/>
      <c r="R579" s="1"/>
      <c r="S579" s="1"/>
      <c r="T579" s="1"/>
      <c r="U579" s="1"/>
      <c r="V579" s="1"/>
      <c r="W579" s="1"/>
      <c r="X579" s="1"/>
      <c r="Y579" s="1"/>
      <c r="Z579" s="1"/>
      <c r="AA579" s="1"/>
      <c r="AB579" s="1"/>
      <c r="AC579" s="1"/>
      <c r="AD579" s="1"/>
      <c r="AE579" s="1"/>
      <c r="AF579" s="1"/>
      <c r="AG579" s="1"/>
      <c r="AH579" s="1"/>
      <c r="AI579" s="1"/>
      <c r="AJ579" s="1"/>
      <c r="AK579" s="1"/>
      <c r="AL579" s="3"/>
      <c r="AM579" s="3"/>
      <c r="AN579" s="3"/>
      <c r="AO579" s="244"/>
      <c r="AP579" s="244"/>
      <c r="AQ579" s="244"/>
      <c r="AR579" s="1"/>
      <c r="AS579" s="1"/>
      <c r="AT579" s="1"/>
      <c r="AU579" s="1"/>
      <c r="AV579" s="1"/>
      <c r="AW579" s="1"/>
      <c r="AX579" s="1"/>
      <c r="AY579" s="1"/>
      <c r="AZ579" s="1"/>
      <c r="BA579" s="1"/>
      <c r="BB579" s="1"/>
      <c r="BC579" s="1"/>
      <c r="BD579" s="1"/>
      <c r="BE579" s="1"/>
      <c r="BF579" s="1"/>
      <c r="BG579" s="1"/>
      <c r="BH579" s="1"/>
      <c r="BI579" s="1"/>
      <c r="BJ579" s="1"/>
      <c r="BK579" s="1"/>
    </row>
    <row r="580" spans="1:63" ht="13.5" customHeight="1" x14ac:dyDescent="0.25">
      <c r="A580" s="3"/>
      <c r="B580" s="3"/>
      <c r="C580" s="3"/>
      <c r="D580" s="3"/>
      <c r="E580" s="3"/>
      <c r="F580" s="3"/>
      <c r="G580" s="1"/>
      <c r="H580" s="3"/>
      <c r="I580" s="1"/>
      <c r="J580" s="1"/>
      <c r="K580" s="1"/>
      <c r="L580" s="1"/>
      <c r="M580" s="1"/>
      <c r="N580" s="1"/>
      <c r="O580" s="1"/>
      <c r="P580" s="3"/>
      <c r="Q580" s="1"/>
      <c r="R580" s="1"/>
      <c r="S580" s="1"/>
      <c r="T580" s="1"/>
      <c r="U580" s="1"/>
      <c r="V580" s="1"/>
      <c r="W580" s="1"/>
      <c r="X580" s="1"/>
      <c r="Y580" s="1"/>
      <c r="Z580" s="1"/>
      <c r="AA580" s="1"/>
      <c r="AB580" s="1"/>
      <c r="AC580" s="1"/>
      <c r="AD580" s="1"/>
      <c r="AE580" s="1"/>
      <c r="AF580" s="1"/>
      <c r="AG580" s="1"/>
      <c r="AH580" s="1"/>
      <c r="AI580" s="1"/>
      <c r="AJ580" s="1"/>
      <c r="AK580" s="1"/>
      <c r="AL580" s="3"/>
      <c r="AM580" s="3"/>
      <c r="AN580" s="3"/>
      <c r="AO580" s="244"/>
      <c r="AP580" s="244"/>
      <c r="AQ580" s="244"/>
      <c r="AR580" s="1"/>
      <c r="AS580" s="1"/>
      <c r="AT580" s="1"/>
      <c r="AU580" s="1"/>
      <c r="AV580" s="1"/>
      <c r="AW580" s="1"/>
      <c r="AX580" s="1"/>
      <c r="AY580" s="1"/>
      <c r="AZ580" s="1"/>
      <c r="BA580" s="1"/>
      <c r="BB580" s="1"/>
      <c r="BC580" s="1"/>
      <c r="BD580" s="1"/>
      <c r="BE580" s="1"/>
      <c r="BF580" s="1"/>
      <c r="BG580" s="1"/>
      <c r="BH580" s="1"/>
      <c r="BI580" s="1"/>
      <c r="BJ580" s="1"/>
      <c r="BK580" s="1"/>
    </row>
    <row r="581" spans="1:63" ht="13.5" customHeight="1" x14ac:dyDescent="0.25">
      <c r="A581" s="3"/>
      <c r="B581" s="3"/>
      <c r="C581" s="3"/>
      <c r="D581" s="3"/>
      <c r="E581" s="3"/>
      <c r="F581" s="3"/>
      <c r="G581" s="1"/>
      <c r="H581" s="3"/>
      <c r="I581" s="1"/>
      <c r="J581" s="1"/>
      <c r="K581" s="1"/>
      <c r="L581" s="1"/>
      <c r="M581" s="1"/>
      <c r="N581" s="1"/>
      <c r="O581" s="1"/>
      <c r="P581" s="3"/>
      <c r="Q581" s="1"/>
      <c r="R581" s="1"/>
      <c r="S581" s="1"/>
      <c r="T581" s="1"/>
      <c r="U581" s="1"/>
      <c r="V581" s="1"/>
      <c r="W581" s="1"/>
      <c r="X581" s="1"/>
      <c r="Y581" s="1"/>
      <c r="Z581" s="1"/>
      <c r="AA581" s="1"/>
      <c r="AB581" s="1"/>
      <c r="AC581" s="1"/>
      <c r="AD581" s="1"/>
      <c r="AE581" s="1"/>
      <c r="AF581" s="1"/>
      <c r="AG581" s="1"/>
      <c r="AH581" s="1"/>
      <c r="AI581" s="1"/>
      <c r="AJ581" s="1"/>
      <c r="AK581" s="1"/>
      <c r="AL581" s="3"/>
      <c r="AM581" s="3"/>
      <c r="AN581" s="3"/>
      <c r="AO581" s="244"/>
      <c r="AP581" s="244"/>
      <c r="AQ581" s="244"/>
      <c r="AR581" s="1"/>
      <c r="AS581" s="1"/>
      <c r="AT581" s="1"/>
      <c r="AU581" s="1"/>
      <c r="AV581" s="1"/>
      <c r="AW581" s="1"/>
      <c r="AX581" s="1"/>
      <c r="AY581" s="1"/>
      <c r="AZ581" s="1"/>
      <c r="BA581" s="1"/>
      <c r="BB581" s="1"/>
      <c r="BC581" s="1"/>
      <c r="BD581" s="1"/>
      <c r="BE581" s="1"/>
      <c r="BF581" s="1"/>
      <c r="BG581" s="1"/>
      <c r="BH581" s="1"/>
      <c r="BI581" s="1"/>
      <c r="BJ581" s="1"/>
      <c r="BK581" s="1"/>
    </row>
    <row r="582" spans="1:63" ht="13.5" customHeight="1" x14ac:dyDescent="0.25">
      <c r="A582" s="3"/>
      <c r="B582" s="3"/>
      <c r="C582" s="3"/>
      <c r="D582" s="3"/>
      <c r="E582" s="3"/>
      <c r="F582" s="3"/>
      <c r="G582" s="1"/>
      <c r="H582" s="3"/>
      <c r="I582" s="1"/>
      <c r="J582" s="1"/>
      <c r="K582" s="1"/>
      <c r="L582" s="1"/>
      <c r="M582" s="1"/>
      <c r="N582" s="1"/>
      <c r="O582" s="1"/>
      <c r="P582" s="3"/>
      <c r="Q582" s="1"/>
      <c r="R582" s="1"/>
      <c r="S582" s="1"/>
      <c r="T582" s="1"/>
      <c r="U582" s="1"/>
      <c r="V582" s="1"/>
      <c r="W582" s="1"/>
      <c r="X582" s="1"/>
      <c r="Y582" s="1"/>
      <c r="Z582" s="1"/>
      <c r="AA582" s="1"/>
      <c r="AB582" s="1"/>
      <c r="AC582" s="1"/>
      <c r="AD582" s="1"/>
      <c r="AE582" s="1"/>
      <c r="AF582" s="1"/>
      <c r="AG582" s="1"/>
      <c r="AH582" s="1"/>
      <c r="AI582" s="1"/>
      <c r="AJ582" s="1"/>
      <c r="AK582" s="1"/>
      <c r="AL582" s="3"/>
      <c r="AM582" s="3"/>
      <c r="AN582" s="3"/>
      <c r="AO582" s="244"/>
      <c r="AP582" s="244"/>
      <c r="AQ582" s="244"/>
      <c r="AR582" s="1"/>
      <c r="AS582" s="1"/>
      <c r="AT582" s="1"/>
      <c r="AU582" s="1"/>
      <c r="AV582" s="1"/>
      <c r="AW582" s="1"/>
      <c r="AX582" s="1"/>
      <c r="AY582" s="1"/>
      <c r="AZ582" s="1"/>
      <c r="BA582" s="1"/>
      <c r="BB582" s="1"/>
      <c r="BC582" s="1"/>
      <c r="BD582" s="1"/>
      <c r="BE582" s="1"/>
      <c r="BF582" s="1"/>
      <c r="BG582" s="1"/>
      <c r="BH582" s="1"/>
      <c r="BI582" s="1"/>
      <c r="BJ582" s="1"/>
      <c r="BK582" s="1"/>
    </row>
    <row r="583" spans="1:63" ht="13.5" customHeight="1" x14ac:dyDescent="0.25">
      <c r="A583" s="3"/>
      <c r="B583" s="3"/>
      <c r="C583" s="3"/>
      <c r="D583" s="3"/>
      <c r="E583" s="3"/>
      <c r="F583" s="3"/>
      <c r="G583" s="1"/>
      <c r="H583" s="3"/>
      <c r="I583" s="1"/>
      <c r="J583" s="1"/>
      <c r="K583" s="1"/>
      <c r="L583" s="1"/>
      <c r="M583" s="1"/>
      <c r="N583" s="1"/>
      <c r="O583" s="1"/>
      <c r="P583" s="3"/>
      <c r="Q583" s="1"/>
      <c r="R583" s="1"/>
      <c r="S583" s="1"/>
      <c r="T583" s="1"/>
      <c r="U583" s="1"/>
      <c r="V583" s="1"/>
      <c r="W583" s="1"/>
      <c r="X583" s="1"/>
      <c r="Y583" s="1"/>
      <c r="Z583" s="1"/>
      <c r="AA583" s="1"/>
      <c r="AB583" s="1"/>
      <c r="AC583" s="1"/>
      <c r="AD583" s="1"/>
      <c r="AE583" s="1"/>
      <c r="AF583" s="1"/>
      <c r="AG583" s="1"/>
      <c r="AH583" s="1"/>
      <c r="AI583" s="1"/>
      <c r="AJ583" s="1"/>
      <c r="AK583" s="1"/>
      <c r="AL583" s="3"/>
      <c r="AM583" s="3"/>
      <c r="AN583" s="3"/>
      <c r="AO583" s="244"/>
      <c r="AP583" s="244"/>
      <c r="AQ583" s="244"/>
      <c r="AR583" s="1"/>
      <c r="AS583" s="1"/>
      <c r="AT583" s="1"/>
      <c r="AU583" s="1"/>
      <c r="AV583" s="1"/>
      <c r="AW583" s="1"/>
      <c r="AX583" s="1"/>
      <c r="AY583" s="1"/>
      <c r="AZ583" s="1"/>
      <c r="BA583" s="1"/>
      <c r="BB583" s="1"/>
      <c r="BC583" s="1"/>
      <c r="BD583" s="1"/>
      <c r="BE583" s="1"/>
      <c r="BF583" s="1"/>
      <c r="BG583" s="1"/>
      <c r="BH583" s="1"/>
      <c r="BI583" s="1"/>
      <c r="BJ583" s="1"/>
      <c r="BK583" s="1"/>
    </row>
    <row r="584" spans="1:63" ht="13.5" customHeight="1" x14ac:dyDescent="0.25">
      <c r="A584" s="3"/>
      <c r="B584" s="3"/>
      <c r="C584" s="3"/>
      <c r="D584" s="3"/>
      <c r="E584" s="3"/>
      <c r="F584" s="3"/>
      <c r="G584" s="1"/>
      <c r="H584" s="3"/>
      <c r="I584" s="1"/>
      <c r="J584" s="1"/>
      <c r="K584" s="1"/>
      <c r="L584" s="1"/>
      <c r="M584" s="1"/>
      <c r="N584" s="1"/>
      <c r="O584" s="1"/>
      <c r="P584" s="3"/>
      <c r="Q584" s="1"/>
      <c r="R584" s="1"/>
      <c r="S584" s="1"/>
      <c r="T584" s="1"/>
      <c r="U584" s="1"/>
      <c r="V584" s="1"/>
      <c r="W584" s="1"/>
      <c r="X584" s="1"/>
      <c r="Y584" s="1"/>
      <c r="Z584" s="1"/>
      <c r="AA584" s="1"/>
      <c r="AB584" s="1"/>
      <c r="AC584" s="1"/>
      <c r="AD584" s="1"/>
      <c r="AE584" s="1"/>
      <c r="AF584" s="1"/>
      <c r="AG584" s="1"/>
      <c r="AH584" s="1"/>
      <c r="AI584" s="1"/>
      <c r="AJ584" s="1"/>
      <c r="AK584" s="1"/>
      <c r="AL584" s="3"/>
      <c r="AM584" s="3"/>
      <c r="AN584" s="3"/>
      <c r="AO584" s="244"/>
      <c r="AP584" s="244"/>
      <c r="AQ584" s="244"/>
      <c r="AR584" s="1"/>
      <c r="AS584" s="1"/>
      <c r="AT584" s="1"/>
      <c r="AU584" s="1"/>
      <c r="AV584" s="1"/>
      <c r="AW584" s="1"/>
      <c r="AX584" s="1"/>
      <c r="AY584" s="1"/>
      <c r="AZ584" s="1"/>
      <c r="BA584" s="1"/>
      <c r="BB584" s="1"/>
      <c r="BC584" s="1"/>
      <c r="BD584" s="1"/>
      <c r="BE584" s="1"/>
      <c r="BF584" s="1"/>
      <c r="BG584" s="1"/>
      <c r="BH584" s="1"/>
      <c r="BI584" s="1"/>
      <c r="BJ584" s="1"/>
      <c r="BK584" s="1"/>
    </row>
    <row r="585" spans="1:63" ht="13.5" customHeight="1" x14ac:dyDescent="0.25">
      <c r="A585" s="3"/>
      <c r="B585" s="3"/>
      <c r="C585" s="3"/>
      <c r="D585" s="3"/>
      <c r="E585" s="3"/>
      <c r="F585" s="3"/>
      <c r="G585" s="1"/>
      <c r="H585" s="3"/>
      <c r="I585" s="1"/>
      <c r="J585" s="1"/>
      <c r="K585" s="1"/>
      <c r="L585" s="1"/>
      <c r="M585" s="1"/>
      <c r="N585" s="1"/>
      <c r="O585" s="1"/>
      <c r="P585" s="3"/>
      <c r="Q585" s="1"/>
      <c r="R585" s="1"/>
      <c r="S585" s="1"/>
      <c r="T585" s="1"/>
      <c r="U585" s="1"/>
      <c r="V585" s="1"/>
      <c r="W585" s="1"/>
      <c r="X585" s="1"/>
      <c r="Y585" s="1"/>
      <c r="Z585" s="1"/>
      <c r="AA585" s="1"/>
      <c r="AB585" s="1"/>
      <c r="AC585" s="1"/>
      <c r="AD585" s="1"/>
      <c r="AE585" s="1"/>
      <c r="AF585" s="1"/>
      <c r="AG585" s="1"/>
      <c r="AH585" s="1"/>
      <c r="AI585" s="1"/>
      <c r="AJ585" s="1"/>
      <c r="AK585" s="1"/>
      <c r="AL585" s="3"/>
      <c r="AM585" s="3"/>
      <c r="AN585" s="3"/>
      <c r="AO585" s="244"/>
      <c r="AP585" s="244"/>
      <c r="AQ585" s="244"/>
      <c r="AR585" s="1"/>
      <c r="AS585" s="1"/>
      <c r="AT585" s="1"/>
      <c r="AU585" s="1"/>
      <c r="AV585" s="1"/>
      <c r="AW585" s="1"/>
      <c r="AX585" s="1"/>
      <c r="AY585" s="1"/>
      <c r="AZ585" s="1"/>
      <c r="BA585" s="1"/>
      <c r="BB585" s="1"/>
      <c r="BC585" s="1"/>
      <c r="BD585" s="1"/>
      <c r="BE585" s="1"/>
      <c r="BF585" s="1"/>
      <c r="BG585" s="1"/>
      <c r="BH585" s="1"/>
      <c r="BI585" s="1"/>
      <c r="BJ585" s="1"/>
      <c r="BK585" s="1"/>
    </row>
    <row r="586" spans="1:63" ht="13.5" customHeight="1" x14ac:dyDescent="0.25">
      <c r="A586" s="3"/>
      <c r="B586" s="3"/>
      <c r="C586" s="3"/>
      <c r="D586" s="3"/>
      <c r="E586" s="3"/>
      <c r="F586" s="3"/>
      <c r="G586" s="1"/>
      <c r="H586" s="3"/>
      <c r="I586" s="1"/>
      <c r="J586" s="1"/>
      <c r="K586" s="1"/>
      <c r="L586" s="1"/>
      <c r="M586" s="1"/>
      <c r="N586" s="1"/>
      <c r="O586" s="1"/>
      <c r="P586" s="3"/>
      <c r="Q586" s="1"/>
      <c r="R586" s="1"/>
      <c r="S586" s="1"/>
      <c r="T586" s="1"/>
      <c r="U586" s="1"/>
      <c r="V586" s="1"/>
      <c r="W586" s="1"/>
      <c r="X586" s="1"/>
      <c r="Y586" s="1"/>
      <c r="Z586" s="1"/>
      <c r="AA586" s="1"/>
      <c r="AB586" s="1"/>
      <c r="AC586" s="1"/>
      <c r="AD586" s="1"/>
      <c r="AE586" s="1"/>
      <c r="AF586" s="1"/>
      <c r="AG586" s="1"/>
      <c r="AH586" s="1"/>
      <c r="AI586" s="1"/>
      <c r="AJ586" s="1"/>
      <c r="AK586" s="1"/>
      <c r="AL586" s="3"/>
      <c r="AM586" s="3"/>
      <c r="AN586" s="3"/>
      <c r="AO586" s="244"/>
      <c r="AP586" s="244"/>
      <c r="AQ586" s="244"/>
      <c r="AR586" s="1"/>
      <c r="AS586" s="1"/>
      <c r="AT586" s="1"/>
      <c r="AU586" s="1"/>
      <c r="AV586" s="1"/>
      <c r="AW586" s="1"/>
      <c r="AX586" s="1"/>
      <c r="AY586" s="1"/>
      <c r="AZ586" s="1"/>
      <c r="BA586" s="1"/>
      <c r="BB586" s="1"/>
      <c r="BC586" s="1"/>
      <c r="BD586" s="1"/>
      <c r="BE586" s="1"/>
      <c r="BF586" s="1"/>
      <c r="BG586" s="1"/>
      <c r="BH586" s="1"/>
      <c r="BI586" s="1"/>
      <c r="BJ586" s="1"/>
      <c r="BK586" s="1"/>
    </row>
    <row r="587" spans="1:63" ht="13.5" customHeight="1" x14ac:dyDescent="0.25">
      <c r="A587" s="3"/>
      <c r="B587" s="3"/>
      <c r="C587" s="3"/>
      <c r="D587" s="3"/>
      <c r="E587" s="3"/>
      <c r="F587" s="3"/>
      <c r="G587" s="1"/>
      <c r="H587" s="3"/>
      <c r="I587" s="1"/>
      <c r="J587" s="1"/>
      <c r="K587" s="1"/>
      <c r="L587" s="1"/>
      <c r="M587" s="1"/>
      <c r="N587" s="1"/>
      <c r="O587" s="1"/>
      <c r="P587" s="3"/>
      <c r="Q587" s="1"/>
      <c r="R587" s="1"/>
      <c r="S587" s="1"/>
      <c r="T587" s="1"/>
      <c r="U587" s="1"/>
      <c r="V587" s="1"/>
      <c r="W587" s="1"/>
      <c r="X587" s="1"/>
      <c r="Y587" s="1"/>
      <c r="Z587" s="1"/>
      <c r="AA587" s="1"/>
      <c r="AB587" s="1"/>
      <c r="AC587" s="1"/>
      <c r="AD587" s="1"/>
      <c r="AE587" s="1"/>
      <c r="AF587" s="1"/>
      <c r="AG587" s="1"/>
      <c r="AH587" s="1"/>
      <c r="AI587" s="1"/>
      <c r="AJ587" s="1"/>
      <c r="AK587" s="1"/>
      <c r="AL587" s="3"/>
      <c r="AM587" s="3"/>
      <c r="AN587" s="3"/>
      <c r="AO587" s="244"/>
      <c r="AP587" s="244"/>
      <c r="AQ587" s="244"/>
      <c r="AR587" s="1"/>
      <c r="AS587" s="1"/>
      <c r="AT587" s="1"/>
      <c r="AU587" s="1"/>
      <c r="AV587" s="1"/>
      <c r="AW587" s="1"/>
      <c r="AX587" s="1"/>
      <c r="AY587" s="1"/>
      <c r="AZ587" s="1"/>
      <c r="BA587" s="1"/>
      <c r="BB587" s="1"/>
      <c r="BC587" s="1"/>
      <c r="BD587" s="1"/>
      <c r="BE587" s="1"/>
      <c r="BF587" s="1"/>
      <c r="BG587" s="1"/>
      <c r="BH587" s="1"/>
      <c r="BI587" s="1"/>
      <c r="BJ587" s="1"/>
      <c r="BK587" s="1"/>
    </row>
    <row r="588" spans="1:63" ht="13.5" customHeight="1" x14ac:dyDescent="0.25">
      <c r="A588" s="3"/>
      <c r="B588" s="3"/>
      <c r="C588" s="3"/>
      <c r="D588" s="3"/>
      <c r="E588" s="3"/>
      <c r="F588" s="3"/>
      <c r="G588" s="1"/>
      <c r="H588" s="3"/>
      <c r="I588" s="1"/>
      <c r="J588" s="1"/>
      <c r="K588" s="1"/>
      <c r="L588" s="1"/>
      <c r="M588" s="1"/>
      <c r="N588" s="1"/>
      <c r="O588" s="1"/>
      <c r="P588" s="3"/>
      <c r="Q588" s="1"/>
      <c r="R588" s="1"/>
      <c r="S588" s="1"/>
      <c r="T588" s="1"/>
      <c r="U588" s="1"/>
      <c r="V588" s="1"/>
      <c r="W588" s="1"/>
      <c r="X588" s="1"/>
      <c r="Y588" s="1"/>
      <c r="Z588" s="1"/>
      <c r="AA588" s="1"/>
      <c r="AB588" s="1"/>
      <c r="AC588" s="1"/>
      <c r="AD588" s="1"/>
      <c r="AE588" s="1"/>
      <c r="AF588" s="1"/>
      <c r="AG588" s="1"/>
      <c r="AH588" s="1"/>
      <c r="AI588" s="1"/>
      <c r="AJ588" s="1"/>
      <c r="AK588" s="1"/>
      <c r="AL588" s="3"/>
      <c r="AM588" s="3"/>
      <c r="AN588" s="3"/>
      <c r="AO588" s="244"/>
      <c r="AP588" s="244"/>
      <c r="AQ588" s="244"/>
      <c r="AR588" s="1"/>
      <c r="AS588" s="1"/>
      <c r="AT588" s="1"/>
      <c r="AU588" s="1"/>
      <c r="AV588" s="1"/>
      <c r="AW588" s="1"/>
      <c r="AX588" s="1"/>
      <c r="AY588" s="1"/>
      <c r="AZ588" s="1"/>
      <c r="BA588" s="1"/>
      <c r="BB588" s="1"/>
      <c r="BC588" s="1"/>
      <c r="BD588" s="1"/>
      <c r="BE588" s="1"/>
      <c r="BF588" s="1"/>
      <c r="BG588" s="1"/>
      <c r="BH588" s="1"/>
      <c r="BI588" s="1"/>
      <c r="BJ588" s="1"/>
      <c r="BK588" s="1"/>
    </row>
    <row r="589" spans="1:63" ht="13.5" customHeight="1" x14ac:dyDescent="0.25">
      <c r="A589" s="3"/>
      <c r="B589" s="3"/>
      <c r="C589" s="3"/>
      <c r="D589" s="3"/>
      <c r="E589" s="3"/>
      <c r="F589" s="3"/>
      <c r="G589" s="1"/>
      <c r="H589" s="3"/>
      <c r="I589" s="1"/>
      <c r="J589" s="1"/>
      <c r="K589" s="1"/>
      <c r="L589" s="1"/>
      <c r="M589" s="1"/>
      <c r="N589" s="1"/>
      <c r="O589" s="1"/>
      <c r="P589" s="3"/>
      <c r="Q589" s="1"/>
      <c r="R589" s="1"/>
      <c r="S589" s="1"/>
      <c r="T589" s="1"/>
      <c r="U589" s="1"/>
      <c r="V589" s="1"/>
      <c r="W589" s="1"/>
      <c r="X589" s="1"/>
      <c r="Y589" s="1"/>
      <c r="Z589" s="1"/>
      <c r="AA589" s="1"/>
      <c r="AB589" s="1"/>
      <c r="AC589" s="1"/>
      <c r="AD589" s="1"/>
      <c r="AE589" s="1"/>
      <c r="AF589" s="1"/>
      <c r="AG589" s="1"/>
      <c r="AH589" s="1"/>
      <c r="AI589" s="1"/>
      <c r="AJ589" s="1"/>
      <c r="AK589" s="1"/>
      <c r="AL589" s="3"/>
      <c r="AM589" s="3"/>
      <c r="AN589" s="3"/>
      <c r="AO589" s="244"/>
      <c r="AP589" s="244"/>
      <c r="AQ589" s="244"/>
      <c r="AR589" s="1"/>
      <c r="AS589" s="1"/>
      <c r="AT589" s="1"/>
      <c r="AU589" s="1"/>
      <c r="AV589" s="1"/>
      <c r="AW589" s="1"/>
      <c r="AX589" s="1"/>
      <c r="AY589" s="1"/>
      <c r="AZ589" s="1"/>
      <c r="BA589" s="1"/>
      <c r="BB589" s="1"/>
      <c r="BC589" s="1"/>
      <c r="BD589" s="1"/>
      <c r="BE589" s="1"/>
      <c r="BF589" s="1"/>
      <c r="BG589" s="1"/>
      <c r="BH589" s="1"/>
      <c r="BI589" s="1"/>
      <c r="BJ589" s="1"/>
      <c r="BK589" s="1"/>
    </row>
    <row r="590" spans="1:63" ht="13.5" customHeight="1" x14ac:dyDescent="0.25">
      <c r="A590" s="3"/>
      <c r="B590" s="3"/>
      <c r="C590" s="3"/>
      <c r="D590" s="3"/>
      <c r="E590" s="3"/>
      <c r="F590" s="3"/>
      <c r="G590" s="1"/>
      <c r="H590" s="3"/>
      <c r="I590" s="1"/>
      <c r="J590" s="1"/>
      <c r="K590" s="1"/>
      <c r="L590" s="1"/>
      <c r="M590" s="1"/>
      <c r="N590" s="1"/>
      <c r="O590" s="1"/>
      <c r="P590" s="3"/>
      <c r="Q590" s="1"/>
      <c r="R590" s="1"/>
      <c r="S590" s="1"/>
      <c r="T590" s="1"/>
      <c r="U590" s="1"/>
      <c r="V590" s="1"/>
      <c r="W590" s="1"/>
      <c r="X590" s="1"/>
      <c r="Y590" s="1"/>
      <c r="Z590" s="1"/>
      <c r="AA590" s="1"/>
      <c r="AB590" s="1"/>
      <c r="AC590" s="1"/>
      <c r="AD590" s="1"/>
      <c r="AE590" s="1"/>
      <c r="AF590" s="1"/>
      <c r="AG590" s="1"/>
      <c r="AH590" s="1"/>
      <c r="AI590" s="1"/>
      <c r="AJ590" s="1"/>
      <c r="AK590" s="1"/>
      <c r="AL590" s="3"/>
      <c r="AM590" s="3"/>
      <c r="AN590" s="3"/>
      <c r="AO590" s="244"/>
      <c r="AP590" s="244"/>
      <c r="AQ590" s="244"/>
      <c r="AR590" s="1"/>
      <c r="AS590" s="1"/>
      <c r="AT590" s="1"/>
      <c r="AU590" s="1"/>
      <c r="AV590" s="1"/>
      <c r="AW590" s="1"/>
      <c r="AX590" s="1"/>
      <c r="AY590" s="1"/>
      <c r="AZ590" s="1"/>
      <c r="BA590" s="1"/>
      <c r="BB590" s="1"/>
      <c r="BC590" s="1"/>
      <c r="BD590" s="1"/>
      <c r="BE590" s="1"/>
      <c r="BF590" s="1"/>
      <c r="BG590" s="1"/>
      <c r="BH590" s="1"/>
      <c r="BI590" s="1"/>
      <c r="BJ590" s="1"/>
      <c r="BK590" s="1"/>
    </row>
    <row r="591" spans="1:63" ht="13.5" customHeight="1" x14ac:dyDescent="0.25">
      <c r="A591" s="3"/>
      <c r="B591" s="3"/>
      <c r="C591" s="3"/>
      <c r="D591" s="3"/>
      <c r="E591" s="3"/>
      <c r="F591" s="3"/>
      <c r="G591" s="1"/>
      <c r="H591" s="3"/>
      <c r="I591" s="1"/>
      <c r="J591" s="1"/>
      <c r="K591" s="1"/>
      <c r="L591" s="1"/>
      <c r="M591" s="1"/>
      <c r="N591" s="1"/>
      <c r="O591" s="1"/>
      <c r="P591" s="3"/>
      <c r="Q591" s="1"/>
      <c r="R591" s="1"/>
      <c r="S591" s="1"/>
      <c r="T591" s="1"/>
      <c r="U591" s="1"/>
      <c r="V591" s="1"/>
      <c r="W591" s="1"/>
      <c r="X591" s="1"/>
      <c r="Y591" s="1"/>
      <c r="Z591" s="1"/>
      <c r="AA591" s="1"/>
      <c r="AB591" s="1"/>
      <c r="AC591" s="1"/>
      <c r="AD591" s="1"/>
      <c r="AE591" s="1"/>
      <c r="AF591" s="1"/>
      <c r="AG591" s="1"/>
      <c r="AH591" s="1"/>
      <c r="AI591" s="1"/>
      <c r="AJ591" s="1"/>
      <c r="AK591" s="1"/>
      <c r="AL591" s="3"/>
      <c r="AM591" s="3"/>
      <c r="AN591" s="3"/>
      <c r="AO591" s="244"/>
      <c r="AP591" s="244"/>
      <c r="AQ591" s="244"/>
      <c r="AR591" s="1"/>
      <c r="AS591" s="1"/>
      <c r="AT591" s="1"/>
      <c r="AU591" s="1"/>
      <c r="AV591" s="1"/>
      <c r="AW591" s="1"/>
      <c r="AX591" s="1"/>
      <c r="AY591" s="1"/>
      <c r="AZ591" s="1"/>
      <c r="BA591" s="1"/>
      <c r="BB591" s="1"/>
      <c r="BC591" s="1"/>
      <c r="BD591" s="1"/>
      <c r="BE591" s="1"/>
      <c r="BF591" s="1"/>
      <c r="BG591" s="1"/>
      <c r="BH591" s="1"/>
      <c r="BI591" s="1"/>
      <c r="BJ591" s="1"/>
      <c r="BK591" s="1"/>
    </row>
    <row r="592" spans="1:63" ht="13.5" customHeight="1" x14ac:dyDescent="0.25">
      <c r="A592" s="3"/>
      <c r="B592" s="3"/>
      <c r="C592" s="3"/>
      <c r="D592" s="3"/>
      <c r="E592" s="3"/>
      <c r="F592" s="3"/>
      <c r="G592" s="1"/>
      <c r="H592" s="3"/>
      <c r="I592" s="1"/>
      <c r="J592" s="1"/>
      <c r="K592" s="1"/>
      <c r="L592" s="1"/>
      <c r="M592" s="1"/>
      <c r="N592" s="1"/>
      <c r="O592" s="1"/>
      <c r="P592" s="3"/>
      <c r="Q592" s="1"/>
      <c r="R592" s="1"/>
      <c r="S592" s="1"/>
      <c r="T592" s="1"/>
      <c r="U592" s="1"/>
      <c r="V592" s="1"/>
      <c r="W592" s="1"/>
      <c r="X592" s="1"/>
      <c r="Y592" s="1"/>
      <c r="Z592" s="1"/>
      <c r="AA592" s="1"/>
      <c r="AB592" s="1"/>
      <c r="AC592" s="1"/>
      <c r="AD592" s="1"/>
      <c r="AE592" s="1"/>
      <c r="AF592" s="1"/>
      <c r="AG592" s="1"/>
      <c r="AH592" s="1"/>
      <c r="AI592" s="1"/>
      <c r="AJ592" s="1"/>
      <c r="AK592" s="1"/>
      <c r="AL592" s="3"/>
      <c r="AM592" s="3"/>
      <c r="AN592" s="3"/>
      <c r="AO592" s="244"/>
      <c r="AP592" s="244"/>
      <c r="AQ592" s="244"/>
      <c r="AR592" s="1"/>
      <c r="AS592" s="1"/>
      <c r="AT592" s="1"/>
      <c r="AU592" s="1"/>
      <c r="AV592" s="1"/>
      <c r="AW592" s="1"/>
      <c r="AX592" s="1"/>
      <c r="AY592" s="1"/>
      <c r="AZ592" s="1"/>
      <c r="BA592" s="1"/>
      <c r="BB592" s="1"/>
      <c r="BC592" s="1"/>
      <c r="BD592" s="1"/>
      <c r="BE592" s="1"/>
      <c r="BF592" s="1"/>
      <c r="BG592" s="1"/>
      <c r="BH592" s="1"/>
      <c r="BI592" s="1"/>
      <c r="BJ592" s="1"/>
      <c r="BK592" s="1"/>
    </row>
    <row r="593" spans="1:63" ht="13.5" customHeight="1" x14ac:dyDescent="0.25">
      <c r="A593" s="3"/>
      <c r="B593" s="3"/>
      <c r="C593" s="3"/>
      <c r="D593" s="3"/>
      <c r="E593" s="3"/>
      <c r="F593" s="3"/>
      <c r="G593" s="1"/>
      <c r="H593" s="3"/>
      <c r="I593" s="1"/>
      <c r="J593" s="1"/>
      <c r="K593" s="1"/>
      <c r="L593" s="1"/>
      <c r="M593" s="1"/>
      <c r="N593" s="1"/>
      <c r="O593" s="1"/>
      <c r="P593" s="3"/>
      <c r="Q593" s="1"/>
      <c r="R593" s="1"/>
      <c r="S593" s="1"/>
      <c r="T593" s="1"/>
      <c r="U593" s="1"/>
      <c r="V593" s="1"/>
      <c r="W593" s="1"/>
      <c r="X593" s="1"/>
      <c r="Y593" s="1"/>
      <c r="Z593" s="1"/>
      <c r="AA593" s="1"/>
      <c r="AB593" s="1"/>
      <c r="AC593" s="1"/>
      <c r="AD593" s="1"/>
      <c r="AE593" s="1"/>
      <c r="AF593" s="1"/>
      <c r="AG593" s="1"/>
      <c r="AH593" s="1"/>
      <c r="AI593" s="1"/>
      <c r="AJ593" s="1"/>
      <c r="AK593" s="1"/>
      <c r="AL593" s="3"/>
      <c r="AM593" s="3"/>
      <c r="AN593" s="3"/>
      <c r="AO593" s="244"/>
      <c r="AP593" s="244"/>
      <c r="AQ593" s="244"/>
      <c r="AR593" s="1"/>
      <c r="AS593" s="1"/>
      <c r="AT593" s="1"/>
      <c r="AU593" s="1"/>
      <c r="AV593" s="1"/>
      <c r="AW593" s="1"/>
      <c r="AX593" s="1"/>
      <c r="AY593" s="1"/>
      <c r="AZ593" s="1"/>
      <c r="BA593" s="1"/>
      <c r="BB593" s="1"/>
      <c r="BC593" s="1"/>
      <c r="BD593" s="1"/>
      <c r="BE593" s="1"/>
      <c r="BF593" s="1"/>
      <c r="BG593" s="1"/>
      <c r="BH593" s="1"/>
      <c r="BI593" s="1"/>
      <c r="BJ593" s="1"/>
      <c r="BK593" s="1"/>
    </row>
    <row r="594" spans="1:63" ht="13.5" customHeight="1" x14ac:dyDescent="0.25">
      <c r="A594" s="3"/>
      <c r="B594" s="3"/>
      <c r="C594" s="3"/>
      <c r="D594" s="3"/>
      <c r="E594" s="3"/>
      <c r="F594" s="3"/>
      <c r="G594" s="1"/>
      <c r="H594" s="3"/>
      <c r="I594" s="1"/>
      <c r="J594" s="1"/>
      <c r="K594" s="1"/>
      <c r="L594" s="1"/>
      <c r="M594" s="1"/>
      <c r="N594" s="1"/>
      <c r="O594" s="1"/>
      <c r="P594" s="3"/>
      <c r="Q594" s="1"/>
      <c r="R594" s="1"/>
      <c r="S594" s="1"/>
      <c r="T594" s="1"/>
      <c r="U594" s="1"/>
      <c r="V594" s="1"/>
      <c r="W594" s="1"/>
      <c r="X594" s="1"/>
      <c r="Y594" s="1"/>
      <c r="Z594" s="1"/>
      <c r="AA594" s="1"/>
      <c r="AB594" s="1"/>
      <c r="AC594" s="1"/>
      <c r="AD594" s="1"/>
      <c r="AE594" s="1"/>
      <c r="AF594" s="1"/>
      <c r="AG594" s="1"/>
      <c r="AH594" s="1"/>
      <c r="AI594" s="1"/>
      <c r="AJ594" s="1"/>
      <c r="AK594" s="1"/>
      <c r="AL594" s="3"/>
      <c r="AM594" s="3"/>
      <c r="AN594" s="3"/>
      <c r="AO594" s="244"/>
      <c r="AP594" s="244"/>
      <c r="AQ594" s="244"/>
      <c r="AR594" s="1"/>
      <c r="AS594" s="1"/>
      <c r="AT594" s="1"/>
      <c r="AU594" s="1"/>
      <c r="AV594" s="1"/>
      <c r="AW594" s="1"/>
      <c r="AX594" s="1"/>
      <c r="AY594" s="1"/>
      <c r="AZ594" s="1"/>
      <c r="BA594" s="1"/>
      <c r="BB594" s="1"/>
      <c r="BC594" s="1"/>
      <c r="BD594" s="1"/>
      <c r="BE594" s="1"/>
      <c r="BF594" s="1"/>
      <c r="BG594" s="1"/>
      <c r="BH594" s="1"/>
      <c r="BI594" s="1"/>
      <c r="BJ594" s="1"/>
      <c r="BK594" s="1"/>
    </row>
    <row r="595" spans="1:63" ht="13.5" customHeight="1" x14ac:dyDescent="0.25">
      <c r="A595" s="3"/>
      <c r="B595" s="3"/>
      <c r="C595" s="3"/>
      <c r="D595" s="3"/>
      <c r="E595" s="3"/>
      <c r="F595" s="3"/>
      <c r="G595" s="1"/>
      <c r="H595" s="3"/>
      <c r="I595" s="1"/>
      <c r="J595" s="1"/>
      <c r="K595" s="1"/>
      <c r="L595" s="1"/>
      <c r="M595" s="1"/>
      <c r="N595" s="1"/>
      <c r="O595" s="1"/>
      <c r="P595" s="3"/>
      <c r="Q595" s="1"/>
      <c r="R595" s="1"/>
      <c r="S595" s="1"/>
      <c r="T595" s="1"/>
      <c r="U595" s="1"/>
      <c r="V595" s="1"/>
      <c r="W595" s="1"/>
      <c r="X595" s="1"/>
      <c r="Y595" s="1"/>
      <c r="Z595" s="1"/>
      <c r="AA595" s="1"/>
      <c r="AB595" s="1"/>
      <c r="AC595" s="1"/>
      <c r="AD595" s="1"/>
      <c r="AE595" s="1"/>
      <c r="AF595" s="1"/>
      <c r="AG595" s="1"/>
      <c r="AH595" s="1"/>
      <c r="AI595" s="1"/>
      <c r="AJ595" s="1"/>
      <c r="AK595" s="1"/>
      <c r="AL595" s="3"/>
      <c r="AM595" s="3"/>
      <c r="AN595" s="3"/>
      <c r="AO595" s="244"/>
      <c r="AP595" s="244"/>
      <c r="AQ595" s="244"/>
      <c r="AR595" s="1"/>
      <c r="AS595" s="1"/>
      <c r="AT595" s="1"/>
      <c r="AU595" s="1"/>
      <c r="AV595" s="1"/>
      <c r="AW595" s="1"/>
      <c r="AX595" s="1"/>
      <c r="AY595" s="1"/>
      <c r="AZ595" s="1"/>
      <c r="BA595" s="1"/>
      <c r="BB595" s="1"/>
      <c r="BC595" s="1"/>
      <c r="BD595" s="1"/>
      <c r="BE595" s="1"/>
      <c r="BF595" s="1"/>
      <c r="BG595" s="1"/>
      <c r="BH595" s="1"/>
      <c r="BI595" s="1"/>
      <c r="BJ595" s="1"/>
      <c r="BK595" s="1"/>
    </row>
    <row r="596" spans="1:63" ht="13.5" customHeight="1" x14ac:dyDescent="0.25">
      <c r="A596" s="3"/>
      <c r="B596" s="3"/>
      <c r="C596" s="3"/>
      <c r="D596" s="3"/>
      <c r="E596" s="3"/>
      <c r="F596" s="3"/>
      <c r="G596" s="1"/>
      <c r="H596" s="3"/>
      <c r="I596" s="1"/>
      <c r="J596" s="1"/>
      <c r="K596" s="1"/>
      <c r="L596" s="1"/>
      <c r="M596" s="1"/>
      <c r="N596" s="1"/>
      <c r="O596" s="1"/>
      <c r="P596" s="3"/>
      <c r="Q596" s="1"/>
      <c r="R596" s="1"/>
      <c r="S596" s="1"/>
      <c r="T596" s="1"/>
      <c r="U596" s="1"/>
      <c r="V596" s="1"/>
      <c r="W596" s="1"/>
      <c r="X596" s="1"/>
      <c r="Y596" s="1"/>
      <c r="Z596" s="1"/>
      <c r="AA596" s="1"/>
      <c r="AB596" s="1"/>
      <c r="AC596" s="1"/>
      <c r="AD596" s="1"/>
      <c r="AE596" s="1"/>
      <c r="AF596" s="1"/>
      <c r="AG596" s="1"/>
      <c r="AH596" s="1"/>
      <c r="AI596" s="1"/>
      <c r="AJ596" s="1"/>
      <c r="AK596" s="1"/>
      <c r="AL596" s="3"/>
      <c r="AM596" s="3"/>
      <c r="AN596" s="3"/>
      <c r="AO596" s="244"/>
      <c r="AP596" s="244"/>
      <c r="AQ596" s="244"/>
      <c r="AR596" s="1"/>
      <c r="AS596" s="1"/>
      <c r="AT596" s="1"/>
      <c r="AU596" s="1"/>
      <c r="AV596" s="1"/>
      <c r="AW596" s="1"/>
      <c r="AX596" s="1"/>
      <c r="AY596" s="1"/>
      <c r="AZ596" s="1"/>
      <c r="BA596" s="1"/>
      <c r="BB596" s="1"/>
      <c r="BC596" s="1"/>
      <c r="BD596" s="1"/>
      <c r="BE596" s="1"/>
      <c r="BF596" s="1"/>
      <c r="BG596" s="1"/>
      <c r="BH596" s="1"/>
      <c r="BI596" s="1"/>
      <c r="BJ596" s="1"/>
      <c r="BK596" s="1"/>
    </row>
    <row r="597" spans="1:63" ht="13.5" customHeight="1" x14ac:dyDescent="0.25">
      <c r="A597" s="3"/>
      <c r="B597" s="3"/>
      <c r="C597" s="3"/>
      <c r="D597" s="3"/>
      <c r="E597" s="3"/>
      <c r="F597" s="3"/>
      <c r="G597" s="1"/>
      <c r="H597" s="3"/>
      <c r="I597" s="1"/>
      <c r="J597" s="1"/>
      <c r="K597" s="1"/>
      <c r="L597" s="1"/>
      <c r="M597" s="1"/>
      <c r="N597" s="1"/>
      <c r="O597" s="1"/>
      <c r="P597" s="3"/>
      <c r="Q597" s="1"/>
      <c r="R597" s="1"/>
      <c r="S597" s="1"/>
      <c r="T597" s="1"/>
      <c r="U597" s="1"/>
      <c r="V597" s="1"/>
      <c r="W597" s="1"/>
      <c r="X597" s="1"/>
      <c r="Y597" s="1"/>
      <c r="Z597" s="1"/>
      <c r="AA597" s="1"/>
      <c r="AB597" s="1"/>
      <c r="AC597" s="1"/>
      <c r="AD597" s="1"/>
      <c r="AE597" s="1"/>
      <c r="AF597" s="1"/>
      <c r="AG597" s="1"/>
      <c r="AH597" s="1"/>
      <c r="AI597" s="1"/>
      <c r="AJ597" s="1"/>
      <c r="AK597" s="1"/>
      <c r="AL597" s="3"/>
      <c r="AM597" s="3"/>
      <c r="AN597" s="3"/>
      <c r="AO597" s="244"/>
      <c r="AP597" s="244"/>
      <c r="AQ597" s="244"/>
      <c r="AR597" s="1"/>
      <c r="AS597" s="1"/>
      <c r="AT597" s="1"/>
      <c r="AU597" s="1"/>
      <c r="AV597" s="1"/>
      <c r="AW597" s="1"/>
      <c r="AX597" s="1"/>
      <c r="AY597" s="1"/>
      <c r="AZ597" s="1"/>
      <c r="BA597" s="1"/>
      <c r="BB597" s="1"/>
      <c r="BC597" s="1"/>
      <c r="BD597" s="1"/>
      <c r="BE597" s="1"/>
      <c r="BF597" s="1"/>
      <c r="BG597" s="1"/>
      <c r="BH597" s="1"/>
      <c r="BI597" s="1"/>
      <c r="BJ597" s="1"/>
      <c r="BK597" s="1"/>
    </row>
    <row r="598" spans="1:63" ht="13.5" customHeight="1" x14ac:dyDescent="0.25">
      <c r="A598" s="3"/>
      <c r="B598" s="3"/>
      <c r="C598" s="3"/>
      <c r="D598" s="3"/>
      <c r="E598" s="3"/>
      <c r="F598" s="3"/>
      <c r="G598" s="1"/>
      <c r="H598" s="3"/>
      <c r="I598" s="1"/>
      <c r="J598" s="1"/>
      <c r="K598" s="1"/>
      <c r="L598" s="1"/>
      <c r="M598" s="1"/>
      <c r="N598" s="1"/>
      <c r="O598" s="1"/>
      <c r="P598" s="3"/>
      <c r="Q598" s="1"/>
      <c r="R598" s="1"/>
      <c r="S598" s="1"/>
      <c r="T598" s="1"/>
      <c r="U598" s="1"/>
      <c r="V598" s="1"/>
      <c r="W598" s="1"/>
      <c r="X598" s="1"/>
      <c r="Y598" s="1"/>
      <c r="Z598" s="1"/>
      <c r="AA598" s="1"/>
      <c r="AB598" s="1"/>
      <c r="AC598" s="1"/>
      <c r="AD598" s="1"/>
      <c r="AE598" s="1"/>
      <c r="AF598" s="1"/>
      <c r="AG598" s="1"/>
      <c r="AH598" s="1"/>
      <c r="AI598" s="1"/>
      <c r="AJ598" s="1"/>
      <c r="AK598" s="1"/>
      <c r="AL598" s="3"/>
      <c r="AM598" s="3"/>
      <c r="AN598" s="3"/>
      <c r="AO598" s="244"/>
      <c r="AP598" s="244"/>
      <c r="AQ598" s="244"/>
      <c r="AR598" s="1"/>
      <c r="AS598" s="1"/>
      <c r="AT598" s="1"/>
      <c r="AU598" s="1"/>
      <c r="AV598" s="1"/>
      <c r="AW598" s="1"/>
      <c r="AX598" s="1"/>
      <c r="AY598" s="1"/>
      <c r="AZ598" s="1"/>
      <c r="BA598" s="1"/>
      <c r="BB598" s="1"/>
      <c r="BC598" s="1"/>
      <c r="BD598" s="1"/>
      <c r="BE598" s="1"/>
      <c r="BF598" s="1"/>
      <c r="BG598" s="1"/>
      <c r="BH598" s="1"/>
      <c r="BI598" s="1"/>
      <c r="BJ598" s="1"/>
      <c r="BK598" s="1"/>
    </row>
    <row r="599" spans="1:63" ht="13.5" customHeight="1" x14ac:dyDescent="0.25">
      <c r="A599" s="3"/>
      <c r="B599" s="3"/>
      <c r="C599" s="3"/>
      <c r="D599" s="3"/>
      <c r="E599" s="3"/>
      <c r="F599" s="3"/>
      <c r="G599" s="1"/>
      <c r="H599" s="3"/>
      <c r="I599" s="1"/>
      <c r="J599" s="1"/>
      <c r="K599" s="1"/>
      <c r="L599" s="1"/>
      <c r="M599" s="1"/>
      <c r="N599" s="1"/>
      <c r="O599" s="1"/>
      <c r="P599" s="3"/>
      <c r="Q599" s="1"/>
      <c r="R599" s="1"/>
      <c r="S599" s="1"/>
      <c r="T599" s="1"/>
      <c r="U599" s="1"/>
      <c r="V599" s="1"/>
      <c r="W599" s="1"/>
      <c r="X599" s="1"/>
      <c r="Y599" s="1"/>
      <c r="Z599" s="1"/>
      <c r="AA599" s="1"/>
      <c r="AB599" s="1"/>
      <c r="AC599" s="1"/>
      <c r="AD599" s="1"/>
      <c r="AE599" s="1"/>
      <c r="AF599" s="1"/>
      <c r="AG599" s="1"/>
      <c r="AH599" s="1"/>
      <c r="AI599" s="1"/>
      <c r="AJ599" s="1"/>
      <c r="AK599" s="1"/>
      <c r="AL599" s="3"/>
      <c r="AM599" s="3"/>
      <c r="AN599" s="3"/>
      <c r="AO599" s="244"/>
      <c r="AP599" s="244"/>
      <c r="AQ599" s="244"/>
      <c r="AR599" s="1"/>
      <c r="AS599" s="1"/>
      <c r="AT599" s="1"/>
      <c r="AU599" s="1"/>
      <c r="AV599" s="1"/>
      <c r="AW599" s="1"/>
      <c r="AX599" s="1"/>
      <c r="AY599" s="1"/>
      <c r="AZ599" s="1"/>
      <c r="BA599" s="1"/>
      <c r="BB599" s="1"/>
      <c r="BC599" s="1"/>
      <c r="BD599" s="1"/>
      <c r="BE599" s="1"/>
      <c r="BF599" s="1"/>
      <c r="BG599" s="1"/>
      <c r="BH599" s="1"/>
      <c r="BI599" s="1"/>
      <c r="BJ599" s="1"/>
      <c r="BK599" s="1"/>
    </row>
    <row r="600" spans="1:63" ht="13.5" customHeight="1" x14ac:dyDescent="0.25">
      <c r="A600" s="3"/>
      <c r="B600" s="3"/>
      <c r="C600" s="3"/>
      <c r="D600" s="3"/>
      <c r="E600" s="3"/>
      <c r="F600" s="3"/>
      <c r="G600" s="1"/>
      <c r="H600" s="3"/>
      <c r="I600" s="1"/>
      <c r="J600" s="1"/>
      <c r="K600" s="1"/>
      <c r="L600" s="1"/>
      <c r="M600" s="1"/>
      <c r="N600" s="1"/>
      <c r="O600" s="1"/>
      <c r="P600" s="3"/>
      <c r="Q600" s="1"/>
      <c r="R600" s="1"/>
      <c r="S600" s="1"/>
      <c r="T600" s="1"/>
      <c r="U600" s="1"/>
      <c r="V600" s="1"/>
      <c r="W600" s="1"/>
      <c r="X600" s="1"/>
      <c r="Y600" s="1"/>
      <c r="Z600" s="1"/>
      <c r="AA600" s="1"/>
      <c r="AB600" s="1"/>
      <c r="AC600" s="1"/>
      <c r="AD600" s="1"/>
      <c r="AE600" s="1"/>
      <c r="AF600" s="1"/>
      <c r="AG600" s="1"/>
      <c r="AH600" s="1"/>
      <c r="AI600" s="1"/>
      <c r="AJ600" s="1"/>
      <c r="AK600" s="1"/>
      <c r="AL600" s="3"/>
      <c r="AM600" s="3"/>
      <c r="AN600" s="3"/>
      <c r="AO600" s="244"/>
      <c r="AP600" s="244"/>
      <c r="AQ600" s="244"/>
      <c r="AR600" s="1"/>
      <c r="AS600" s="1"/>
      <c r="AT600" s="1"/>
      <c r="AU600" s="1"/>
      <c r="AV600" s="1"/>
      <c r="AW600" s="1"/>
      <c r="AX600" s="1"/>
      <c r="AY600" s="1"/>
      <c r="AZ600" s="1"/>
      <c r="BA600" s="1"/>
      <c r="BB600" s="1"/>
      <c r="BC600" s="1"/>
      <c r="BD600" s="1"/>
      <c r="BE600" s="1"/>
      <c r="BF600" s="1"/>
      <c r="BG600" s="1"/>
      <c r="BH600" s="1"/>
      <c r="BI600" s="1"/>
      <c r="BJ600" s="1"/>
      <c r="BK600" s="1"/>
    </row>
    <row r="601" spans="1:63" ht="13.5" customHeight="1" x14ac:dyDescent="0.25">
      <c r="A601" s="3"/>
      <c r="B601" s="3"/>
      <c r="C601" s="3"/>
      <c r="D601" s="3"/>
      <c r="E601" s="3"/>
      <c r="F601" s="3"/>
      <c r="G601" s="1"/>
      <c r="H601" s="3"/>
      <c r="I601" s="1"/>
      <c r="J601" s="1"/>
      <c r="K601" s="1"/>
      <c r="L601" s="1"/>
      <c r="M601" s="1"/>
      <c r="N601" s="1"/>
      <c r="O601" s="1"/>
      <c r="P601" s="3"/>
      <c r="Q601" s="1"/>
      <c r="R601" s="1"/>
      <c r="S601" s="1"/>
      <c r="T601" s="1"/>
      <c r="U601" s="1"/>
      <c r="V601" s="1"/>
      <c r="W601" s="1"/>
      <c r="X601" s="1"/>
      <c r="Y601" s="1"/>
      <c r="Z601" s="1"/>
      <c r="AA601" s="1"/>
      <c r="AB601" s="1"/>
      <c r="AC601" s="1"/>
      <c r="AD601" s="1"/>
      <c r="AE601" s="1"/>
      <c r="AF601" s="1"/>
      <c r="AG601" s="1"/>
      <c r="AH601" s="1"/>
      <c r="AI601" s="1"/>
      <c r="AJ601" s="1"/>
      <c r="AK601" s="1"/>
      <c r="AL601" s="3"/>
      <c r="AM601" s="3"/>
      <c r="AN601" s="3"/>
      <c r="AO601" s="244"/>
      <c r="AP601" s="244"/>
      <c r="AQ601" s="244"/>
      <c r="AR601" s="1"/>
      <c r="AS601" s="1"/>
      <c r="AT601" s="1"/>
      <c r="AU601" s="1"/>
      <c r="AV601" s="1"/>
      <c r="AW601" s="1"/>
      <c r="AX601" s="1"/>
      <c r="AY601" s="1"/>
      <c r="AZ601" s="1"/>
      <c r="BA601" s="1"/>
      <c r="BB601" s="1"/>
      <c r="BC601" s="1"/>
      <c r="BD601" s="1"/>
      <c r="BE601" s="1"/>
      <c r="BF601" s="1"/>
      <c r="BG601" s="1"/>
      <c r="BH601" s="1"/>
      <c r="BI601" s="1"/>
      <c r="BJ601" s="1"/>
      <c r="BK601" s="1"/>
    </row>
    <row r="602" spans="1:63" ht="13.5" customHeight="1" x14ac:dyDescent="0.25">
      <c r="A602" s="3"/>
      <c r="B602" s="3"/>
      <c r="C602" s="3"/>
      <c r="D602" s="3"/>
      <c r="E602" s="3"/>
      <c r="F602" s="3"/>
      <c r="G602" s="1"/>
      <c r="H602" s="3"/>
      <c r="I602" s="1"/>
      <c r="J602" s="1"/>
      <c r="K602" s="1"/>
      <c r="L602" s="1"/>
      <c r="M602" s="1"/>
      <c r="N602" s="1"/>
      <c r="O602" s="1"/>
      <c r="P602" s="3"/>
      <c r="Q602" s="1"/>
      <c r="R602" s="1"/>
      <c r="S602" s="1"/>
      <c r="T602" s="1"/>
      <c r="U602" s="1"/>
      <c r="V602" s="1"/>
      <c r="W602" s="1"/>
      <c r="X602" s="1"/>
      <c r="Y602" s="1"/>
      <c r="Z602" s="1"/>
      <c r="AA602" s="1"/>
      <c r="AB602" s="1"/>
      <c r="AC602" s="1"/>
      <c r="AD602" s="1"/>
      <c r="AE602" s="1"/>
      <c r="AF602" s="1"/>
      <c r="AG602" s="1"/>
      <c r="AH602" s="1"/>
      <c r="AI602" s="1"/>
      <c r="AJ602" s="1"/>
      <c r="AK602" s="1"/>
      <c r="AL602" s="3"/>
      <c r="AM602" s="3"/>
      <c r="AN602" s="3"/>
      <c r="AO602" s="244"/>
      <c r="AP602" s="244"/>
      <c r="AQ602" s="244"/>
      <c r="AR602" s="1"/>
      <c r="AS602" s="1"/>
      <c r="AT602" s="1"/>
      <c r="AU602" s="1"/>
      <c r="AV602" s="1"/>
      <c r="AW602" s="1"/>
      <c r="AX602" s="1"/>
      <c r="AY602" s="1"/>
      <c r="AZ602" s="1"/>
      <c r="BA602" s="1"/>
      <c r="BB602" s="1"/>
      <c r="BC602" s="1"/>
      <c r="BD602" s="1"/>
      <c r="BE602" s="1"/>
      <c r="BF602" s="1"/>
      <c r="BG602" s="1"/>
      <c r="BH602" s="1"/>
      <c r="BI602" s="1"/>
      <c r="BJ602" s="1"/>
      <c r="BK602" s="1"/>
    </row>
    <row r="603" spans="1:63" ht="13.5" customHeight="1" x14ac:dyDescent="0.25">
      <c r="A603" s="3"/>
      <c r="B603" s="3"/>
      <c r="C603" s="3"/>
      <c r="D603" s="3"/>
      <c r="E603" s="3"/>
      <c r="F603" s="3"/>
      <c r="G603" s="1"/>
      <c r="H603" s="3"/>
      <c r="I603" s="1"/>
      <c r="J603" s="1"/>
      <c r="K603" s="1"/>
      <c r="L603" s="1"/>
      <c r="M603" s="1"/>
      <c r="N603" s="1"/>
      <c r="O603" s="1"/>
      <c r="P603" s="3"/>
      <c r="Q603" s="1"/>
      <c r="R603" s="1"/>
      <c r="S603" s="1"/>
      <c r="T603" s="1"/>
      <c r="U603" s="1"/>
      <c r="V603" s="1"/>
      <c r="W603" s="1"/>
      <c r="X603" s="1"/>
      <c r="Y603" s="1"/>
      <c r="Z603" s="1"/>
      <c r="AA603" s="1"/>
      <c r="AB603" s="1"/>
      <c r="AC603" s="1"/>
      <c r="AD603" s="1"/>
      <c r="AE603" s="1"/>
      <c r="AF603" s="1"/>
      <c r="AG603" s="1"/>
      <c r="AH603" s="1"/>
      <c r="AI603" s="1"/>
      <c r="AJ603" s="1"/>
      <c r="AK603" s="1"/>
      <c r="AL603" s="3"/>
      <c r="AM603" s="3"/>
      <c r="AN603" s="3"/>
      <c r="AO603" s="244"/>
      <c r="AP603" s="244"/>
      <c r="AQ603" s="244"/>
      <c r="AR603" s="1"/>
      <c r="AS603" s="1"/>
      <c r="AT603" s="1"/>
      <c r="AU603" s="1"/>
      <c r="AV603" s="1"/>
      <c r="AW603" s="1"/>
      <c r="AX603" s="1"/>
      <c r="AY603" s="1"/>
      <c r="AZ603" s="1"/>
      <c r="BA603" s="1"/>
      <c r="BB603" s="1"/>
      <c r="BC603" s="1"/>
      <c r="BD603" s="1"/>
      <c r="BE603" s="1"/>
      <c r="BF603" s="1"/>
      <c r="BG603" s="1"/>
      <c r="BH603" s="1"/>
      <c r="BI603" s="1"/>
      <c r="BJ603" s="1"/>
      <c r="BK603" s="1"/>
    </row>
    <row r="604" spans="1:63" ht="13.5" customHeight="1" x14ac:dyDescent="0.25">
      <c r="A604" s="3"/>
      <c r="B604" s="3"/>
      <c r="C604" s="3"/>
      <c r="D604" s="3"/>
      <c r="E604" s="3"/>
      <c r="F604" s="3"/>
      <c r="G604" s="1"/>
      <c r="H604" s="3"/>
      <c r="I604" s="1"/>
      <c r="J604" s="1"/>
      <c r="K604" s="1"/>
      <c r="L604" s="1"/>
      <c r="M604" s="1"/>
      <c r="N604" s="1"/>
      <c r="O604" s="1"/>
      <c r="P604" s="3"/>
      <c r="Q604" s="1"/>
      <c r="R604" s="1"/>
      <c r="S604" s="1"/>
      <c r="T604" s="1"/>
      <c r="U604" s="1"/>
      <c r="V604" s="1"/>
      <c r="W604" s="1"/>
      <c r="X604" s="1"/>
      <c r="Y604" s="1"/>
      <c r="Z604" s="1"/>
      <c r="AA604" s="1"/>
      <c r="AB604" s="1"/>
      <c r="AC604" s="1"/>
      <c r="AD604" s="1"/>
      <c r="AE604" s="1"/>
      <c r="AF604" s="1"/>
      <c r="AG604" s="1"/>
      <c r="AH604" s="1"/>
      <c r="AI604" s="1"/>
      <c r="AJ604" s="1"/>
      <c r="AK604" s="1"/>
      <c r="AL604" s="3"/>
      <c r="AM604" s="3"/>
      <c r="AN604" s="3"/>
      <c r="AO604" s="244"/>
      <c r="AP604" s="244"/>
      <c r="AQ604" s="244"/>
      <c r="AR604" s="1"/>
      <c r="AS604" s="1"/>
      <c r="AT604" s="1"/>
      <c r="AU604" s="1"/>
      <c r="AV604" s="1"/>
      <c r="AW604" s="1"/>
      <c r="AX604" s="1"/>
      <c r="AY604" s="1"/>
      <c r="AZ604" s="1"/>
      <c r="BA604" s="1"/>
      <c r="BB604" s="1"/>
      <c r="BC604" s="1"/>
      <c r="BD604" s="1"/>
      <c r="BE604" s="1"/>
      <c r="BF604" s="1"/>
      <c r="BG604" s="1"/>
      <c r="BH604" s="1"/>
      <c r="BI604" s="1"/>
      <c r="BJ604" s="1"/>
      <c r="BK604" s="1"/>
    </row>
    <row r="605" spans="1:63" ht="13.5" customHeight="1" x14ac:dyDescent="0.25">
      <c r="A605" s="3"/>
      <c r="B605" s="3"/>
      <c r="C605" s="3"/>
      <c r="D605" s="3"/>
      <c r="E605" s="3"/>
      <c r="F605" s="3"/>
      <c r="G605" s="1"/>
      <c r="H605" s="3"/>
      <c r="I605" s="1"/>
      <c r="J605" s="1"/>
      <c r="K605" s="1"/>
      <c r="L605" s="1"/>
      <c r="M605" s="1"/>
      <c r="N605" s="1"/>
      <c r="O605" s="1"/>
      <c r="P605" s="3"/>
      <c r="Q605" s="1"/>
      <c r="R605" s="1"/>
      <c r="S605" s="1"/>
      <c r="T605" s="1"/>
      <c r="U605" s="1"/>
      <c r="V605" s="1"/>
      <c r="W605" s="1"/>
      <c r="X605" s="1"/>
      <c r="Y605" s="1"/>
      <c r="Z605" s="1"/>
      <c r="AA605" s="1"/>
      <c r="AB605" s="1"/>
      <c r="AC605" s="1"/>
      <c r="AD605" s="1"/>
      <c r="AE605" s="1"/>
      <c r="AF605" s="1"/>
      <c r="AG605" s="1"/>
      <c r="AH605" s="1"/>
      <c r="AI605" s="1"/>
      <c r="AJ605" s="1"/>
      <c r="AK605" s="1"/>
      <c r="AL605" s="3"/>
      <c r="AM605" s="3"/>
      <c r="AN605" s="3"/>
      <c r="AO605" s="244"/>
      <c r="AP605" s="244"/>
      <c r="AQ605" s="244"/>
      <c r="AR605" s="1"/>
      <c r="AS605" s="1"/>
      <c r="AT605" s="1"/>
      <c r="AU605" s="1"/>
      <c r="AV605" s="1"/>
      <c r="AW605" s="1"/>
      <c r="AX605" s="1"/>
      <c r="AY605" s="1"/>
      <c r="AZ605" s="1"/>
      <c r="BA605" s="1"/>
      <c r="BB605" s="1"/>
      <c r="BC605" s="1"/>
      <c r="BD605" s="1"/>
      <c r="BE605" s="1"/>
      <c r="BF605" s="1"/>
      <c r="BG605" s="1"/>
      <c r="BH605" s="1"/>
      <c r="BI605" s="1"/>
      <c r="BJ605" s="1"/>
      <c r="BK605" s="1"/>
    </row>
    <row r="606" spans="1:63" ht="13.5" customHeight="1" x14ac:dyDescent="0.25">
      <c r="A606" s="3"/>
      <c r="B606" s="3"/>
      <c r="C606" s="3"/>
      <c r="D606" s="3"/>
      <c r="E606" s="3"/>
      <c r="F606" s="3"/>
      <c r="G606" s="1"/>
      <c r="H606" s="3"/>
      <c r="I606" s="1"/>
      <c r="J606" s="1"/>
      <c r="K606" s="1"/>
      <c r="L606" s="1"/>
      <c r="M606" s="1"/>
      <c r="N606" s="1"/>
      <c r="O606" s="1"/>
      <c r="P606" s="3"/>
      <c r="Q606" s="1"/>
      <c r="R606" s="1"/>
      <c r="S606" s="1"/>
      <c r="T606" s="1"/>
      <c r="U606" s="1"/>
      <c r="V606" s="1"/>
      <c r="W606" s="1"/>
      <c r="X606" s="1"/>
      <c r="Y606" s="1"/>
      <c r="Z606" s="1"/>
      <c r="AA606" s="1"/>
      <c r="AB606" s="1"/>
      <c r="AC606" s="1"/>
      <c r="AD606" s="1"/>
      <c r="AE606" s="1"/>
      <c r="AF606" s="1"/>
      <c r="AG606" s="1"/>
      <c r="AH606" s="1"/>
      <c r="AI606" s="1"/>
      <c r="AJ606" s="1"/>
      <c r="AK606" s="1"/>
      <c r="AL606" s="3"/>
      <c r="AM606" s="3"/>
      <c r="AN606" s="3"/>
      <c r="AO606" s="244"/>
      <c r="AP606" s="244"/>
      <c r="AQ606" s="244"/>
      <c r="AR606" s="1"/>
      <c r="AS606" s="1"/>
      <c r="AT606" s="1"/>
      <c r="AU606" s="1"/>
      <c r="AV606" s="1"/>
      <c r="AW606" s="1"/>
      <c r="AX606" s="1"/>
      <c r="AY606" s="1"/>
      <c r="AZ606" s="1"/>
      <c r="BA606" s="1"/>
      <c r="BB606" s="1"/>
      <c r="BC606" s="1"/>
      <c r="BD606" s="1"/>
      <c r="BE606" s="1"/>
      <c r="BF606" s="1"/>
      <c r="BG606" s="1"/>
      <c r="BH606" s="1"/>
      <c r="BI606" s="1"/>
      <c r="BJ606" s="1"/>
      <c r="BK606" s="1"/>
    </row>
    <row r="607" spans="1:63" ht="13.5" customHeight="1" x14ac:dyDescent="0.25">
      <c r="A607" s="3"/>
      <c r="B607" s="3"/>
      <c r="C607" s="3"/>
      <c r="D607" s="3"/>
      <c r="E607" s="3"/>
      <c r="F607" s="3"/>
      <c r="G607" s="1"/>
      <c r="H607" s="3"/>
      <c r="I607" s="1"/>
      <c r="J607" s="1"/>
      <c r="K607" s="1"/>
      <c r="L607" s="1"/>
      <c r="M607" s="1"/>
      <c r="N607" s="1"/>
      <c r="O607" s="1"/>
      <c r="P607" s="3"/>
      <c r="Q607" s="1"/>
      <c r="R607" s="1"/>
      <c r="S607" s="1"/>
      <c r="T607" s="1"/>
      <c r="U607" s="1"/>
      <c r="V607" s="1"/>
      <c r="W607" s="1"/>
      <c r="X607" s="1"/>
      <c r="Y607" s="1"/>
      <c r="Z607" s="1"/>
      <c r="AA607" s="1"/>
      <c r="AB607" s="1"/>
      <c r="AC607" s="1"/>
      <c r="AD607" s="1"/>
      <c r="AE607" s="1"/>
      <c r="AF607" s="1"/>
      <c r="AG607" s="1"/>
      <c r="AH607" s="1"/>
      <c r="AI607" s="1"/>
      <c r="AJ607" s="1"/>
      <c r="AK607" s="1"/>
      <c r="AL607" s="3"/>
      <c r="AM607" s="3"/>
      <c r="AN607" s="3"/>
      <c r="AO607" s="244"/>
      <c r="AP607" s="244"/>
      <c r="AQ607" s="244"/>
      <c r="AR607" s="1"/>
      <c r="AS607" s="1"/>
      <c r="AT607" s="1"/>
      <c r="AU607" s="1"/>
      <c r="AV607" s="1"/>
      <c r="AW607" s="1"/>
      <c r="AX607" s="1"/>
      <c r="AY607" s="1"/>
      <c r="AZ607" s="1"/>
      <c r="BA607" s="1"/>
      <c r="BB607" s="1"/>
      <c r="BC607" s="1"/>
      <c r="BD607" s="1"/>
      <c r="BE607" s="1"/>
      <c r="BF607" s="1"/>
      <c r="BG607" s="1"/>
      <c r="BH607" s="1"/>
      <c r="BI607" s="1"/>
      <c r="BJ607" s="1"/>
      <c r="BK607" s="1"/>
    </row>
    <row r="608" spans="1:63" ht="13.5" customHeight="1" x14ac:dyDescent="0.25">
      <c r="A608" s="3"/>
      <c r="B608" s="3"/>
      <c r="C608" s="3"/>
      <c r="D608" s="3"/>
      <c r="E608" s="3"/>
      <c r="F608" s="3"/>
      <c r="G608" s="1"/>
      <c r="H608" s="3"/>
      <c r="I608" s="1"/>
      <c r="J608" s="1"/>
      <c r="K608" s="1"/>
      <c r="L608" s="1"/>
      <c r="M608" s="1"/>
      <c r="N608" s="1"/>
      <c r="O608" s="1"/>
      <c r="P608" s="3"/>
      <c r="Q608" s="1"/>
      <c r="R608" s="1"/>
      <c r="S608" s="1"/>
      <c r="T608" s="1"/>
      <c r="U608" s="1"/>
      <c r="V608" s="1"/>
      <c r="W608" s="1"/>
      <c r="X608" s="1"/>
      <c r="Y608" s="1"/>
      <c r="Z608" s="1"/>
      <c r="AA608" s="1"/>
      <c r="AB608" s="1"/>
      <c r="AC608" s="1"/>
      <c r="AD608" s="1"/>
      <c r="AE608" s="1"/>
      <c r="AF608" s="1"/>
      <c r="AG608" s="1"/>
      <c r="AH608" s="1"/>
      <c r="AI608" s="1"/>
      <c r="AJ608" s="1"/>
      <c r="AK608" s="1"/>
      <c r="AL608" s="3"/>
      <c r="AM608" s="3"/>
      <c r="AN608" s="3"/>
      <c r="AO608" s="244"/>
      <c r="AP608" s="244"/>
      <c r="AQ608" s="244"/>
      <c r="AR608" s="1"/>
      <c r="AS608" s="1"/>
      <c r="AT608" s="1"/>
      <c r="AU608" s="1"/>
      <c r="AV608" s="1"/>
      <c r="AW608" s="1"/>
      <c r="AX608" s="1"/>
      <c r="AY608" s="1"/>
      <c r="AZ608" s="1"/>
      <c r="BA608" s="1"/>
      <c r="BB608" s="1"/>
      <c r="BC608" s="1"/>
      <c r="BD608" s="1"/>
      <c r="BE608" s="1"/>
      <c r="BF608" s="1"/>
      <c r="BG608" s="1"/>
      <c r="BH608" s="1"/>
      <c r="BI608" s="1"/>
      <c r="BJ608" s="1"/>
      <c r="BK608" s="1"/>
    </row>
    <row r="609" spans="1:63" ht="13.5" customHeight="1" x14ac:dyDescent="0.25">
      <c r="A609" s="3"/>
      <c r="B609" s="3"/>
      <c r="C609" s="3"/>
      <c r="D609" s="3"/>
      <c r="E609" s="3"/>
      <c r="F609" s="3"/>
      <c r="G609" s="1"/>
      <c r="H609" s="3"/>
      <c r="I609" s="1"/>
      <c r="J609" s="1"/>
      <c r="K609" s="1"/>
      <c r="L609" s="1"/>
      <c r="M609" s="1"/>
      <c r="N609" s="1"/>
      <c r="O609" s="1"/>
      <c r="P609" s="3"/>
      <c r="Q609" s="1"/>
      <c r="R609" s="1"/>
      <c r="S609" s="1"/>
      <c r="T609" s="1"/>
      <c r="U609" s="1"/>
      <c r="V609" s="1"/>
      <c r="W609" s="1"/>
      <c r="X609" s="1"/>
      <c r="Y609" s="1"/>
      <c r="Z609" s="1"/>
      <c r="AA609" s="1"/>
      <c r="AB609" s="1"/>
      <c r="AC609" s="1"/>
      <c r="AD609" s="1"/>
      <c r="AE609" s="1"/>
      <c r="AF609" s="1"/>
      <c r="AG609" s="1"/>
      <c r="AH609" s="1"/>
      <c r="AI609" s="1"/>
      <c r="AJ609" s="1"/>
      <c r="AK609" s="1"/>
      <c r="AL609" s="3"/>
      <c r="AM609" s="3"/>
      <c r="AN609" s="3"/>
      <c r="AO609" s="244"/>
      <c r="AP609" s="244"/>
      <c r="AQ609" s="244"/>
      <c r="AR609" s="1"/>
      <c r="AS609" s="1"/>
      <c r="AT609" s="1"/>
      <c r="AU609" s="1"/>
      <c r="AV609" s="1"/>
      <c r="AW609" s="1"/>
      <c r="AX609" s="1"/>
      <c r="AY609" s="1"/>
      <c r="AZ609" s="1"/>
      <c r="BA609" s="1"/>
      <c r="BB609" s="1"/>
      <c r="BC609" s="1"/>
      <c r="BD609" s="1"/>
      <c r="BE609" s="1"/>
      <c r="BF609" s="1"/>
      <c r="BG609" s="1"/>
      <c r="BH609" s="1"/>
      <c r="BI609" s="1"/>
      <c r="BJ609" s="1"/>
      <c r="BK609" s="1"/>
    </row>
    <row r="610" spans="1:63" ht="13.5" customHeight="1" x14ac:dyDescent="0.25">
      <c r="A610" s="3"/>
      <c r="B610" s="3"/>
      <c r="C610" s="3"/>
      <c r="D610" s="3"/>
      <c r="E610" s="3"/>
      <c r="F610" s="3"/>
      <c r="G610" s="1"/>
      <c r="H610" s="3"/>
      <c r="I610" s="1"/>
      <c r="J610" s="1"/>
      <c r="K610" s="1"/>
      <c r="L610" s="1"/>
      <c r="M610" s="1"/>
      <c r="N610" s="1"/>
      <c r="O610" s="1"/>
      <c r="P610" s="3"/>
      <c r="Q610" s="1"/>
      <c r="R610" s="1"/>
      <c r="S610" s="1"/>
      <c r="T610" s="1"/>
      <c r="U610" s="1"/>
      <c r="V610" s="1"/>
      <c r="W610" s="1"/>
      <c r="X610" s="1"/>
      <c r="Y610" s="1"/>
      <c r="Z610" s="1"/>
      <c r="AA610" s="1"/>
      <c r="AB610" s="1"/>
      <c r="AC610" s="1"/>
      <c r="AD610" s="1"/>
      <c r="AE610" s="1"/>
      <c r="AF610" s="1"/>
      <c r="AG610" s="1"/>
      <c r="AH610" s="1"/>
      <c r="AI610" s="1"/>
      <c r="AJ610" s="1"/>
      <c r="AK610" s="1"/>
      <c r="AL610" s="3"/>
      <c r="AM610" s="3"/>
      <c r="AN610" s="3"/>
      <c r="AO610" s="244"/>
      <c r="AP610" s="244"/>
      <c r="AQ610" s="244"/>
      <c r="AR610" s="1"/>
      <c r="AS610" s="1"/>
      <c r="AT610" s="1"/>
      <c r="AU610" s="1"/>
      <c r="AV610" s="1"/>
      <c r="AW610" s="1"/>
      <c r="AX610" s="1"/>
      <c r="AY610" s="1"/>
      <c r="AZ610" s="1"/>
      <c r="BA610" s="1"/>
      <c r="BB610" s="1"/>
      <c r="BC610" s="1"/>
      <c r="BD610" s="1"/>
      <c r="BE610" s="1"/>
      <c r="BF610" s="1"/>
      <c r="BG610" s="1"/>
      <c r="BH610" s="1"/>
      <c r="BI610" s="1"/>
      <c r="BJ610" s="1"/>
      <c r="BK610" s="1"/>
    </row>
    <row r="611" spans="1:63" ht="13.5" customHeight="1" x14ac:dyDescent="0.25">
      <c r="A611" s="3"/>
      <c r="B611" s="3"/>
      <c r="C611" s="3"/>
      <c r="D611" s="3"/>
      <c r="E611" s="3"/>
      <c r="F611" s="3"/>
      <c r="G611" s="1"/>
      <c r="H611" s="3"/>
      <c r="I611" s="1"/>
      <c r="J611" s="1"/>
      <c r="K611" s="1"/>
      <c r="L611" s="1"/>
      <c r="M611" s="1"/>
      <c r="N611" s="1"/>
      <c r="O611" s="1"/>
      <c r="P611" s="3"/>
      <c r="Q611" s="1"/>
      <c r="R611" s="1"/>
      <c r="S611" s="1"/>
      <c r="T611" s="1"/>
      <c r="U611" s="1"/>
      <c r="V611" s="1"/>
      <c r="W611" s="1"/>
      <c r="X611" s="1"/>
      <c r="Y611" s="1"/>
      <c r="Z611" s="1"/>
      <c r="AA611" s="1"/>
      <c r="AB611" s="1"/>
      <c r="AC611" s="1"/>
      <c r="AD611" s="1"/>
      <c r="AE611" s="1"/>
      <c r="AF611" s="1"/>
      <c r="AG611" s="1"/>
      <c r="AH611" s="1"/>
      <c r="AI611" s="1"/>
      <c r="AJ611" s="1"/>
      <c r="AK611" s="1"/>
      <c r="AL611" s="3"/>
      <c r="AM611" s="3"/>
      <c r="AN611" s="3"/>
      <c r="AO611" s="244"/>
      <c r="AP611" s="244"/>
      <c r="AQ611" s="244"/>
      <c r="AR611" s="1"/>
      <c r="AS611" s="1"/>
      <c r="AT611" s="1"/>
      <c r="AU611" s="1"/>
      <c r="AV611" s="1"/>
      <c r="AW611" s="1"/>
      <c r="AX611" s="1"/>
      <c r="AY611" s="1"/>
      <c r="AZ611" s="1"/>
      <c r="BA611" s="1"/>
      <c r="BB611" s="1"/>
      <c r="BC611" s="1"/>
      <c r="BD611" s="1"/>
      <c r="BE611" s="1"/>
      <c r="BF611" s="1"/>
      <c r="BG611" s="1"/>
      <c r="BH611" s="1"/>
      <c r="BI611" s="1"/>
      <c r="BJ611" s="1"/>
      <c r="BK611" s="1"/>
    </row>
    <row r="612" spans="1:63" ht="13.5" customHeight="1" x14ac:dyDescent="0.25">
      <c r="A612" s="3"/>
      <c r="B612" s="3"/>
      <c r="C612" s="3"/>
      <c r="D612" s="3"/>
      <c r="E612" s="3"/>
      <c r="F612" s="3"/>
      <c r="G612" s="1"/>
      <c r="H612" s="3"/>
      <c r="I612" s="1"/>
      <c r="J612" s="1"/>
      <c r="K612" s="1"/>
      <c r="L612" s="1"/>
      <c r="M612" s="1"/>
      <c r="N612" s="1"/>
      <c r="O612" s="1"/>
      <c r="P612" s="3"/>
      <c r="Q612" s="1"/>
      <c r="R612" s="1"/>
      <c r="S612" s="1"/>
      <c r="T612" s="1"/>
      <c r="U612" s="1"/>
      <c r="V612" s="1"/>
      <c r="W612" s="1"/>
      <c r="X612" s="1"/>
      <c r="Y612" s="1"/>
      <c r="Z612" s="1"/>
      <c r="AA612" s="1"/>
      <c r="AB612" s="1"/>
      <c r="AC612" s="1"/>
      <c r="AD612" s="1"/>
      <c r="AE612" s="1"/>
      <c r="AF612" s="1"/>
      <c r="AG612" s="1"/>
      <c r="AH612" s="1"/>
      <c r="AI612" s="1"/>
      <c r="AJ612" s="1"/>
      <c r="AK612" s="1"/>
      <c r="AL612" s="3"/>
      <c r="AM612" s="3"/>
      <c r="AN612" s="3"/>
      <c r="AO612" s="244"/>
      <c r="AP612" s="244"/>
      <c r="AQ612" s="244"/>
      <c r="AR612" s="1"/>
      <c r="AS612" s="1"/>
      <c r="AT612" s="1"/>
      <c r="AU612" s="1"/>
      <c r="AV612" s="1"/>
      <c r="AW612" s="1"/>
      <c r="AX612" s="1"/>
      <c r="AY612" s="1"/>
      <c r="AZ612" s="1"/>
      <c r="BA612" s="1"/>
      <c r="BB612" s="1"/>
      <c r="BC612" s="1"/>
      <c r="BD612" s="1"/>
      <c r="BE612" s="1"/>
      <c r="BF612" s="1"/>
      <c r="BG612" s="1"/>
      <c r="BH612" s="1"/>
      <c r="BI612" s="1"/>
      <c r="BJ612" s="1"/>
      <c r="BK612" s="1"/>
    </row>
    <row r="613" spans="1:63" ht="13.5" customHeight="1" x14ac:dyDescent="0.25">
      <c r="A613" s="3"/>
      <c r="B613" s="3"/>
      <c r="C613" s="3"/>
      <c r="D613" s="3"/>
      <c r="E613" s="3"/>
      <c r="F613" s="3"/>
      <c r="G613" s="1"/>
      <c r="H613" s="3"/>
      <c r="I613" s="1"/>
      <c r="J613" s="1"/>
      <c r="K613" s="1"/>
      <c r="L613" s="1"/>
      <c r="M613" s="1"/>
      <c r="N613" s="1"/>
      <c r="O613" s="1"/>
      <c r="P613" s="3"/>
      <c r="Q613" s="1"/>
      <c r="R613" s="1"/>
      <c r="S613" s="1"/>
      <c r="T613" s="1"/>
      <c r="U613" s="1"/>
      <c r="V613" s="1"/>
      <c r="W613" s="1"/>
      <c r="X613" s="1"/>
      <c r="Y613" s="1"/>
      <c r="Z613" s="1"/>
      <c r="AA613" s="1"/>
      <c r="AB613" s="1"/>
      <c r="AC613" s="1"/>
      <c r="AD613" s="1"/>
      <c r="AE613" s="1"/>
      <c r="AF613" s="1"/>
      <c r="AG613" s="1"/>
      <c r="AH613" s="1"/>
      <c r="AI613" s="1"/>
      <c r="AJ613" s="1"/>
      <c r="AK613" s="1"/>
      <c r="AL613" s="3"/>
      <c r="AM613" s="3"/>
      <c r="AN613" s="3"/>
      <c r="AO613" s="244"/>
      <c r="AP613" s="244"/>
      <c r="AQ613" s="244"/>
      <c r="AR613" s="1"/>
      <c r="AS613" s="1"/>
      <c r="AT613" s="1"/>
      <c r="AU613" s="1"/>
      <c r="AV613" s="1"/>
      <c r="AW613" s="1"/>
      <c r="AX613" s="1"/>
      <c r="AY613" s="1"/>
      <c r="AZ613" s="1"/>
      <c r="BA613" s="1"/>
      <c r="BB613" s="1"/>
      <c r="BC613" s="1"/>
      <c r="BD613" s="1"/>
      <c r="BE613" s="1"/>
      <c r="BF613" s="1"/>
      <c r="BG613" s="1"/>
      <c r="BH613" s="1"/>
      <c r="BI613" s="1"/>
      <c r="BJ613" s="1"/>
      <c r="BK613" s="1"/>
    </row>
    <row r="614" spans="1:63" ht="13.5" customHeight="1" x14ac:dyDescent="0.25">
      <c r="A614" s="3"/>
      <c r="B614" s="3"/>
      <c r="C614" s="3"/>
      <c r="D614" s="3"/>
      <c r="E614" s="3"/>
      <c r="F614" s="3"/>
      <c r="G614" s="1"/>
      <c r="H614" s="3"/>
      <c r="I614" s="1"/>
      <c r="J614" s="1"/>
      <c r="K614" s="1"/>
      <c r="L614" s="1"/>
      <c r="M614" s="1"/>
      <c r="N614" s="1"/>
      <c r="O614" s="1"/>
      <c r="P614" s="3"/>
      <c r="Q614" s="1"/>
      <c r="R614" s="1"/>
      <c r="S614" s="1"/>
      <c r="T614" s="1"/>
      <c r="U614" s="1"/>
      <c r="V614" s="1"/>
      <c r="W614" s="1"/>
      <c r="X614" s="1"/>
      <c r="Y614" s="1"/>
      <c r="Z614" s="1"/>
      <c r="AA614" s="1"/>
      <c r="AB614" s="1"/>
      <c r="AC614" s="1"/>
      <c r="AD614" s="1"/>
      <c r="AE614" s="1"/>
      <c r="AF614" s="1"/>
      <c r="AG614" s="1"/>
      <c r="AH614" s="1"/>
      <c r="AI614" s="1"/>
      <c r="AJ614" s="1"/>
      <c r="AK614" s="1"/>
      <c r="AL614" s="3"/>
      <c r="AM614" s="3"/>
      <c r="AN614" s="3"/>
      <c r="AO614" s="244"/>
      <c r="AP614" s="244"/>
      <c r="AQ614" s="244"/>
      <c r="AR614" s="1"/>
      <c r="AS614" s="1"/>
      <c r="AT614" s="1"/>
      <c r="AU614" s="1"/>
      <c r="AV614" s="1"/>
      <c r="AW614" s="1"/>
      <c r="AX614" s="1"/>
      <c r="AY614" s="1"/>
      <c r="AZ614" s="1"/>
      <c r="BA614" s="1"/>
      <c r="BB614" s="1"/>
      <c r="BC614" s="1"/>
      <c r="BD614" s="1"/>
      <c r="BE614" s="1"/>
      <c r="BF614" s="1"/>
      <c r="BG614" s="1"/>
      <c r="BH614" s="1"/>
      <c r="BI614" s="1"/>
      <c r="BJ614" s="1"/>
      <c r="BK614" s="1"/>
    </row>
    <row r="615" spans="1:63" ht="13.5" customHeight="1" x14ac:dyDescent="0.25">
      <c r="A615" s="3"/>
      <c r="B615" s="3"/>
      <c r="C615" s="3"/>
      <c r="D615" s="3"/>
      <c r="E615" s="3"/>
      <c r="F615" s="3"/>
      <c r="G615" s="1"/>
      <c r="H615" s="3"/>
      <c r="I615" s="1"/>
      <c r="J615" s="1"/>
      <c r="K615" s="1"/>
      <c r="L615" s="1"/>
      <c r="M615" s="1"/>
      <c r="N615" s="1"/>
      <c r="O615" s="1"/>
      <c r="P615" s="3"/>
      <c r="Q615" s="1"/>
      <c r="R615" s="1"/>
      <c r="S615" s="1"/>
      <c r="T615" s="1"/>
      <c r="U615" s="1"/>
      <c r="V615" s="1"/>
      <c r="W615" s="1"/>
      <c r="X615" s="1"/>
      <c r="Y615" s="1"/>
      <c r="Z615" s="1"/>
      <c r="AA615" s="1"/>
      <c r="AB615" s="1"/>
      <c r="AC615" s="1"/>
      <c r="AD615" s="1"/>
      <c r="AE615" s="1"/>
      <c r="AF615" s="1"/>
      <c r="AG615" s="1"/>
      <c r="AH615" s="1"/>
      <c r="AI615" s="1"/>
      <c r="AJ615" s="1"/>
      <c r="AK615" s="1"/>
      <c r="AL615" s="3"/>
      <c r="AM615" s="3"/>
      <c r="AN615" s="3"/>
      <c r="AO615" s="244"/>
      <c r="AP615" s="244"/>
      <c r="AQ615" s="244"/>
      <c r="AR615" s="1"/>
      <c r="AS615" s="1"/>
      <c r="AT615" s="1"/>
      <c r="AU615" s="1"/>
      <c r="AV615" s="1"/>
      <c r="AW615" s="1"/>
      <c r="AX615" s="1"/>
      <c r="AY615" s="1"/>
      <c r="AZ615" s="1"/>
      <c r="BA615" s="1"/>
      <c r="BB615" s="1"/>
      <c r="BC615" s="1"/>
      <c r="BD615" s="1"/>
      <c r="BE615" s="1"/>
      <c r="BF615" s="1"/>
      <c r="BG615" s="1"/>
      <c r="BH615" s="1"/>
      <c r="BI615" s="1"/>
      <c r="BJ615" s="1"/>
      <c r="BK615" s="1"/>
    </row>
    <row r="616" spans="1:63" ht="13.5" customHeight="1" x14ac:dyDescent="0.25">
      <c r="A616" s="3"/>
      <c r="B616" s="3"/>
      <c r="C616" s="3"/>
      <c r="D616" s="3"/>
      <c r="E616" s="3"/>
      <c r="F616" s="3"/>
      <c r="G616" s="1"/>
      <c r="H616" s="3"/>
      <c r="I616" s="1"/>
      <c r="J616" s="1"/>
      <c r="K616" s="1"/>
      <c r="L616" s="1"/>
      <c r="M616" s="1"/>
      <c r="N616" s="1"/>
      <c r="O616" s="1"/>
      <c r="P616" s="3"/>
      <c r="Q616" s="1"/>
      <c r="R616" s="1"/>
      <c r="S616" s="1"/>
      <c r="T616" s="1"/>
      <c r="U616" s="1"/>
      <c r="V616" s="1"/>
      <c r="W616" s="1"/>
      <c r="X616" s="1"/>
      <c r="Y616" s="1"/>
      <c r="Z616" s="1"/>
      <c r="AA616" s="1"/>
      <c r="AB616" s="1"/>
      <c r="AC616" s="1"/>
      <c r="AD616" s="1"/>
      <c r="AE616" s="1"/>
      <c r="AF616" s="1"/>
      <c r="AG616" s="1"/>
      <c r="AH616" s="1"/>
      <c r="AI616" s="1"/>
      <c r="AJ616" s="1"/>
      <c r="AK616" s="1"/>
      <c r="AL616" s="3"/>
      <c r="AM616" s="3"/>
      <c r="AN616" s="3"/>
      <c r="AO616" s="244"/>
      <c r="AP616" s="244"/>
      <c r="AQ616" s="244"/>
      <c r="AR616" s="1"/>
      <c r="AS616" s="1"/>
      <c r="AT616" s="1"/>
      <c r="AU616" s="1"/>
      <c r="AV616" s="1"/>
      <c r="AW616" s="1"/>
      <c r="AX616" s="1"/>
      <c r="AY616" s="1"/>
      <c r="AZ616" s="1"/>
      <c r="BA616" s="1"/>
      <c r="BB616" s="1"/>
      <c r="BC616" s="1"/>
      <c r="BD616" s="1"/>
      <c r="BE616" s="1"/>
      <c r="BF616" s="1"/>
      <c r="BG616" s="1"/>
      <c r="BH616" s="1"/>
      <c r="BI616" s="1"/>
      <c r="BJ616" s="1"/>
      <c r="BK616" s="1"/>
    </row>
    <row r="617" spans="1:63" ht="13.5" customHeight="1" x14ac:dyDescent="0.25">
      <c r="A617" s="3"/>
      <c r="B617" s="3"/>
      <c r="C617" s="3"/>
      <c r="D617" s="3"/>
      <c r="E617" s="3"/>
      <c r="F617" s="3"/>
      <c r="G617" s="1"/>
      <c r="H617" s="3"/>
      <c r="I617" s="1"/>
      <c r="J617" s="1"/>
      <c r="K617" s="1"/>
      <c r="L617" s="1"/>
      <c r="M617" s="1"/>
      <c r="N617" s="1"/>
      <c r="O617" s="1"/>
      <c r="P617" s="3"/>
      <c r="Q617" s="1"/>
      <c r="R617" s="1"/>
      <c r="S617" s="1"/>
      <c r="T617" s="1"/>
      <c r="U617" s="1"/>
      <c r="V617" s="1"/>
      <c r="W617" s="1"/>
      <c r="X617" s="1"/>
      <c r="Y617" s="1"/>
      <c r="Z617" s="1"/>
      <c r="AA617" s="1"/>
      <c r="AB617" s="1"/>
      <c r="AC617" s="1"/>
      <c r="AD617" s="1"/>
      <c r="AE617" s="1"/>
      <c r="AF617" s="1"/>
      <c r="AG617" s="1"/>
      <c r="AH617" s="1"/>
      <c r="AI617" s="1"/>
      <c r="AJ617" s="1"/>
      <c r="AK617" s="1"/>
      <c r="AL617" s="3"/>
      <c r="AM617" s="3"/>
      <c r="AN617" s="3"/>
      <c r="AO617" s="244"/>
      <c r="AP617" s="244"/>
      <c r="AQ617" s="244"/>
      <c r="AR617" s="1"/>
      <c r="AS617" s="1"/>
      <c r="AT617" s="1"/>
      <c r="AU617" s="1"/>
      <c r="AV617" s="1"/>
      <c r="AW617" s="1"/>
      <c r="AX617" s="1"/>
      <c r="AY617" s="1"/>
      <c r="AZ617" s="1"/>
      <c r="BA617" s="1"/>
      <c r="BB617" s="1"/>
      <c r="BC617" s="1"/>
      <c r="BD617" s="1"/>
      <c r="BE617" s="1"/>
      <c r="BF617" s="1"/>
      <c r="BG617" s="1"/>
      <c r="BH617" s="1"/>
      <c r="BI617" s="1"/>
      <c r="BJ617" s="1"/>
      <c r="BK617" s="1"/>
    </row>
    <row r="618" spans="1:63" ht="13.5" customHeight="1" x14ac:dyDescent="0.25">
      <c r="A618" s="3"/>
      <c r="B618" s="3"/>
      <c r="C618" s="3"/>
      <c r="D618" s="3"/>
      <c r="E618" s="3"/>
      <c r="F618" s="3"/>
      <c r="G618" s="1"/>
      <c r="H618" s="3"/>
      <c r="I618" s="1"/>
      <c r="J618" s="1"/>
      <c r="K618" s="1"/>
      <c r="L618" s="1"/>
      <c r="M618" s="1"/>
      <c r="N618" s="1"/>
      <c r="O618" s="1"/>
      <c r="P618" s="3"/>
      <c r="Q618" s="1"/>
      <c r="R618" s="1"/>
      <c r="S618" s="1"/>
      <c r="T618" s="1"/>
      <c r="U618" s="1"/>
      <c r="V618" s="1"/>
      <c r="W618" s="1"/>
      <c r="X618" s="1"/>
      <c r="Y618" s="1"/>
      <c r="Z618" s="1"/>
      <c r="AA618" s="1"/>
      <c r="AB618" s="1"/>
      <c r="AC618" s="1"/>
      <c r="AD618" s="1"/>
      <c r="AE618" s="1"/>
      <c r="AF618" s="1"/>
      <c r="AG618" s="1"/>
      <c r="AH618" s="1"/>
      <c r="AI618" s="1"/>
      <c r="AJ618" s="1"/>
      <c r="AK618" s="1"/>
      <c r="AL618" s="3"/>
      <c r="AM618" s="3"/>
      <c r="AN618" s="3"/>
      <c r="AO618" s="244"/>
      <c r="AP618" s="244"/>
      <c r="AQ618" s="244"/>
      <c r="AR618" s="1"/>
      <c r="AS618" s="1"/>
      <c r="AT618" s="1"/>
      <c r="AU618" s="1"/>
      <c r="AV618" s="1"/>
      <c r="AW618" s="1"/>
      <c r="AX618" s="1"/>
      <c r="AY618" s="1"/>
      <c r="AZ618" s="1"/>
      <c r="BA618" s="1"/>
      <c r="BB618" s="1"/>
      <c r="BC618" s="1"/>
      <c r="BD618" s="1"/>
      <c r="BE618" s="1"/>
      <c r="BF618" s="1"/>
      <c r="BG618" s="1"/>
      <c r="BH618" s="1"/>
      <c r="BI618" s="1"/>
      <c r="BJ618" s="1"/>
      <c r="BK618" s="1"/>
    </row>
    <row r="619" spans="1:63" ht="13.5" customHeight="1" x14ac:dyDescent="0.25">
      <c r="A619" s="3"/>
      <c r="B619" s="3"/>
      <c r="C619" s="3"/>
      <c r="D619" s="3"/>
      <c r="E619" s="3"/>
      <c r="F619" s="3"/>
      <c r="G619" s="1"/>
      <c r="H619" s="3"/>
      <c r="I619" s="1"/>
      <c r="J619" s="1"/>
      <c r="K619" s="1"/>
      <c r="L619" s="1"/>
      <c r="M619" s="1"/>
      <c r="N619" s="1"/>
      <c r="O619" s="1"/>
      <c r="P619" s="3"/>
      <c r="Q619" s="1"/>
      <c r="R619" s="1"/>
      <c r="S619" s="1"/>
      <c r="T619" s="1"/>
      <c r="U619" s="1"/>
      <c r="V619" s="1"/>
      <c r="W619" s="1"/>
      <c r="X619" s="1"/>
      <c r="Y619" s="1"/>
      <c r="Z619" s="1"/>
      <c r="AA619" s="1"/>
      <c r="AB619" s="1"/>
      <c r="AC619" s="1"/>
      <c r="AD619" s="1"/>
      <c r="AE619" s="1"/>
      <c r="AF619" s="1"/>
      <c r="AG619" s="1"/>
      <c r="AH619" s="1"/>
      <c r="AI619" s="1"/>
      <c r="AJ619" s="1"/>
      <c r="AK619" s="1"/>
      <c r="AL619" s="3"/>
      <c r="AM619" s="3"/>
      <c r="AN619" s="3"/>
      <c r="AO619" s="244"/>
      <c r="AP619" s="244"/>
      <c r="AQ619" s="244"/>
      <c r="AR619" s="1"/>
      <c r="AS619" s="1"/>
      <c r="AT619" s="1"/>
      <c r="AU619" s="1"/>
      <c r="AV619" s="1"/>
      <c r="AW619" s="1"/>
      <c r="AX619" s="1"/>
      <c r="AY619" s="1"/>
      <c r="AZ619" s="1"/>
      <c r="BA619" s="1"/>
      <c r="BB619" s="1"/>
      <c r="BC619" s="1"/>
      <c r="BD619" s="1"/>
      <c r="BE619" s="1"/>
      <c r="BF619" s="1"/>
      <c r="BG619" s="1"/>
      <c r="BH619" s="1"/>
      <c r="BI619" s="1"/>
      <c r="BJ619" s="1"/>
      <c r="BK619" s="1"/>
    </row>
    <row r="620" spans="1:63" ht="13.5" customHeight="1" x14ac:dyDescent="0.25">
      <c r="A620" s="3"/>
      <c r="B620" s="3"/>
      <c r="C620" s="3"/>
      <c r="D620" s="3"/>
      <c r="E620" s="3"/>
      <c r="F620" s="3"/>
      <c r="G620" s="1"/>
      <c r="H620" s="3"/>
      <c r="I620" s="1"/>
      <c r="J620" s="1"/>
      <c r="K620" s="1"/>
      <c r="L620" s="1"/>
      <c r="M620" s="1"/>
      <c r="N620" s="1"/>
      <c r="O620" s="1"/>
      <c r="P620" s="3"/>
      <c r="Q620" s="1"/>
      <c r="R620" s="1"/>
      <c r="S620" s="1"/>
      <c r="T620" s="1"/>
      <c r="U620" s="1"/>
      <c r="V620" s="1"/>
      <c r="W620" s="1"/>
      <c r="X620" s="1"/>
      <c r="Y620" s="1"/>
      <c r="Z620" s="1"/>
      <c r="AA620" s="1"/>
      <c r="AB620" s="1"/>
      <c r="AC620" s="1"/>
      <c r="AD620" s="1"/>
      <c r="AE620" s="1"/>
      <c r="AF620" s="1"/>
      <c r="AG620" s="1"/>
      <c r="AH620" s="1"/>
      <c r="AI620" s="1"/>
      <c r="AJ620" s="1"/>
      <c r="AK620" s="1"/>
      <c r="AL620" s="3"/>
      <c r="AM620" s="3"/>
      <c r="AN620" s="3"/>
      <c r="AO620" s="244"/>
      <c r="AP620" s="244"/>
      <c r="AQ620" s="244"/>
      <c r="AR620" s="1"/>
      <c r="AS620" s="1"/>
      <c r="AT620" s="1"/>
      <c r="AU620" s="1"/>
      <c r="AV620" s="1"/>
      <c r="AW620" s="1"/>
      <c r="AX620" s="1"/>
      <c r="AY620" s="1"/>
      <c r="AZ620" s="1"/>
      <c r="BA620" s="1"/>
      <c r="BB620" s="1"/>
      <c r="BC620" s="1"/>
      <c r="BD620" s="1"/>
      <c r="BE620" s="1"/>
      <c r="BF620" s="1"/>
      <c r="BG620" s="1"/>
      <c r="BH620" s="1"/>
      <c r="BI620" s="1"/>
      <c r="BJ620" s="1"/>
      <c r="BK620" s="1"/>
    </row>
    <row r="621" spans="1:63" ht="13.5" customHeight="1" x14ac:dyDescent="0.25">
      <c r="A621" s="3"/>
      <c r="B621" s="3"/>
      <c r="C621" s="3"/>
      <c r="D621" s="3"/>
      <c r="E621" s="3"/>
      <c r="F621" s="3"/>
      <c r="G621" s="1"/>
      <c r="H621" s="3"/>
      <c r="I621" s="1"/>
      <c r="J621" s="1"/>
      <c r="K621" s="1"/>
      <c r="L621" s="1"/>
      <c r="M621" s="1"/>
      <c r="N621" s="1"/>
      <c r="O621" s="1"/>
      <c r="P621" s="3"/>
      <c r="Q621" s="1"/>
      <c r="R621" s="1"/>
      <c r="S621" s="1"/>
      <c r="T621" s="1"/>
      <c r="U621" s="1"/>
      <c r="V621" s="1"/>
      <c r="W621" s="1"/>
      <c r="X621" s="1"/>
      <c r="Y621" s="1"/>
      <c r="Z621" s="1"/>
      <c r="AA621" s="1"/>
      <c r="AB621" s="1"/>
      <c r="AC621" s="1"/>
      <c r="AD621" s="1"/>
      <c r="AE621" s="1"/>
      <c r="AF621" s="1"/>
      <c r="AG621" s="1"/>
      <c r="AH621" s="1"/>
      <c r="AI621" s="1"/>
      <c r="AJ621" s="1"/>
      <c r="AK621" s="1"/>
      <c r="AL621" s="3"/>
      <c r="AM621" s="3"/>
      <c r="AN621" s="3"/>
      <c r="AO621" s="244"/>
      <c r="AP621" s="244"/>
      <c r="AQ621" s="244"/>
      <c r="AR621" s="1"/>
      <c r="AS621" s="1"/>
      <c r="AT621" s="1"/>
      <c r="AU621" s="1"/>
      <c r="AV621" s="1"/>
      <c r="AW621" s="1"/>
      <c r="AX621" s="1"/>
      <c r="AY621" s="1"/>
      <c r="AZ621" s="1"/>
      <c r="BA621" s="1"/>
      <c r="BB621" s="1"/>
      <c r="BC621" s="1"/>
      <c r="BD621" s="1"/>
      <c r="BE621" s="1"/>
      <c r="BF621" s="1"/>
      <c r="BG621" s="1"/>
      <c r="BH621" s="1"/>
      <c r="BI621" s="1"/>
      <c r="BJ621" s="1"/>
      <c r="BK621" s="1"/>
    </row>
    <row r="622" spans="1:63" ht="13.5" customHeight="1" x14ac:dyDescent="0.25">
      <c r="A622" s="3"/>
      <c r="B622" s="3"/>
      <c r="C622" s="3"/>
      <c r="D622" s="3"/>
      <c r="E622" s="3"/>
      <c r="F622" s="3"/>
      <c r="G622" s="1"/>
      <c r="H622" s="3"/>
      <c r="I622" s="1"/>
      <c r="J622" s="1"/>
      <c r="K622" s="1"/>
      <c r="L622" s="1"/>
      <c r="M622" s="1"/>
      <c r="N622" s="1"/>
      <c r="O622" s="1"/>
      <c r="P622" s="3"/>
      <c r="Q622" s="1"/>
      <c r="R622" s="1"/>
      <c r="S622" s="1"/>
      <c r="T622" s="1"/>
      <c r="U622" s="1"/>
      <c r="V622" s="1"/>
      <c r="W622" s="1"/>
      <c r="X622" s="1"/>
      <c r="Y622" s="1"/>
      <c r="Z622" s="1"/>
      <c r="AA622" s="1"/>
      <c r="AB622" s="1"/>
      <c r="AC622" s="1"/>
      <c r="AD622" s="1"/>
      <c r="AE622" s="1"/>
      <c r="AF622" s="1"/>
      <c r="AG622" s="1"/>
      <c r="AH622" s="1"/>
      <c r="AI622" s="1"/>
      <c r="AJ622" s="1"/>
      <c r="AK622" s="1"/>
      <c r="AL622" s="3"/>
      <c r="AM622" s="3"/>
      <c r="AN622" s="3"/>
      <c r="AO622" s="244"/>
      <c r="AP622" s="244"/>
      <c r="AQ622" s="244"/>
      <c r="AR622" s="1"/>
      <c r="AS622" s="1"/>
      <c r="AT622" s="1"/>
      <c r="AU622" s="1"/>
      <c r="AV622" s="1"/>
      <c r="AW622" s="1"/>
      <c r="AX622" s="1"/>
      <c r="AY622" s="1"/>
      <c r="AZ622" s="1"/>
      <c r="BA622" s="1"/>
      <c r="BB622" s="1"/>
      <c r="BC622" s="1"/>
      <c r="BD622" s="1"/>
      <c r="BE622" s="1"/>
      <c r="BF622" s="1"/>
      <c r="BG622" s="1"/>
      <c r="BH622" s="1"/>
      <c r="BI622" s="1"/>
      <c r="BJ622" s="1"/>
      <c r="BK622" s="1"/>
    </row>
    <row r="623" spans="1:63" ht="13.5" customHeight="1" x14ac:dyDescent="0.25">
      <c r="A623" s="3"/>
      <c r="B623" s="3"/>
      <c r="C623" s="3"/>
      <c r="D623" s="3"/>
      <c r="E623" s="3"/>
      <c r="F623" s="3"/>
      <c r="G623" s="1"/>
      <c r="H623" s="3"/>
      <c r="I623" s="1"/>
      <c r="J623" s="1"/>
      <c r="K623" s="1"/>
      <c r="L623" s="1"/>
      <c r="M623" s="1"/>
      <c r="N623" s="1"/>
      <c r="O623" s="1"/>
      <c r="P623" s="3"/>
      <c r="Q623" s="1"/>
      <c r="R623" s="1"/>
      <c r="S623" s="1"/>
      <c r="T623" s="1"/>
      <c r="U623" s="1"/>
      <c r="V623" s="1"/>
      <c r="W623" s="1"/>
      <c r="X623" s="1"/>
      <c r="Y623" s="1"/>
      <c r="Z623" s="1"/>
      <c r="AA623" s="1"/>
      <c r="AB623" s="1"/>
      <c r="AC623" s="1"/>
      <c r="AD623" s="1"/>
      <c r="AE623" s="1"/>
      <c r="AF623" s="1"/>
      <c r="AG623" s="1"/>
      <c r="AH623" s="1"/>
      <c r="AI623" s="1"/>
      <c r="AJ623" s="1"/>
      <c r="AK623" s="1"/>
      <c r="AL623" s="3"/>
      <c r="AM623" s="3"/>
      <c r="AN623" s="3"/>
      <c r="AO623" s="244"/>
      <c r="AP623" s="244"/>
      <c r="AQ623" s="244"/>
      <c r="AR623" s="1"/>
      <c r="AS623" s="1"/>
      <c r="AT623" s="1"/>
      <c r="AU623" s="1"/>
      <c r="AV623" s="1"/>
      <c r="AW623" s="1"/>
      <c r="AX623" s="1"/>
      <c r="AY623" s="1"/>
      <c r="AZ623" s="1"/>
      <c r="BA623" s="1"/>
      <c r="BB623" s="1"/>
      <c r="BC623" s="1"/>
      <c r="BD623" s="1"/>
      <c r="BE623" s="1"/>
      <c r="BF623" s="1"/>
      <c r="BG623" s="1"/>
      <c r="BH623" s="1"/>
      <c r="BI623" s="1"/>
      <c r="BJ623" s="1"/>
      <c r="BK623" s="1"/>
    </row>
    <row r="624" spans="1:63" ht="13.5" customHeight="1" x14ac:dyDescent="0.25">
      <c r="A624" s="3"/>
      <c r="B624" s="3"/>
      <c r="C624" s="3"/>
      <c r="D624" s="3"/>
      <c r="E624" s="3"/>
      <c r="F624" s="3"/>
      <c r="G624" s="1"/>
      <c r="H624" s="3"/>
      <c r="I624" s="1"/>
      <c r="J624" s="1"/>
      <c r="K624" s="1"/>
      <c r="L624" s="1"/>
      <c r="M624" s="1"/>
      <c r="N624" s="1"/>
      <c r="O624" s="1"/>
      <c r="P624" s="3"/>
      <c r="Q624" s="1"/>
      <c r="R624" s="1"/>
      <c r="S624" s="1"/>
      <c r="T624" s="1"/>
      <c r="U624" s="1"/>
      <c r="V624" s="1"/>
      <c r="W624" s="1"/>
      <c r="X624" s="1"/>
      <c r="Y624" s="1"/>
      <c r="Z624" s="1"/>
      <c r="AA624" s="1"/>
      <c r="AB624" s="1"/>
      <c r="AC624" s="1"/>
      <c r="AD624" s="1"/>
      <c r="AE624" s="1"/>
      <c r="AF624" s="1"/>
      <c r="AG624" s="1"/>
      <c r="AH624" s="1"/>
      <c r="AI624" s="1"/>
      <c r="AJ624" s="1"/>
      <c r="AK624" s="1"/>
      <c r="AL624" s="3"/>
      <c r="AM624" s="3"/>
      <c r="AN624" s="3"/>
      <c r="AO624" s="244"/>
      <c r="AP624" s="244"/>
      <c r="AQ624" s="244"/>
      <c r="AR624" s="1"/>
      <c r="AS624" s="1"/>
      <c r="AT624" s="1"/>
      <c r="AU624" s="1"/>
      <c r="AV624" s="1"/>
      <c r="AW624" s="1"/>
      <c r="AX624" s="1"/>
      <c r="AY624" s="1"/>
      <c r="AZ624" s="1"/>
      <c r="BA624" s="1"/>
      <c r="BB624" s="1"/>
      <c r="BC624" s="1"/>
      <c r="BD624" s="1"/>
      <c r="BE624" s="1"/>
      <c r="BF624" s="1"/>
      <c r="BG624" s="1"/>
      <c r="BH624" s="1"/>
      <c r="BI624" s="1"/>
      <c r="BJ624" s="1"/>
      <c r="BK624" s="1"/>
    </row>
    <row r="625" spans="1:63" ht="13.5" customHeight="1" x14ac:dyDescent="0.25">
      <c r="A625" s="3"/>
      <c r="B625" s="3"/>
      <c r="C625" s="3"/>
      <c r="D625" s="3"/>
      <c r="E625" s="3"/>
      <c r="F625" s="3"/>
      <c r="G625" s="1"/>
      <c r="H625" s="3"/>
      <c r="I625" s="1"/>
      <c r="J625" s="1"/>
      <c r="K625" s="1"/>
      <c r="L625" s="1"/>
      <c r="M625" s="1"/>
      <c r="N625" s="1"/>
      <c r="O625" s="1"/>
      <c r="P625" s="3"/>
      <c r="Q625" s="1"/>
      <c r="R625" s="1"/>
      <c r="S625" s="1"/>
      <c r="T625" s="1"/>
      <c r="U625" s="1"/>
      <c r="V625" s="1"/>
      <c r="W625" s="1"/>
      <c r="X625" s="1"/>
      <c r="Y625" s="1"/>
      <c r="Z625" s="1"/>
      <c r="AA625" s="1"/>
      <c r="AB625" s="1"/>
      <c r="AC625" s="1"/>
      <c r="AD625" s="1"/>
      <c r="AE625" s="1"/>
      <c r="AF625" s="1"/>
      <c r="AG625" s="1"/>
      <c r="AH625" s="1"/>
      <c r="AI625" s="1"/>
      <c r="AJ625" s="1"/>
      <c r="AK625" s="1"/>
      <c r="AL625" s="3"/>
      <c r="AM625" s="3"/>
      <c r="AN625" s="3"/>
      <c r="AO625" s="244"/>
      <c r="AP625" s="244"/>
      <c r="AQ625" s="244"/>
      <c r="AR625" s="1"/>
      <c r="AS625" s="1"/>
      <c r="AT625" s="1"/>
      <c r="AU625" s="1"/>
      <c r="AV625" s="1"/>
      <c r="AW625" s="1"/>
      <c r="AX625" s="1"/>
      <c r="AY625" s="1"/>
      <c r="AZ625" s="1"/>
      <c r="BA625" s="1"/>
      <c r="BB625" s="1"/>
      <c r="BC625" s="1"/>
      <c r="BD625" s="1"/>
      <c r="BE625" s="1"/>
      <c r="BF625" s="1"/>
      <c r="BG625" s="1"/>
      <c r="BH625" s="1"/>
      <c r="BI625" s="1"/>
      <c r="BJ625" s="1"/>
      <c r="BK625" s="1"/>
    </row>
    <row r="626" spans="1:63" ht="13.5" customHeight="1" x14ac:dyDescent="0.25">
      <c r="A626" s="3"/>
      <c r="B626" s="3"/>
      <c r="C626" s="3"/>
      <c r="D626" s="3"/>
      <c r="E626" s="3"/>
      <c r="F626" s="3"/>
      <c r="G626" s="1"/>
      <c r="H626" s="3"/>
      <c r="I626" s="1"/>
      <c r="J626" s="1"/>
      <c r="K626" s="1"/>
      <c r="L626" s="1"/>
      <c r="M626" s="1"/>
      <c r="N626" s="1"/>
      <c r="O626" s="1"/>
      <c r="P626" s="3"/>
      <c r="Q626" s="1"/>
      <c r="R626" s="1"/>
      <c r="S626" s="1"/>
      <c r="T626" s="1"/>
      <c r="U626" s="1"/>
      <c r="V626" s="1"/>
      <c r="W626" s="1"/>
      <c r="X626" s="1"/>
      <c r="Y626" s="1"/>
      <c r="Z626" s="1"/>
      <c r="AA626" s="1"/>
      <c r="AB626" s="1"/>
      <c r="AC626" s="1"/>
      <c r="AD626" s="1"/>
      <c r="AE626" s="1"/>
      <c r="AF626" s="1"/>
      <c r="AG626" s="1"/>
      <c r="AH626" s="1"/>
      <c r="AI626" s="1"/>
      <c r="AJ626" s="1"/>
      <c r="AK626" s="1"/>
      <c r="AL626" s="3"/>
      <c r="AM626" s="3"/>
      <c r="AN626" s="3"/>
      <c r="AO626" s="244"/>
      <c r="AP626" s="244"/>
      <c r="AQ626" s="244"/>
      <c r="AR626" s="1"/>
      <c r="AS626" s="1"/>
      <c r="AT626" s="1"/>
      <c r="AU626" s="1"/>
      <c r="AV626" s="1"/>
      <c r="AW626" s="1"/>
      <c r="AX626" s="1"/>
      <c r="AY626" s="1"/>
      <c r="AZ626" s="1"/>
      <c r="BA626" s="1"/>
      <c r="BB626" s="1"/>
      <c r="BC626" s="1"/>
      <c r="BD626" s="1"/>
      <c r="BE626" s="1"/>
      <c r="BF626" s="1"/>
      <c r="BG626" s="1"/>
      <c r="BH626" s="1"/>
      <c r="BI626" s="1"/>
      <c r="BJ626" s="1"/>
      <c r="BK626" s="1"/>
    </row>
    <row r="627" spans="1:63" ht="13.5" customHeight="1" x14ac:dyDescent="0.25">
      <c r="A627" s="3"/>
      <c r="B627" s="3"/>
      <c r="C627" s="3"/>
      <c r="D627" s="3"/>
      <c r="E627" s="3"/>
      <c r="F627" s="3"/>
      <c r="G627" s="1"/>
      <c r="H627" s="3"/>
      <c r="I627" s="1"/>
      <c r="J627" s="1"/>
      <c r="K627" s="1"/>
      <c r="L627" s="1"/>
      <c r="M627" s="1"/>
      <c r="N627" s="1"/>
      <c r="O627" s="1"/>
      <c r="P627" s="3"/>
      <c r="Q627" s="1"/>
      <c r="R627" s="1"/>
      <c r="S627" s="1"/>
      <c r="T627" s="1"/>
      <c r="U627" s="1"/>
      <c r="V627" s="1"/>
      <c r="W627" s="1"/>
      <c r="X627" s="1"/>
      <c r="Y627" s="1"/>
      <c r="Z627" s="1"/>
      <c r="AA627" s="1"/>
      <c r="AB627" s="1"/>
      <c r="AC627" s="1"/>
      <c r="AD627" s="1"/>
      <c r="AE627" s="1"/>
      <c r="AF627" s="1"/>
      <c r="AG627" s="1"/>
      <c r="AH627" s="1"/>
      <c r="AI627" s="1"/>
      <c r="AJ627" s="1"/>
      <c r="AK627" s="1"/>
      <c r="AL627" s="3"/>
      <c r="AM627" s="3"/>
      <c r="AN627" s="3"/>
      <c r="AO627" s="244"/>
      <c r="AP627" s="244"/>
      <c r="AQ627" s="244"/>
      <c r="AR627" s="1"/>
      <c r="AS627" s="1"/>
      <c r="AT627" s="1"/>
      <c r="AU627" s="1"/>
      <c r="AV627" s="1"/>
      <c r="AW627" s="1"/>
      <c r="AX627" s="1"/>
      <c r="AY627" s="1"/>
      <c r="AZ627" s="1"/>
      <c r="BA627" s="1"/>
      <c r="BB627" s="1"/>
      <c r="BC627" s="1"/>
      <c r="BD627" s="1"/>
      <c r="BE627" s="1"/>
      <c r="BF627" s="1"/>
      <c r="BG627" s="1"/>
      <c r="BH627" s="1"/>
      <c r="BI627" s="1"/>
      <c r="BJ627" s="1"/>
      <c r="BK627" s="1"/>
    </row>
    <row r="628" spans="1:63" ht="13.5" customHeight="1" x14ac:dyDescent="0.25">
      <c r="A628" s="3"/>
      <c r="B628" s="3"/>
      <c r="C628" s="3"/>
      <c r="D628" s="3"/>
      <c r="E628" s="3"/>
      <c r="F628" s="3"/>
      <c r="G628" s="1"/>
      <c r="H628" s="3"/>
      <c r="I628" s="1"/>
      <c r="J628" s="1"/>
      <c r="K628" s="1"/>
      <c r="L628" s="1"/>
      <c r="M628" s="1"/>
      <c r="N628" s="1"/>
      <c r="O628" s="1"/>
      <c r="P628" s="3"/>
      <c r="Q628" s="1"/>
      <c r="R628" s="1"/>
      <c r="S628" s="1"/>
      <c r="T628" s="1"/>
      <c r="U628" s="1"/>
      <c r="V628" s="1"/>
      <c r="W628" s="1"/>
      <c r="X628" s="1"/>
      <c r="Y628" s="1"/>
      <c r="Z628" s="1"/>
      <c r="AA628" s="1"/>
      <c r="AB628" s="1"/>
      <c r="AC628" s="1"/>
      <c r="AD628" s="1"/>
      <c r="AE628" s="1"/>
      <c r="AF628" s="1"/>
      <c r="AG628" s="1"/>
      <c r="AH628" s="1"/>
      <c r="AI628" s="1"/>
      <c r="AJ628" s="1"/>
      <c r="AK628" s="1"/>
      <c r="AL628" s="3"/>
      <c r="AM628" s="3"/>
      <c r="AN628" s="3"/>
      <c r="AO628" s="244"/>
      <c r="AP628" s="244"/>
      <c r="AQ628" s="244"/>
      <c r="AR628" s="1"/>
      <c r="AS628" s="1"/>
      <c r="AT628" s="1"/>
      <c r="AU628" s="1"/>
      <c r="AV628" s="1"/>
      <c r="AW628" s="1"/>
      <c r="AX628" s="1"/>
      <c r="AY628" s="1"/>
      <c r="AZ628" s="1"/>
      <c r="BA628" s="1"/>
      <c r="BB628" s="1"/>
      <c r="BC628" s="1"/>
      <c r="BD628" s="1"/>
      <c r="BE628" s="1"/>
      <c r="BF628" s="1"/>
      <c r="BG628" s="1"/>
      <c r="BH628" s="1"/>
      <c r="BI628" s="1"/>
      <c r="BJ628" s="1"/>
      <c r="BK628" s="1"/>
    </row>
    <row r="629" spans="1:63" ht="13.5" customHeight="1" x14ac:dyDescent="0.25">
      <c r="A629" s="3"/>
      <c r="B629" s="3"/>
      <c r="C629" s="3"/>
      <c r="D629" s="3"/>
      <c r="E629" s="3"/>
      <c r="F629" s="3"/>
      <c r="G629" s="1"/>
      <c r="H629" s="3"/>
      <c r="I629" s="1"/>
      <c r="J629" s="1"/>
      <c r="K629" s="1"/>
      <c r="L629" s="1"/>
      <c r="M629" s="1"/>
      <c r="N629" s="1"/>
      <c r="O629" s="1"/>
      <c r="P629" s="3"/>
      <c r="Q629" s="1"/>
      <c r="R629" s="1"/>
      <c r="S629" s="1"/>
      <c r="T629" s="1"/>
      <c r="U629" s="1"/>
      <c r="V629" s="1"/>
      <c r="W629" s="1"/>
      <c r="X629" s="1"/>
      <c r="Y629" s="1"/>
      <c r="Z629" s="1"/>
      <c r="AA629" s="1"/>
      <c r="AB629" s="1"/>
      <c r="AC629" s="1"/>
      <c r="AD629" s="1"/>
      <c r="AE629" s="1"/>
      <c r="AF629" s="1"/>
      <c r="AG629" s="1"/>
      <c r="AH629" s="1"/>
      <c r="AI629" s="1"/>
      <c r="AJ629" s="1"/>
      <c r="AK629" s="1"/>
      <c r="AL629" s="3"/>
      <c r="AM629" s="3"/>
      <c r="AN629" s="3"/>
      <c r="AO629" s="244"/>
      <c r="AP629" s="244"/>
      <c r="AQ629" s="244"/>
      <c r="AR629" s="1"/>
      <c r="AS629" s="1"/>
      <c r="AT629" s="1"/>
      <c r="AU629" s="1"/>
      <c r="AV629" s="1"/>
      <c r="AW629" s="1"/>
      <c r="AX629" s="1"/>
      <c r="AY629" s="1"/>
      <c r="AZ629" s="1"/>
      <c r="BA629" s="1"/>
      <c r="BB629" s="1"/>
      <c r="BC629" s="1"/>
      <c r="BD629" s="1"/>
      <c r="BE629" s="1"/>
      <c r="BF629" s="1"/>
      <c r="BG629" s="1"/>
      <c r="BH629" s="1"/>
      <c r="BI629" s="1"/>
      <c r="BJ629" s="1"/>
      <c r="BK629" s="1"/>
    </row>
    <row r="630" spans="1:63" ht="13.5" customHeight="1" x14ac:dyDescent="0.25">
      <c r="A630" s="3"/>
      <c r="B630" s="3"/>
      <c r="C630" s="3"/>
      <c r="D630" s="3"/>
      <c r="E630" s="3"/>
      <c r="F630" s="3"/>
      <c r="G630" s="1"/>
      <c r="H630" s="3"/>
      <c r="I630" s="1"/>
      <c r="J630" s="1"/>
      <c r="K630" s="1"/>
      <c r="L630" s="1"/>
      <c r="M630" s="1"/>
      <c r="N630" s="1"/>
      <c r="O630" s="1"/>
      <c r="P630" s="3"/>
      <c r="Q630" s="1"/>
      <c r="R630" s="1"/>
      <c r="S630" s="1"/>
      <c r="T630" s="1"/>
      <c r="U630" s="1"/>
      <c r="V630" s="1"/>
      <c r="W630" s="1"/>
      <c r="X630" s="1"/>
      <c r="Y630" s="1"/>
      <c r="Z630" s="1"/>
      <c r="AA630" s="1"/>
      <c r="AB630" s="1"/>
      <c r="AC630" s="1"/>
      <c r="AD630" s="1"/>
      <c r="AE630" s="1"/>
      <c r="AF630" s="1"/>
      <c r="AG630" s="1"/>
      <c r="AH630" s="1"/>
      <c r="AI630" s="1"/>
      <c r="AJ630" s="1"/>
      <c r="AK630" s="1"/>
      <c r="AL630" s="3"/>
      <c r="AM630" s="3"/>
      <c r="AN630" s="3"/>
      <c r="AO630" s="244"/>
      <c r="AP630" s="244"/>
      <c r="AQ630" s="244"/>
      <c r="AR630" s="1"/>
      <c r="AS630" s="1"/>
      <c r="AT630" s="1"/>
      <c r="AU630" s="1"/>
      <c r="AV630" s="1"/>
      <c r="AW630" s="1"/>
      <c r="AX630" s="1"/>
      <c r="AY630" s="1"/>
      <c r="AZ630" s="1"/>
      <c r="BA630" s="1"/>
      <c r="BB630" s="1"/>
      <c r="BC630" s="1"/>
      <c r="BD630" s="1"/>
      <c r="BE630" s="1"/>
      <c r="BF630" s="1"/>
      <c r="BG630" s="1"/>
      <c r="BH630" s="1"/>
      <c r="BI630" s="1"/>
      <c r="BJ630" s="1"/>
      <c r="BK630" s="1"/>
    </row>
    <row r="631" spans="1:63" ht="13.5" customHeight="1" x14ac:dyDescent="0.25">
      <c r="A631" s="3"/>
      <c r="B631" s="3"/>
      <c r="C631" s="3"/>
      <c r="D631" s="3"/>
      <c r="E631" s="3"/>
      <c r="F631" s="3"/>
      <c r="G631" s="1"/>
      <c r="H631" s="3"/>
      <c r="I631" s="1"/>
      <c r="J631" s="1"/>
      <c r="K631" s="1"/>
      <c r="L631" s="1"/>
      <c r="M631" s="1"/>
      <c r="N631" s="1"/>
      <c r="O631" s="1"/>
      <c r="P631" s="3"/>
      <c r="Q631" s="1"/>
      <c r="R631" s="1"/>
      <c r="S631" s="1"/>
      <c r="T631" s="1"/>
      <c r="U631" s="1"/>
      <c r="V631" s="1"/>
      <c r="W631" s="1"/>
      <c r="X631" s="1"/>
      <c r="Y631" s="1"/>
      <c r="Z631" s="1"/>
      <c r="AA631" s="1"/>
      <c r="AB631" s="1"/>
      <c r="AC631" s="1"/>
      <c r="AD631" s="1"/>
      <c r="AE631" s="1"/>
      <c r="AF631" s="1"/>
      <c r="AG631" s="1"/>
      <c r="AH631" s="1"/>
      <c r="AI631" s="1"/>
      <c r="AJ631" s="1"/>
      <c r="AK631" s="1"/>
      <c r="AL631" s="3"/>
      <c r="AM631" s="3"/>
      <c r="AN631" s="3"/>
      <c r="AO631" s="244"/>
      <c r="AP631" s="244"/>
      <c r="AQ631" s="244"/>
      <c r="AR631" s="1"/>
      <c r="AS631" s="1"/>
      <c r="AT631" s="1"/>
      <c r="AU631" s="1"/>
      <c r="AV631" s="1"/>
      <c r="AW631" s="1"/>
      <c r="AX631" s="1"/>
      <c r="AY631" s="1"/>
      <c r="AZ631" s="1"/>
      <c r="BA631" s="1"/>
      <c r="BB631" s="1"/>
      <c r="BC631" s="1"/>
      <c r="BD631" s="1"/>
      <c r="BE631" s="1"/>
      <c r="BF631" s="1"/>
      <c r="BG631" s="1"/>
      <c r="BH631" s="1"/>
      <c r="BI631" s="1"/>
      <c r="BJ631" s="1"/>
      <c r="BK631" s="1"/>
    </row>
    <row r="632" spans="1:63" ht="13.5" customHeight="1" x14ac:dyDescent="0.25">
      <c r="A632" s="3"/>
      <c r="B632" s="3"/>
      <c r="C632" s="3"/>
      <c r="D632" s="3"/>
      <c r="E632" s="3"/>
      <c r="F632" s="3"/>
      <c r="G632" s="1"/>
      <c r="H632" s="3"/>
      <c r="I632" s="1"/>
      <c r="J632" s="1"/>
      <c r="K632" s="1"/>
      <c r="L632" s="1"/>
      <c r="M632" s="1"/>
      <c r="N632" s="1"/>
      <c r="O632" s="1"/>
      <c r="P632" s="3"/>
      <c r="Q632" s="1"/>
      <c r="R632" s="1"/>
      <c r="S632" s="1"/>
      <c r="T632" s="1"/>
      <c r="U632" s="1"/>
      <c r="V632" s="1"/>
      <c r="W632" s="1"/>
      <c r="X632" s="1"/>
      <c r="Y632" s="1"/>
      <c r="Z632" s="1"/>
      <c r="AA632" s="1"/>
      <c r="AB632" s="1"/>
      <c r="AC632" s="1"/>
      <c r="AD632" s="1"/>
      <c r="AE632" s="1"/>
      <c r="AF632" s="1"/>
      <c r="AG632" s="1"/>
      <c r="AH632" s="1"/>
      <c r="AI632" s="1"/>
      <c r="AJ632" s="1"/>
      <c r="AK632" s="1"/>
      <c r="AL632" s="3"/>
      <c r="AM632" s="3"/>
      <c r="AN632" s="3"/>
      <c r="AO632" s="244"/>
      <c r="AP632" s="244"/>
      <c r="AQ632" s="244"/>
      <c r="AR632" s="1"/>
      <c r="AS632" s="1"/>
      <c r="AT632" s="1"/>
      <c r="AU632" s="1"/>
      <c r="AV632" s="1"/>
      <c r="AW632" s="1"/>
      <c r="AX632" s="1"/>
      <c r="AY632" s="1"/>
      <c r="AZ632" s="1"/>
      <c r="BA632" s="1"/>
      <c r="BB632" s="1"/>
      <c r="BC632" s="1"/>
      <c r="BD632" s="1"/>
      <c r="BE632" s="1"/>
      <c r="BF632" s="1"/>
      <c r="BG632" s="1"/>
      <c r="BH632" s="1"/>
      <c r="BI632" s="1"/>
      <c r="BJ632" s="1"/>
      <c r="BK632" s="1"/>
    </row>
    <row r="633" spans="1:63" ht="13.5" customHeight="1" x14ac:dyDescent="0.25">
      <c r="A633" s="3"/>
      <c r="B633" s="3"/>
      <c r="C633" s="3"/>
      <c r="D633" s="3"/>
      <c r="E633" s="3"/>
      <c r="F633" s="3"/>
      <c r="G633" s="1"/>
      <c r="H633" s="3"/>
      <c r="I633" s="1"/>
      <c r="J633" s="1"/>
      <c r="K633" s="1"/>
      <c r="L633" s="1"/>
      <c r="M633" s="1"/>
      <c r="N633" s="1"/>
      <c r="O633" s="1"/>
      <c r="P633" s="3"/>
      <c r="Q633" s="1"/>
      <c r="R633" s="1"/>
      <c r="S633" s="1"/>
      <c r="T633" s="1"/>
      <c r="U633" s="1"/>
      <c r="V633" s="1"/>
      <c r="W633" s="1"/>
      <c r="X633" s="1"/>
      <c r="Y633" s="1"/>
      <c r="Z633" s="1"/>
      <c r="AA633" s="1"/>
      <c r="AB633" s="1"/>
      <c r="AC633" s="1"/>
      <c r="AD633" s="1"/>
      <c r="AE633" s="1"/>
      <c r="AF633" s="1"/>
      <c r="AG633" s="1"/>
      <c r="AH633" s="1"/>
      <c r="AI633" s="1"/>
      <c r="AJ633" s="1"/>
      <c r="AK633" s="1"/>
      <c r="AL633" s="3"/>
      <c r="AM633" s="3"/>
      <c r="AN633" s="3"/>
      <c r="AO633" s="244"/>
      <c r="AP633" s="244"/>
      <c r="AQ633" s="244"/>
      <c r="AR633" s="1"/>
      <c r="AS633" s="1"/>
      <c r="AT633" s="1"/>
      <c r="AU633" s="1"/>
      <c r="AV633" s="1"/>
      <c r="AW633" s="1"/>
      <c r="AX633" s="1"/>
      <c r="AY633" s="1"/>
      <c r="AZ633" s="1"/>
      <c r="BA633" s="1"/>
      <c r="BB633" s="1"/>
      <c r="BC633" s="1"/>
      <c r="BD633" s="1"/>
      <c r="BE633" s="1"/>
      <c r="BF633" s="1"/>
      <c r="BG633" s="1"/>
      <c r="BH633" s="1"/>
      <c r="BI633" s="1"/>
      <c r="BJ633" s="1"/>
      <c r="BK633" s="1"/>
    </row>
    <row r="634" spans="1:63" ht="13.5" customHeight="1" x14ac:dyDescent="0.25">
      <c r="A634" s="3"/>
      <c r="B634" s="3"/>
      <c r="C634" s="3"/>
      <c r="D634" s="3"/>
      <c r="E634" s="3"/>
      <c r="F634" s="3"/>
      <c r="G634" s="1"/>
      <c r="H634" s="3"/>
      <c r="I634" s="1"/>
      <c r="J634" s="1"/>
      <c r="K634" s="1"/>
      <c r="L634" s="1"/>
      <c r="M634" s="1"/>
      <c r="N634" s="1"/>
      <c r="O634" s="1"/>
      <c r="P634" s="3"/>
      <c r="Q634" s="1"/>
      <c r="R634" s="1"/>
      <c r="S634" s="1"/>
      <c r="T634" s="1"/>
      <c r="U634" s="1"/>
      <c r="V634" s="1"/>
      <c r="W634" s="1"/>
      <c r="X634" s="1"/>
      <c r="Y634" s="1"/>
      <c r="Z634" s="1"/>
      <c r="AA634" s="1"/>
      <c r="AB634" s="1"/>
      <c r="AC634" s="1"/>
      <c r="AD634" s="1"/>
      <c r="AE634" s="1"/>
      <c r="AF634" s="1"/>
      <c r="AG634" s="1"/>
      <c r="AH634" s="1"/>
      <c r="AI634" s="1"/>
      <c r="AJ634" s="1"/>
      <c r="AK634" s="1"/>
      <c r="AL634" s="3"/>
      <c r="AM634" s="3"/>
      <c r="AN634" s="3"/>
      <c r="AO634" s="244"/>
      <c r="AP634" s="244"/>
      <c r="AQ634" s="244"/>
      <c r="AR634" s="1"/>
      <c r="AS634" s="1"/>
      <c r="AT634" s="1"/>
      <c r="AU634" s="1"/>
      <c r="AV634" s="1"/>
      <c r="AW634" s="1"/>
      <c r="AX634" s="1"/>
      <c r="AY634" s="1"/>
      <c r="AZ634" s="1"/>
      <c r="BA634" s="1"/>
      <c r="BB634" s="1"/>
      <c r="BC634" s="1"/>
      <c r="BD634" s="1"/>
      <c r="BE634" s="1"/>
      <c r="BF634" s="1"/>
      <c r="BG634" s="1"/>
      <c r="BH634" s="1"/>
      <c r="BI634" s="1"/>
      <c r="BJ634" s="1"/>
      <c r="BK634" s="1"/>
    </row>
    <row r="635" spans="1:63" ht="13.5" customHeight="1" x14ac:dyDescent="0.25">
      <c r="A635" s="3"/>
      <c r="B635" s="3"/>
      <c r="C635" s="3"/>
      <c r="D635" s="3"/>
      <c r="E635" s="3"/>
      <c r="F635" s="3"/>
      <c r="G635" s="1"/>
      <c r="H635" s="3"/>
      <c r="I635" s="1"/>
      <c r="J635" s="1"/>
      <c r="K635" s="1"/>
      <c r="L635" s="1"/>
      <c r="M635" s="1"/>
      <c r="N635" s="1"/>
      <c r="O635" s="1"/>
      <c r="P635" s="3"/>
      <c r="Q635" s="1"/>
      <c r="R635" s="1"/>
      <c r="S635" s="1"/>
      <c r="T635" s="1"/>
      <c r="U635" s="1"/>
      <c r="V635" s="1"/>
      <c r="W635" s="1"/>
      <c r="X635" s="1"/>
      <c r="Y635" s="1"/>
      <c r="Z635" s="1"/>
      <c r="AA635" s="1"/>
      <c r="AB635" s="1"/>
      <c r="AC635" s="1"/>
      <c r="AD635" s="1"/>
      <c r="AE635" s="1"/>
      <c r="AF635" s="1"/>
      <c r="AG635" s="1"/>
      <c r="AH635" s="1"/>
      <c r="AI635" s="1"/>
      <c r="AJ635" s="1"/>
      <c r="AK635" s="1"/>
      <c r="AL635" s="3"/>
      <c r="AM635" s="3"/>
      <c r="AN635" s="3"/>
      <c r="AO635" s="244"/>
      <c r="AP635" s="244"/>
      <c r="AQ635" s="244"/>
      <c r="AR635" s="1"/>
      <c r="AS635" s="1"/>
      <c r="AT635" s="1"/>
      <c r="AU635" s="1"/>
      <c r="AV635" s="1"/>
      <c r="AW635" s="1"/>
      <c r="AX635" s="1"/>
      <c r="AY635" s="1"/>
      <c r="AZ635" s="1"/>
      <c r="BA635" s="1"/>
      <c r="BB635" s="1"/>
      <c r="BC635" s="1"/>
      <c r="BD635" s="1"/>
      <c r="BE635" s="1"/>
      <c r="BF635" s="1"/>
      <c r="BG635" s="1"/>
      <c r="BH635" s="1"/>
      <c r="BI635" s="1"/>
      <c r="BJ635" s="1"/>
      <c r="BK635" s="1"/>
    </row>
    <row r="636" spans="1:63" ht="13.5" customHeight="1" x14ac:dyDescent="0.25">
      <c r="A636" s="3"/>
      <c r="B636" s="3"/>
      <c r="C636" s="3"/>
      <c r="D636" s="3"/>
      <c r="E636" s="3"/>
      <c r="F636" s="3"/>
      <c r="G636" s="1"/>
      <c r="H636" s="3"/>
      <c r="I636" s="1"/>
      <c r="J636" s="1"/>
      <c r="K636" s="1"/>
      <c r="L636" s="1"/>
      <c r="M636" s="1"/>
      <c r="N636" s="1"/>
      <c r="O636" s="1"/>
      <c r="P636" s="3"/>
      <c r="Q636" s="1"/>
      <c r="R636" s="1"/>
      <c r="S636" s="1"/>
      <c r="T636" s="1"/>
      <c r="U636" s="1"/>
      <c r="V636" s="1"/>
      <c r="W636" s="1"/>
      <c r="X636" s="1"/>
      <c r="Y636" s="1"/>
      <c r="Z636" s="1"/>
      <c r="AA636" s="1"/>
      <c r="AB636" s="1"/>
      <c r="AC636" s="1"/>
      <c r="AD636" s="1"/>
      <c r="AE636" s="1"/>
      <c r="AF636" s="1"/>
      <c r="AG636" s="1"/>
      <c r="AH636" s="1"/>
      <c r="AI636" s="1"/>
      <c r="AJ636" s="1"/>
      <c r="AK636" s="1"/>
      <c r="AL636" s="3"/>
      <c r="AM636" s="3"/>
      <c r="AN636" s="3"/>
      <c r="AO636" s="244"/>
      <c r="AP636" s="244"/>
      <c r="AQ636" s="244"/>
      <c r="AR636" s="1"/>
      <c r="AS636" s="1"/>
      <c r="AT636" s="1"/>
      <c r="AU636" s="1"/>
      <c r="AV636" s="1"/>
      <c r="AW636" s="1"/>
      <c r="AX636" s="1"/>
      <c r="AY636" s="1"/>
      <c r="AZ636" s="1"/>
      <c r="BA636" s="1"/>
      <c r="BB636" s="1"/>
      <c r="BC636" s="1"/>
      <c r="BD636" s="1"/>
      <c r="BE636" s="1"/>
      <c r="BF636" s="1"/>
      <c r="BG636" s="1"/>
      <c r="BH636" s="1"/>
      <c r="BI636" s="1"/>
      <c r="BJ636" s="1"/>
      <c r="BK636" s="1"/>
    </row>
    <row r="637" spans="1:63" ht="13.5" customHeight="1" x14ac:dyDescent="0.25">
      <c r="A637" s="3"/>
      <c r="B637" s="3"/>
      <c r="C637" s="3"/>
      <c r="D637" s="3"/>
      <c r="E637" s="3"/>
      <c r="F637" s="3"/>
      <c r="G637" s="1"/>
      <c r="H637" s="3"/>
      <c r="I637" s="1"/>
      <c r="J637" s="1"/>
      <c r="K637" s="1"/>
      <c r="L637" s="1"/>
      <c r="M637" s="1"/>
      <c r="N637" s="1"/>
      <c r="O637" s="1"/>
      <c r="P637" s="3"/>
      <c r="Q637" s="1"/>
      <c r="R637" s="1"/>
      <c r="S637" s="1"/>
      <c r="T637" s="1"/>
      <c r="U637" s="1"/>
      <c r="V637" s="1"/>
      <c r="W637" s="1"/>
      <c r="X637" s="1"/>
      <c r="Y637" s="1"/>
      <c r="Z637" s="1"/>
      <c r="AA637" s="1"/>
      <c r="AB637" s="1"/>
      <c r="AC637" s="1"/>
      <c r="AD637" s="1"/>
      <c r="AE637" s="1"/>
      <c r="AF637" s="1"/>
      <c r="AG637" s="1"/>
      <c r="AH637" s="1"/>
      <c r="AI637" s="1"/>
      <c r="AJ637" s="1"/>
      <c r="AK637" s="1"/>
      <c r="AL637" s="3"/>
      <c r="AM637" s="3"/>
      <c r="AN637" s="3"/>
      <c r="AO637" s="244"/>
      <c r="AP637" s="244"/>
      <c r="AQ637" s="244"/>
      <c r="AR637" s="1"/>
      <c r="AS637" s="1"/>
      <c r="AT637" s="1"/>
      <c r="AU637" s="1"/>
      <c r="AV637" s="1"/>
      <c r="AW637" s="1"/>
      <c r="AX637" s="1"/>
      <c r="AY637" s="1"/>
      <c r="AZ637" s="1"/>
      <c r="BA637" s="1"/>
      <c r="BB637" s="1"/>
      <c r="BC637" s="1"/>
      <c r="BD637" s="1"/>
      <c r="BE637" s="1"/>
      <c r="BF637" s="1"/>
      <c r="BG637" s="1"/>
      <c r="BH637" s="1"/>
      <c r="BI637" s="1"/>
      <c r="BJ637" s="1"/>
      <c r="BK637" s="1"/>
    </row>
    <row r="638" spans="1:63" ht="13.5" customHeight="1" x14ac:dyDescent="0.25">
      <c r="A638" s="3"/>
      <c r="B638" s="3"/>
      <c r="C638" s="3"/>
      <c r="D638" s="3"/>
      <c r="E638" s="3"/>
      <c r="F638" s="3"/>
      <c r="G638" s="1"/>
      <c r="H638" s="3"/>
      <c r="I638" s="1"/>
      <c r="J638" s="1"/>
      <c r="K638" s="1"/>
      <c r="L638" s="1"/>
      <c r="M638" s="1"/>
      <c r="N638" s="1"/>
      <c r="O638" s="1"/>
      <c r="P638" s="3"/>
      <c r="Q638" s="1"/>
      <c r="R638" s="1"/>
      <c r="S638" s="1"/>
      <c r="T638" s="1"/>
      <c r="U638" s="1"/>
      <c r="V638" s="1"/>
      <c r="W638" s="1"/>
      <c r="X638" s="1"/>
      <c r="Y638" s="1"/>
      <c r="Z638" s="1"/>
      <c r="AA638" s="1"/>
      <c r="AB638" s="1"/>
      <c r="AC638" s="1"/>
      <c r="AD638" s="1"/>
      <c r="AE638" s="1"/>
      <c r="AF638" s="1"/>
      <c r="AG638" s="1"/>
      <c r="AH638" s="1"/>
      <c r="AI638" s="1"/>
      <c r="AJ638" s="1"/>
      <c r="AK638" s="1"/>
      <c r="AL638" s="3"/>
      <c r="AM638" s="3"/>
      <c r="AN638" s="3"/>
      <c r="AO638" s="244"/>
      <c r="AP638" s="244"/>
      <c r="AQ638" s="244"/>
      <c r="AR638" s="1"/>
      <c r="AS638" s="1"/>
      <c r="AT638" s="1"/>
      <c r="AU638" s="1"/>
      <c r="AV638" s="1"/>
      <c r="AW638" s="1"/>
      <c r="AX638" s="1"/>
      <c r="AY638" s="1"/>
      <c r="AZ638" s="1"/>
      <c r="BA638" s="1"/>
      <c r="BB638" s="1"/>
      <c r="BC638" s="1"/>
      <c r="BD638" s="1"/>
      <c r="BE638" s="1"/>
      <c r="BF638" s="1"/>
      <c r="BG638" s="1"/>
      <c r="BH638" s="1"/>
      <c r="BI638" s="1"/>
      <c r="BJ638" s="1"/>
      <c r="BK638" s="1"/>
    </row>
    <row r="639" spans="1:63" ht="13.5" customHeight="1" x14ac:dyDescent="0.25">
      <c r="A639" s="3"/>
      <c r="B639" s="3"/>
      <c r="C639" s="3"/>
      <c r="D639" s="3"/>
      <c r="E639" s="3"/>
      <c r="F639" s="3"/>
      <c r="G639" s="1"/>
      <c r="H639" s="3"/>
      <c r="I639" s="1"/>
      <c r="J639" s="1"/>
      <c r="K639" s="1"/>
      <c r="L639" s="1"/>
      <c r="M639" s="1"/>
      <c r="N639" s="1"/>
      <c r="O639" s="1"/>
      <c r="P639" s="3"/>
      <c r="Q639" s="1"/>
      <c r="R639" s="1"/>
      <c r="S639" s="1"/>
      <c r="T639" s="1"/>
      <c r="U639" s="1"/>
      <c r="V639" s="1"/>
      <c r="W639" s="1"/>
      <c r="X639" s="1"/>
      <c r="Y639" s="1"/>
      <c r="Z639" s="1"/>
      <c r="AA639" s="1"/>
      <c r="AB639" s="1"/>
      <c r="AC639" s="1"/>
      <c r="AD639" s="1"/>
      <c r="AE639" s="1"/>
      <c r="AF639" s="1"/>
      <c r="AG639" s="1"/>
      <c r="AH639" s="1"/>
      <c r="AI639" s="1"/>
      <c r="AJ639" s="1"/>
      <c r="AK639" s="1"/>
      <c r="AL639" s="3"/>
      <c r="AM639" s="3"/>
      <c r="AN639" s="3"/>
      <c r="AO639" s="244"/>
      <c r="AP639" s="244"/>
      <c r="AQ639" s="244"/>
      <c r="AR639" s="1"/>
      <c r="AS639" s="1"/>
      <c r="AT639" s="1"/>
      <c r="AU639" s="1"/>
      <c r="AV639" s="1"/>
      <c r="AW639" s="1"/>
      <c r="AX639" s="1"/>
      <c r="AY639" s="1"/>
      <c r="AZ639" s="1"/>
      <c r="BA639" s="1"/>
      <c r="BB639" s="1"/>
      <c r="BC639" s="1"/>
      <c r="BD639" s="1"/>
      <c r="BE639" s="1"/>
      <c r="BF639" s="1"/>
      <c r="BG639" s="1"/>
      <c r="BH639" s="1"/>
      <c r="BI639" s="1"/>
      <c r="BJ639" s="1"/>
      <c r="BK639" s="1"/>
    </row>
    <row r="640" spans="1:63" ht="13.5" customHeight="1" x14ac:dyDescent="0.25">
      <c r="A640" s="3"/>
      <c r="B640" s="3"/>
      <c r="C640" s="3"/>
      <c r="D640" s="3"/>
      <c r="E640" s="3"/>
      <c r="F640" s="3"/>
      <c r="G640" s="1"/>
      <c r="H640" s="3"/>
      <c r="I640" s="1"/>
      <c r="J640" s="1"/>
      <c r="K640" s="1"/>
      <c r="L640" s="1"/>
      <c r="M640" s="1"/>
      <c r="N640" s="1"/>
      <c r="O640" s="1"/>
      <c r="P640" s="3"/>
      <c r="Q640" s="1"/>
      <c r="R640" s="1"/>
      <c r="S640" s="1"/>
      <c r="T640" s="1"/>
      <c r="U640" s="1"/>
      <c r="V640" s="1"/>
      <c r="W640" s="1"/>
      <c r="X640" s="1"/>
      <c r="Y640" s="1"/>
      <c r="Z640" s="1"/>
      <c r="AA640" s="1"/>
      <c r="AB640" s="1"/>
      <c r="AC640" s="1"/>
      <c r="AD640" s="1"/>
      <c r="AE640" s="1"/>
      <c r="AF640" s="1"/>
      <c r="AG640" s="1"/>
      <c r="AH640" s="1"/>
      <c r="AI640" s="1"/>
      <c r="AJ640" s="1"/>
      <c r="AK640" s="1"/>
      <c r="AL640" s="3"/>
      <c r="AM640" s="3"/>
      <c r="AN640" s="3"/>
      <c r="AO640" s="244"/>
      <c r="AP640" s="244"/>
      <c r="AQ640" s="244"/>
      <c r="AR640" s="1"/>
      <c r="AS640" s="1"/>
      <c r="AT640" s="1"/>
      <c r="AU640" s="1"/>
      <c r="AV640" s="1"/>
      <c r="AW640" s="1"/>
      <c r="AX640" s="1"/>
      <c r="AY640" s="1"/>
      <c r="AZ640" s="1"/>
      <c r="BA640" s="1"/>
      <c r="BB640" s="1"/>
      <c r="BC640" s="1"/>
      <c r="BD640" s="1"/>
      <c r="BE640" s="1"/>
      <c r="BF640" s="1"/>
      <c r="BG640" s="1"/>
      <c r="BH640" s="1"/>
      <c r="BI640" s="1"/>
      <c r="BJ640" s="1"/>
      <c r="BK640" s="1"/>
    </row>
    <row r="641" spans="1:63" ht="13.5" customHeight="1" x14ac:dyDescent="0.25">
      <c r="A641" s="3"/>
      <c r="B641" s="3"/>
      <c r="C641" s="3"/>
      <c r="D641" s="3"/>
      <c r="E641" s="3"/>
      <c r="F641" s="3"/>
      <c r="G641" s="1"/>
      <c r="H641" s="3"/>
      <c r="I641" s="1"/>
      <c r="J641" s="1"/>
      <c r="K641" s="1"/>
      <c r="L641" s="1"/>
      <c r="M641" s="1"/>
      <c r="N641" s="1"/>
      <c r="O641" s="1"/>
      <c r="P641" s="3"/>
      <c r="Q641" s="1"/>
      <c r="R641" s="1"/>
      <c r="S641" s="1"/>
      <c r="T641" s="1"/>
      <c r="U641" s="1"/>
      <c r="V641" s="1"/>
      <c r="W641" s="1"/>
      <c r="X641" s="1"/>
      <c r="Y641" s="1"/>
      <c r="Z641" s="1"/>
      <c r="AA641" s="1"/>
      <c r="AB641" s="1"/>
      <c r="AC641" s="1"/>
      <c r="AD641" s="1"/>
      <c r="AE641" s="1"/>
      <c r="AF641" s="1"/>
      <c r="AG641" s="1"/>
      <c r="AH641" s="1"/>
      <c r="AI641" s="1"/>
      <c r="AJ641" s="1"/>
      <c r="AK641" s="1"/>
      <c r="AL641" s="3"/>
      <c r="AM641" s="3"/>
      <c r="AN641" s="3"/>
      <c r="AO641" s="244"/>
      <c r="AP641" s="244"/>
      <c r="AQ641" s="244"/>
      <c r="AR641" s="1"/>
      <c r="AS641" s="1"/>
      <c r="AT641" s="1"/>
      <c r="AU641" s="1"/>
      <c r="AV641" s="1"/>
      <c r="AW641" s="1"/>
      <c r="AX641" s="1"/>
      <c r="AY641" s="1"/>
      <c r="AZ641" s="1"/>
      <c r="BA641" s="1"/>
      <c r="BB641" s="1"/>
      <c r="BC641" s="1"/>
      <c r="BD641" s="1"/>
      <c r="BE641" s="1"/>
      <c r="BF641" s="1"/>
      <c r="BG641" s="1"/>
      <c r="BH641" s="1"/>
      <c r="BI641" s="1"/>
      <c r="BJ641" s="1"/>
      <c r="BK641" s="1"/>
    </row>
    <row r="642" spans="1:63" ht="13.5" customHeight="1" x14ac:dyDescent="0.25">
      <c r="A642" s="3"/>
      <c r="B642" s="3"/>
      <c r="C642" s="3"/>
      <c r="D642" s="3"/>
      <c r="E642" s="3"/>
      <c r="F642" s="3"/>
      <c r="G642" s="1"/>
      <c r="H642" s="3"/>
      <c r="I642" s="1"/>
      <c r="J642" s="1"/>
      <c r="K642" s="1"/>
      <c r="L642" s="1"/>
      <c r="M642" s="1"/>
      <c r="N642" s="1"/>
      <c r="O642" s="1"/>
      <c r="P642" s="3"/>
      <c r="Q642" s="1"/>
      <c r="R642" s="1"/>
      <c r="S642" s="1"/>
      <c r="T642" s="1"/>
      <c r="U642" s="1"/>
      <c r="V642" s="1"/>
      <c r="W642" s="1"/>
      <c r="X642" s="1"/>
      <c r="Y642" s="1"/>
      <c r="Z642" s="1"/>
      <c r="AA642" s="1"/>
      <c r="AB642" s="1"/>
      <c r="AC642" s="1"/>
      <c r="AD642" s="1"/>
      <c r="AE642" s="1"/>
      <c r="AF642" s="1"/>
      <c r="AG642" s="1"/>
      <c r="AH642" s="1"/>
      <c r="AI642" s="1"/>
      <c r="AJ642" s="1"/>
      <c r="AK642" s="1"/>
      <c r="AL642" s="3"/>
      <c r="AM642" s="3"/>
      <c r="AN642" s="3"/>
      <c r="AO642" s="244"/>
      <c r="AP642" s="244"/>
      <c r="AQ642" s="244"/>
      <c r="AR642" s="1"/>
      <c r="AS642" s="1"/>
      <c r="AT642" s="1"/>
      <c r="AU642" s="1"/>
      <c r="AV642" s="1"/>
      <c r="AW642" s="1"/>
      <c r="AX642" s="1"/>
      <c r="AY642" s="1"/>
      <c r="AZ642" s="1"/>
      <c r="BA642" s="1"/>
      <c r="BB642" s="1"/>
      <c r="BC642" s="1"/>
      <c r="BD642" s="1"/>
      <c r="BE642" s="1"/>
      <c r="BF642" s="1"/>
      <c r="BG642" s="1"/>
      <c r="BH642" s="1"/>
      <c r="BI642" s="1"/>
      <c r="BJ642" s="1"/>
      <c r="BK642" s="1"/>
    </row>
    <row r="643" spans="1:63" ht="13.5" customHeight="1" x14ac:dyDescent="0.25">
      <c r="A643" s="3"/>
      <c r="B643" s="3"/>
      <c r="C643" s="3"/>
      <c r="D643" s="3"/>
      <c r="E643" s="3"/>
      <c r="F643" s="3"/>
      <c r="G643" s="1"/>
      <c r="H643" s="3"/>
      <c r="I643" s="1"/>
      <c r="J643" s="1"/>
      <c r="K643" s="1"/>
      <c r="L643" s="1"/>
      <c r="M643" s="1"/>
      <c r="N643" s="1"/>
      <c r="O643" s="1"/>
      <c r="P643" s="3"/>
      <c r="Q643" s="1"/>
      <c r="R643" s="1"/>
      <c r="S643" s="1"/>
      <c r="T643" s="1"/>
      <c r="U643" s="1"/>
      <c r="V643" s="1"/>
      <c r="W643" s="1"/>
      <c r="X643" s="1"/>
      <c r="Y643" s="1"/>
      <c r="Z643" s="1"/>
      <c r="AA643" s="1"/>
      <c r="AB643" s="1"/>
      <c r="AC643" s="1"/>
      <c r="AD643" s="1"/>
      <c r="AE643" s="1"/>
      <c r="AF643" s="1"/>
      <c r="AG643" s="1"/>
      <c r="AH643" s="1"/>
      <c r="AI643" s="1"/>
      <c r="AJ643" s="1"/>
      <c r="AK643" s="1"/>
      <c r="AL643" s="3"/>
      <c r="AM643" s="3"/>
      <c r="AN643" s="3"/>
      <c r="AO643" s="244"/>
      <c r="AP643" s="244"/>
      <c r="AQ643" s="244"/>
      <c r="AR643" s="1"/>
      <c r="AS643" s="1"/>
      <c r="AT643" s="1"/>
      <c r="AU643" s="1"/>
      <c r="AV643" s="1"/>
      <c r="AW643" s="1"/>
      <c r="AX643" s="1"/>
      <c r="AY643" s="1"/>
      <c r="AZ643" s="1"/>
      <c r="BA643" s="1"/>
      <c r="BB643" s="1"/>
      <c r="BC643" s="1"/>
      <c r="BD643" s="1"/>
      <c r="BE643" s="1"/>
      <c r="BF643" s="1"/>
      <c r="BG643" s="1"/>
      <c r="BH643" s="1"/>
      <c r="BI643" s="1"/>
      <c r="BJ643" s="1"/>
      <c r="BK643" s="1"/>
    </row>
    <row r="644" spans="1:63" ht="13.5" customHeight="1" x14ac:dyDescent="0.25">
      <c r="A644" s="3"/>
      <c r="B644" s="3"/>
      <c r="C644" s="3"/>
      <c r="D644" s="3"/>
      <c r="E644" s="3"/>
      <c r="F644" s="3"/>
      <c r="G644" s="1"/>
      <c r="H644" s="3"/>
      <c r="I644" s="1"/>
      <c r="J644" s="1"/>
      <c r="K644" s="1"/>
      <c r="L644" s="1"/>
      <c r="M644" s="1"/>
      <c r="N644" s="1"/>
      <c r="O644" s="1"/>
      <c r="P644" s="3"/>
      <c r="Q644" s="1"/>
      <c r="R644" s="1"/>
      <c r="S644" s="1"/>
      <c r="T644" s="1"/>
      <c r="U644" s="1"/>
      <c r="V644" s="1"/>
      <c r="W644" s="1"/>
      <c r="X644" s="1"/>
      <c r="Y644" s="1"/>
      <c r="Z644" s="1"/>
      <c r="AA644" s="1"/>
      <c r="AB644" s="1"/>
      <c r="AC644" s="1"/>
      <c r="AD644" s="1"/>
      <c r="AE644" s="1"/>
      <c r="AF644" s="1"/>
      <c r="AG644" s="1"/>
      <c r="AH644" s="1"/>
      <c r="AI644" s="1"/>
      <c r="AJ644" s="1"/>
      <c r="AK644" s="1"/>
      <c r="AL644" s="3"/>
      <c r="AM644" s="3"/>
      <c r="AN644" s="3"/>
      <c r="AO644" s="244"/>
      <c r="AP644" s="244"/>
      <c r="AQ644" s="244"/>
      <c r="AR644" s="1"/>
      <c r="AS644" s="1"/>
      <c r="AT644" s="1"/>
      <c r="AU644" s="1"/>
      <c r="AV644" s="1"/>
      <c r="AW644" s="1"/>
      <c r="AX644" s="1"/>
      <c r="AY644" s="1"/>
      <c r="AZ644" s="1"/>
      <c r="BA644" s="1"/>
      <c r="BB644" s="1"/>
      <c r="BC644" s="1"/>
      <c r="BD644" s="1"/>
      <c r="BE644" s="1"/>
      <c r="BF644" s="1"/>
      <c r="BG644" s="1"/>
      <c r="BH644" s="1"/>
      <c r="BI644" s="1"/>
      <c r="BJ644" s="1"/>
      <c r="BK644" s="1"/>
    </row>
    <row r="645" spans="1:63" ht="13.5" customHeight="1" x14ac:dyDescent="0.25">
      <c r="A645" s="3"/>
      <c r="B645" s="3"/>
      <c r="C645" s="3"/>
      <c r="D645" s="3"/>
      <c r="E645" s="3"/>
      <c r="F645" s="3"/>
      <c r="G645" s="1"/>
      <c r="H645" s="3"/>
      <c r="I645" s="1"/>
      <c r="J645" s="1"/>
      <c r="K645" s="1"/>
      <c r="L645" s="1"/>
      <c r="M645" s="1"/>
      <c r="N645" s="1"/>
      <c r="O645" s="1"/>
      <c r="P645" s="3"/>
      <c r="Q645" s="1"/>
      <c r="R645" s="1"/>
      <c r="S645" s="1"/>
      <c r="T645" s="1"/>
      <c r="U645" s="1"/>
      <c r="V645" s="1"/>
      <c r="W645" s="1"/>
      <c r="X645" s="1"/>
      <c r="Y645" s="1"/>
      <c r="Z645" s="1"/>
      <c r="AA645" s="1"/>
      <c r="AB645" s="1"/>
      <c r="AC645" s="1"/>
      <c r="AD645" s="1"/>
      <c r="AE645" s="1"/>
      <c r="AF645" s="1"/>
      <c r="AG645" s="1"/>
      <c r="AH645" s="1"/>
      <c r="AI645" s="1"/>
      <c r="AJ645" s="1"/>
      <c r="AK645" s="1"/>
      <c r="AL645" s="3"/>
      <c r="AM645" s="3"/>
      <c r="AN645" s="3"/>
      <c r="AO645" s="244"/>
      <c r="AP645" s="244"/>
      <c r="AQ645" s="244"/>
      <c r="AR645" s="1"/>
      <c r="AS645" s="1"/>
      <c r="AT645" s="1"/>
      <c r="AU645" s="1"/>
      <c r="AV645" s="1"/>
      <c r="AW645" s="1"/>
      <c r="AX645" s="1"/>
      <c r="AY645" s="1"/>
      <c r="AZ645" s="1"/>
      <c r="BA645" s="1"/>
      <c r="BB645" s="1"/>
      <c r="BC645" s="1"/>
      <c r="BD645" s="1"/>
      <c r="BE645" s="1"/>
      <c r="BF645" s="1"/>
      <c r="BG645" s="1"/>
      <c r="BH645" s="1"/>
      <c r="BI645" s="1"/>
      <c r="BJ645" s="1"/>
      <c r="BK645" s="1"/>
    </row>
    <row r="646" spans="1:63" ht="13.5" customHeight="1" x14ac:dyDescent="0.25">
      <c r="A646" s="3"/>
      <c r="B646" s="3"/>
      <c r="C646" s="3"/>
      <c r="D646" s="3"/>
      <c r="E646" s="3"/>
      <c r="F646" s="3"/>
      <c r="G646" s="1"/>
      <c r="H646" s="3"/>
      <c r="I646" s="1"/>
      <c r="J646" s="1"/>
      <c r="K646" s="1"/>
      <c r="L646" s="1"/>
      <c r="M646" s="1"/>
      <c r="N646" s="1"/>
      <c r="O646" s="1"/>
      <c r="P646" s="3"/>
      <c r="Q646" s="1"/>
      <c r="R646" s="1"/>
      <c r="S646" s="1"/>
      <c r="T646" s="1"/>
      <c r="U646" s="1"/>
      <c r="V646" s="1"/>
      <c r="W646" s="1"/>
      <c r="X646" s="1"/>
      <c r="Y646" s="1"/>
      <c r="Z646" s="1"/>
      <c r="AA646" s="1"/>
      <c r="AB646" s="1"/>
      <c r="AC646" s="1"/>
      <c r="AD646" s="1"/>
      <c r="AE646" s="1"/>
      <c r="AF646" s="1"/>
      <c r="AG646" s="1"/>
      <c r="AH646" s="1"/>
      <c r="AI646" s="1"/>
      <c r="AJ646" s="1"/>
      <c r="AK646" s="1"/>
      <c r="AL646" s="3"/>
      <c r="AM646" s="3"/>
      <c r="AN646" s="3"/>
      <c r="AO646" s="244"/>
      <c r="AP646" s="244"/>
      <c r="AQ646" s="244"/>
      <c r="AR646" s="1"/>
      <c r="AS646" s="1"/>
      <c r="AT646" s="1"/>
      <c r="AU646" s="1"/>
      <c r="AV646" s="1"/>
      <c r="AW646" s="1"/>
      <c r="AX646" s="1"/>
      <c r="AY646" s="1"/>
      <c r="AZ646" s="1"/>
      <c r="BA646" s="1"/>
      <c r="BB646" s="1"/>
      <c r="BC646" s="1"/>
      <c r="BD646" s="1"/>
      <c r="BE646" s="1"/>
      <c r="BF646" s="1"/>
      <c r="BG646" s="1"/>
      <c r="BH646" s="1"/>
      <c r="BI646" s="1"/>
      <c r="BJ646" s="1"/>
      <c r="BK646" s="1"/>
    </row>
    <row r="647" spans="1:63" ht="13.5" customHeight="1" x14ac:dyDescent="0.25">
      <c r="A647" s="3"/>
      <c r="B647" s="3"/>
      <c r="C647" s="3"/>
      <c r="D647" s="3"/>
      <c r="E647" s="3"/>
      <c r="F647" s="3"/>
      <c r="G647" s="1"/>
      <c r="H647" s="3"/>
      <c r="I647" s="1"/>
      <c r="J647" s="1"/>
      <c r="K647" s="1"/>
      <c r="L647" s="1"/>
      <c r="M647" s="1"/>
      <c r="N647" s="1"/>
      <c r="O647" s="1"/>
      <c r="P647" s="3"/>
      <c r="Q647" s="1"/>
      <c r="R647" s="1"/>
      <c r="S647" s="1"/>
      <c r="T647" s="1"/>
      <c r="U647" s="1"/>
      <c r="V647" s="1"/>
      <c r="W647" s="1"/>
      <c r="X647" s="1"/>
      <c r="Y647" s="1"/>
      <c r="Z647" s="1"/>
      <c r="AA647" s="1"/>
      <c r="AB647" s="1"/>
      <c r="AC647" s="1"/>
      <c r="AD647" s="1"/>
      <c r="AE647" s="1"/>
      <c r="AF647" s="1"/>
      <c r="AG647" s="1"/>
      <c r="AH647" s="1"/>
      <c r="AI647" s="1"/>
      <c r="AJ647" s="1"/>
      <c r="AK647" s="1"/>
      <c r="AL647" s="3"/>
      <c r="AM647" s="3"/>
      <c r="AN647" s="3"/>
      <c r="AO647" s="244"/>
      <c r="AP647" s="244"/>
      <c r="AQ647" s="244"/>
      <c r="AR647" s="1"/>
      <c r="AS647" s="1"/>
      <c r="AT647" s="1"/>
      <c r="AU647" s="1"/>
      <c r="AV647" s="1"/>
      <c r="AW647" s="1"/>
      <c r="AX647" s="1"/>
      <c r="AY647" s="1"/>
      <c r="AZ647" s="1"/>
      <c r="BA647" s="1"/>
      <c r="BB647" s="1"/>
      <c r="BC647" s="1"/>
      <c r="BD647" s="1"/>
      <c r="BE647" s="1"/>
      <c r="BF647" s="1"/>
      <c r="BG647" s="1"/>
      <c r="BH647" s="1"/>
      <c r="BI647" s="1"/>
      <c r="BJ647" s="1"/>
      <c r="BK647" s="1"/>
    </row>
    <row r="648" spans="1:63" ht="13.5" customHeight="1" x14ac:dyDescent="0.25">
      <c r="A648" s="3"/>
      <c r="B648" s="3"/>
      <c r="C648" s="3"/>
      <c r="D648" s="3"/>
      <c r="E648" s="3"/>
      <c r="F648" s="3"/>
      <c r="G648" s="1"/>
      <c r="H648" s="3"/>
      <c r="I648" s="1"/>
      <c r="J648" s="1"/>
      <c r="K648" s="1"/>
      <c r="L648" s="1"/>
      <c r="M648" s="1"/>
      <c r="N648" s="1"/>
      <c r="O648" s="1"/>
      <c r="P648" s="3"/>
      <c r="Q648" s="1"/>
      <c r="R648" s="1"/>
      <c r="S648" s="1"/>
      <c r="T648" s="1"/>
      <c r="U648" s="1"/>
      <c r="V648" s="1"/>
      <c r="W648" s="1"/>
      <c r="X648" s="1"/>
      <c r="Y648" s="1"/>
      <c r="Z648" s="1"/>
      <c r="AA648" s="1"/>
      <c r="AB648" s="1"/>
      <c r="AC648" s="1"/>
      <c r="AD648" s="1"/>
      <c r="AE648" s="1"/>
      <c r="AF648" s="1"/>
      <c r="AG648" s="1"/>
      <c r="AH648" s="1"/>
      <c r="AI648" s="1"/>
      <c r="AJ648" s="1"/>
      <c r="AK648" s="1"/>
      <c r="AL648" s="3"/>
      <c r="AM648" s="3"/>
      <c r="AN648" s="3"/>
      <c r="AO648" s="244"/>
      <c r="AP648" s="244"/>
      <c r="AQ648" s="244"/>
      <c r="AR648" s="1"/>
      <c r="AS648" s="1"/>
      <c r="AT648" s="1"/>
      <c r="AU648" s="1"/>
      <c r="AV648" s="1"/>
      <c r="AW648" s="1"/>
      <c r="AX648" s="1"/>
      <c r="AY648" s="1"/>
      <c r="AZ648" s="1"/>
      <c r="BA648" s="1"/>
      <c r="BB648" s="1"/>
      <c r="BC648" s="1"/>
      <c r="BD648" s="1"/>
      <c r="BE648" s="1"/>
      <c r="BF648" s="1"/>
      <c r="BG648" s="1"/>
      <c r="BH648" s="1"/>
      <c r="BI648" s="1"/>
      <c r="BJ648" s="1"/>
      <c r="BK648" s="1"/>
    </row>
    <row r="649" spans="1:63" ht="13.5" customHeight="1" x14ac:dyDescent="0.25">
      <c r="A649" s="3"/>
      <c r="B649" s="3"/>
      <c r="C649" s="3"/>
      <c r="D649" s="3"/>
      <c r="E649" s="3"/>
      <c r="F649" s="3"/>
      <c r="G649" s="1"/>
      <c r="H649" s="3"/>
      <c r="I649" s="1"/>
      <c r="J649" s="1"/>
      <c r="K649" s="1"/>
      <c r="L649" s="1"/>
      <c r="M649" s="1"/>
      <c r="N649" s="1"/>
      <c r="O649" s="1"/>
      <c r="P649" s="3"/>
      <c r="Q649" s="1"/>
      <c r="R649" s="1"/>
      <c r="S649" s="1"/>
      <c r="T649" s="1"/>
      <c r="U649" s="1"/>
      <c r="V649" s="1"/>
      <c r="W649" s="1"/>
      <c r="X649" s="1"/>
      <c r="Y649" s="1"/>
      <c r="Z649" s="1"/>
      <c r="AA649" s="1"/>
      <c r="AB649" s="1"/>
      <c r="AC649" s="1"/>
      <c r="AD649" s="1"/>
      <c r="AE649" s="1"/>
      <c r="AF649" s="1"/>
      <c r="AG649" s="1"/>
      <c r="AH649" s="1"/>
      <c r="AI649" s="1"/>
      <c r="AJ649" s="1"/>
      <c r="AK649" s="1"/>
      <c r="AL649" s="3"/>
      <c r="AM649" s="3"/>
      <c r="AN649" s="3"/>
      <c r="AO649" s="244"/>
      <c r="AP649" s="244"/>
      <c r="AQ649" s="244"/>
      <c r="AR649" s="1"/>
      <c r="AS649" s="1"/>
      <c r="AT649" s="1"/>
      <c r="AU649" s="1"/>
      <c r="AV649" s="1"/>
      <c r="AW649" s="1"/>
      <c r="AX649" s="1"/>
      <c r="AY649" s="1"/>
      <c r="AZ649" s="1"/>
      <c r="BA649" s="1"/>
      <c r="BB649" s="1"/>
      <c r="BC649" s="1"/>
      <c r="BD649" s="1"/>
      <c r="BE649" s="1"/>
      <c r="BF649" s="1"/>
      <c r="BG649" s="1"/>
      <c r="BH649" s="1"/>
      <c r="BI649" s="1"/>
      <c r="BJ649" s="1"/>
      <c r="BK649" s="1"/>
    </row>
    <row r="650" spans="1:63" ht="13.5" customHeight="1" x14ac:dyDescent="0.25">
      <c r="A650" s="3"/>
      <c r="B650" s="3"/>
      <c r="C650" s="3"/>
      <c r="D650" s="3"/>
      <c r="E650" s="3"/>
      <c r="F650" s="3"/>
      <c r="G650" s="1"/>
      <c r="H650" s="3"/>
      <c r="I650" s="1"/>
      <c r="J650" s="1"/>
      <c r="K650" s="1"/>
      <c r="L650" s="1"/>
      <c r="M650" s="1"/>
      <c r="N650" s="1"/>
      <c r="O650" s="1"/>
      <c r="P650" s="3"/>
      <c r="Q650" s="1"/>
      <c r="R650" s="1"/>
      <c r="S650" s="1"/>
      <c r="T650" s="1"/>
      <c r="U650" s="1"/>
      <c r="V650" s="1"/>
      <c r="W650" s="1"/>
      <c r="X650" s="1"/>
      <c r="Y650" s="1"/>
      <c r="Z650" s="1"/>
      <c r="AA650" s="1"/>
      <c r="AB650" s="1"/>
      <c r="AC650" s="1"/>
      <c r="AD650" s="1"/>
      <c r="AE650" s="1"/>
      <c r="AF650" s="1"/>
      <c r="AG650" s="1"/>
      <c r="AH650" s="1"/>
      <c r="AI650" s="1"/>
      <c r="AJ650" s="1"/>
      <c r="AK650" s="1"/>
      <c r="AL650" s="3"/>
      <c r="AM650" s="3"/>
      <c r="AN650" s="3"/>
      <c r="AO650" s="244"/>
      <c r="AP650" s="244"/>
      <c r="AQ650" s="244"/>
      <c r="AR650" s="1"/>
      <c r="AS650" s="1"/>
      <c r="AT650" s="1"/>
      <c r="AU650" s="1"/>
      <c r="AV650" s="1"/>
      <c r="AW650" s="1"/>
      <c r="AX650" s="1"/>
      <c r="AY650" s="1"/>
      <c r="AZ650" s="1"/>
      <c r="BA650" s="1"/>
      <c r="BB650" s="1"/>
      <c r="BC650" s="1"/>
      <c r="BD650" s="1"/>
      <c r="BE650" s="1"/>
      <c r="BF650" s="1"/>
      <c r="BG650" s="1"/>
      <c r="BH650" s="1"/>
      <c r="BI650" s="1"/>
      <c r="BJ650" s="1"/>
      <c r="BK650" s="1"/>
    </row>
    <row r="651" spans="1:63" ht="13.5" customHeight="1" x14ac:dyDescent="0.25">
      <c r="A651" s="3"/>
      <c r="B651" s="3"/>
      <c r="C651" s="3"/>
      <c r="D651" s="3"/>
      <c r="E651" s="3"/>
      <c r="F651" s="3"/>
      <c r="G651" s="1"/>
      <c r="H651" s="3"/>
      <c r="I651" s="1"/>
      <c r="J651" s="1"/>
      <c r="K651" s="1"/>
      <c r="L651" s="1"/>
      <c r="M651" s="1"/>
      <c r="N651" s="1"/>
      <c r="O651" s="1"/>
      <c r="P651" s="3"/>
      <c r="Q651" s="1"/>
      <c r="R651" s="1"/>
      <c r="S651" s="1"/>
      <c r="T651" s="1"/>
      <c r="U651" s="1"/>
      <c r="V651" s="1"/>
      <c r="W651" s="1"/>
      <c r="X651" s="1"/>
      <c r="Y651" s="1"/>
      <c r="Z651" s="1"/>
      <c r="AA651" s="1"/>
      <c r="AB651" s="1"/>
      <c r="AC651" s="1"/>
      <c r="AD651" s="1"/>
      <c r="AE651" s="1"/>
      <c r="AF651" s="1"/>
      <c r="AG651" s="1"/>
      <c r="AH651" s="1"/>
      <c r="AI651" s="1"/>
      <c r="AJ651" s="1"/>
      <c r="AK651" s="1"/>
      <c r="AL651" s="3"/>
      <c r="AM651" s="3"/>
      <c r="AN651" s="3"/>
      <c r="AO651" s="244"/>
      <c r="AP651" s="244"/>
      <c r="AQ651" s="244"/>
      <c r="AR651" s="1"/>
      <c r="AS651" s="1"/>
      <c r="AT651" s="1"/>
      <c r="AU651" s="1"/>
      <c r="AV651" s="1"/>
      <c r="AW651" s="1"/>
      <c r="AX651" s="1"/>
      <c r="AY651" s="1"/>
      <c r="AZ651" s="1"/>
      <c r="BA651" s="1"/>
      <c r="BB651" s="1"/>
      <c r="BC651" s="1"/>
      <c r="BD651" s="1"/>
      <c r="BE651" s="1"/>
      <c r="BF651" s="1"/>
      <c r="BG651" s="1"/>
      <c r="BH651" s="1"/>
      <c r="BI651" s="1"/>
      <c r="BJ651" s="1"/>
      <c r="BK651" s="1"/>
    </row>
    <row r="652" spans="1:63" ht="13.5" customHeight="1" x14ac:dyDescent="0.25">
      <c r="A652" s="3"/>
      <c r="B652" s="3"/>
      <c r="C652" s="3"/>
      <c r="D652" s="3"/>
      <c r="E652" s="3"/>
      <c r="F652" s="3"/>
      <c r="G652" s="1"/>
      <c r="H652" s="3"/>
      <c r="I652" s="1"/>
      <c r="J652" s="1"/>
      <c r="K652" s="1"/>
      <c r="L652" s="1"/>
      <c r="M652" s="1"/>
      <c r="N652" s="1"/>
      <c r="O652" s="1"/>
      <c r="P652" s="3"/>
      <c r="Q652" s="1"/>
      <c r="R652" s="1"/>
      <c r="S652" s="1"/>
      <c r="T652" s="1"/>
      <c r="U652" s="1"/>
      <c r="V652" s="1"/>
      <c r="W652" s="1"/>
      <c r="X652" s="1"/>
      <c r="Y652" s="1"/>
      <c r="Z652" s="1"/>
      <c r="AA652" s="1"/>
      <c r="AB652" s="1"/>
      <c r="AC652" s="1"/>
      <c r="AD652" s="1"/>
      <c r="AE652" s="1"/>
      <c r="AF652" s="1"/>
      <c r="AG652" s="1"/>
      <c r="AH652" s="1"/>
      <c r="AI652" s="1"/>
      <c r="AJ652" s="1"/>
      <c r="AK652" s="1"/>
      <c r="AL652" s="3"/>
      <c r="AM652" s="3"/>
      <c r="AN652" s="3"/>
      <c r="AO652" s="244"/>
      <c r="AP652" s="244"/>
      <c r="AQ652" s="244"/>
      <c r="AR652" s="1"/>
      <c r="AS652" s="1"/>
      <c r="AT652" s="1"/>
      <c r="AU652" s="1"/>
      <c r="AV652" s="1"/>
      <c r="AW652" s="1"/>
      <c r="AX652" s="1"/>
      <c r="AY652" s="1"/>
      <c r="AZ652" s="1"/>
      <c r="BA652" s="1"/>
      <c r="BB652" s="1"/>
      <c r="BC652" s="1"/>
      <c r="BD652" s="1"/>
      <c r="BE652" s="1"/>
      <c r="BF652" s="1"/>
      <c r="BG652" s="1"/>
      <c r="BH652" s="1"/>
      <c r="BI652" s="1"/>
      <c r="BJ652" s="1"/>
      <c r="BK652" s="1"/>
    </row>
    <row r="653" spans="1:63" ht="13.5" customHeight="1" x14ac:dyDescent="0.25">
      <c r="A653" s="3"/>
      <c r="B653" s="3"/>
      <c r="C653" s="3"/>
      <c r="D653" s="3"/>
      <c r="E653" s="3"/>
      <c r="F653" s="3"/>
      <c r="G653" s="1"/>
      <c r="H653" s="3"/>
      <c r="I653" s="1"/>
      <c r="J653" s="1"/>
      <c r="K653" s="1"/>
      <c r="L653" s="1"/>
      <c r="M653" s="1"/>
      <c r="N653" s="1"/>
      <c r="O653" s="1"/>
      <c r="P653" s="3"/>
      <c r="Q653" s="1"/>
      <c r="R653" s="1"/>
      <c r="S653" s="1"/>
      <c r="T653" s="1"/>
      <c r="U653" s="1"/>
      <c r="V653" s="1"/>
      <c r="W653" s="1"/>
      <c r="X653" s="1"/>
      <c r="Y653" s="1"/>
      <c r="Z653" s="1"/>
      <c r="AA653" s="1"/>
      <c r="AB653" s="1"/>
      <c r="AC653" s="1"/>
      <c r="AD653" s="1"/>
      <c r="AE653" s="1"/>
      <c r="AF653" s="1"/>
      <c r="AG653" s="1"/>
      <c r="AH653" s="1"/>
      <c r="AI653" s="1"/>
      <c r="AJ653" s="1"/>
      <c r="AK653" s="1"/>
      <c r="AL653" s="3"/>
      <c r="AM653" s="3"/>
      <c r="AN653" s="3"/>
      <c r="AO653" s="244"/>
      <c r="AP653" s="244"/>
      <c r="AQ653" s="244"/>
      <c r="AR653" s="1"/>
      <c r="AS653" s="1"/>
      <c r="AT653" s="1"/>
      <c r="AU653" s="1"/>
      <c r="AV653" s="1"/>
      <c r="AW653" s="1"/>
      <c r="AX653" s="1"/>
      <c r="AY653" s="1"/>
      <c r="AZ653" s="1"/>
      <c r="BA653" s="1"/>
      <c r="BB653" s="1"/>
      <c r="BC653" s="1"/>
      <c r="BD653" s="1"/>
      <c r="BE653" s="1"/>
      <c r="BF653" s="1"/>
      <c r="BG653" s="1"/>
      <c r="BH653" s="1"/>
      <c r="BI653" s="1"/>
      <c r="BJ653" s="1"/>
      <c r="BK653" s="1"/>
    </row>
    <row r="654" spans="1:63" ht="13.5" customHeight="1" x14ac:dyDescent="0.25">
      <c r="A654" s="3"/>
      <c r="B654" s="3"/>
      <c r="C654" s="3"/>
      <c r="D654" s="3"/>
      <c r="E654" s="3"/>
      <c r="F654" s="3"/>
      <c r="G654" s="1"/>
      <c r="H654" s="3"/>
      <c r="I654" s="1"/>
      <c r="J654" s="1"/>
      <c r="K654" s="1"/>
      <c r="L654" s="1"/>
      <c r="M654" s="1"/>
      <c r="N654" s="1"/>
      <c r="O654" s="1"/>
      <c r="P654" s="3"/>
      <c r="Q654" s="1"/>
      <c r="R654" s="1"/>
      <c r="S654" s="1"/>
      <c r="T654" s="1"/>
      <c r="U654" s="1"/>
      <c r="V654" s="1"/>
      <c r="W654" s="1"/>
      <c r="X654" s="1"/>
      <c r="Y654" s="1"/>
      <c r="Z654" s="1"/>
      <c r="AA654" s="1"/>
      <c r="AB654" s="1"/>
      <c r="AC654" s="1"/>
      <c r="AD654" s="1"/>
      <c r="AE654" s="1"/>
      <c r="AF654" s="1"/>
      <c r="AG654" s="1"/>
      <c r="AH654" s="1"/>
      <c r="AI654" s="1"/>
      <c r="AJ654" s="1"/>
      <c r="AK654" s="1"/>
      <c r="AL654" s="3"/>
      <c r="AM654" s="3"/>
      <c r="AN654" s="3"/>
      <c r="AO654" s="244"/>
      <c r="AP654" s="244"/>
      <c r="AQ654" s="244"/>
      <c r="AR654" s="1"/>
      <c r="AS654" s="1"/>
      <c r="AT654" s="1"/>
      <c r="AU654" s="1"/>
      <c r="AV654" s="1"/>
      <c r="AW654" s="1"/>
      <c r="AX654" s="1"/>
      <c r="AY654" s="1"/>
      <c r="AZ654" s="1"/>
      <c r="BA654" s="1"/>
      <c r="BB654" s="1"/>
      <c r="BC654" s="1"/>
      <c r="BD654" s="1"/>
      <c r="BE654" s="1"/>
      <c r="BF654" s="1"/>
      <c r="BG654" s="1"/>
      <c r="BH654" s="1"/>
      <c r="BI654" s="1"/>
      <c r="BJ654" s="1"/>
      <c r="BK654" s="1"/>
    </row>
    <row r="655" spans="1:63" ht="13.5" customHeight="1" x14ac:dyDescent="0.25">
      <c r="A655" s="3"/>
      <c r="B655" s="3"/>
      <c r="C655" s="3"/>
      <c r="D655" s="3"/>
      <c r="E655" s="3"/>
      <c r="F655" s="3"/>
      <c r="G655" s="1"/>
      <c r="H655" s="3"/>
      <c r="I655" s="1"/>
      <c r="J655" s="1"/>
      <c r="K655" s="1"/>
      <c r="L655" s="1"/>
      <c r="M655" s="1"/>
      <c r="N655" s="1"/>
      <c r="O655" s="1"/>
      <c r="P655" s="3"/>
      <c r="Q655" s="1"/>
      <c r="R655" s="1"/>
      <c r="S655" s="1"/>
      <c r="T655" s="1"/>
      <c r="U655" s="1"/>
      <c r="V655" s="1"/>
      <c r="W655" s="1"/>
      <c r="X655" s="1"/>
      <c r="Y655" s="1"/>
      <c r="Z655" s="1"/>
      <c r="AA655" s="1"/>
      <c r="AB655" s="1"/>
      <c r="AC655" s="1"/>
      <c r="AD655" s="1"/>
      <c r="AE655" s="1"/>
      <c r="AF655" s="1"/>
      <c r="AG655" s="1"/>
      <c r="AH655" s="1"/>
      <c r="AI655" s="1"/>
      <c r="AJ655" s="1"/>
      <c r="AK655" s="1"/>
      <c r="AL655" s="3"/>
      <c r="AM655" s="3"/>
      <c r="AN655" s="3"/>
      <c r="AO655" s="244"/>
      <c r="AP655" s="244"/>
      <c r="AQ655" s="244"/>
      <c r="AR655" s="1"/>
      <c r="AS655" s="1"/>
      <c r="AT655" s="1"/>
      <c r="AU655" s="1"/>
      <c r="AV655" s="1"/>
      <c r="AW655" s="1"/>
      <c r="AX655" s="1"/>
      <c r="AY655" s="1"/>
      <c r="AZ655" s="1"/>
      <c r="BA655" s="1"/>
      <c r="BB655" s="1"/>
      <c r="BC655" s="1"/>
      <c r="BD655" s="1"/>
      <c r="BE655" s="1"/>
      <c r="BF655" s="1"/>
      <c r="BG655" s="1"/>
      <c r="BH655" s="1"/>
      <c r="BI655" s="1"/>
      <c r="BJ655" s="1"/>
      <c r="BK655" s="1"/>
    </row>
    <row r="656" spans="1:63" ht="13.5" customHeight="1" x14ac:dyDescent="0.25">
      <c r="A656" s="3"/>
      <c r="B656" s="3"/>
      <c r="C656" s="3"/>
      <c r="D656" s="3"/>
      <c r="E656" s="3"/>
      <c r="F656" s="3"/>
      <c r="G656" s="1"/>
      <c r="H656" s="3"/>
      <c r="I656" s="1"/>
      <c r="J656" s="1"/>
      <c r="K656" s="1"/>
      <c r="L656" s="1"/>
      <c r="M656" s="1"/>
      <c r="N656" s="1"/>
      <c r="O656" s="1"/>
      <c r="P656" s="3"/>
      <c r="Q656" s="1"/>
      <c r="R656" s="1"/>
      <c r="S656" s="1"/>
      <c r="T656" s="1"/>
      <c r="U656" s="1"/>
      <c r="V656" s="1"/>
      <c r="W656" s="1"/>
      <c r="X656" s="1"/>
      <c r="Y656" s="1"/>
      <c r="Z656" s="1"/>
      <c r="AA656" s="1"/>
      <c r="AB656" s="1"/>
      <c r="AC656" s="1"/>
      <c r="AD656" s="1"/>
      <c r="AE656" s="1"/>
      <c r="AF656" s="1"/>
      <c r="AG656" s="1"/>
      <c r="AH656" s="1"/>
      <c r="AI656" s="1"/>
      <c r="AJ656" s="1"/>
      <c r="AK656" s="1"/>
      <c r="AL656" s="3"/>
      <c r="AM656" s="3"/>
      <c r="AN656" s="3"/>
      <c r="AO656" s="244"/>
      <c r="AP656" s="244"/>
      <c r="AQ656" s="244"/>
      <c r="AR656" s="1"/>
      <c r="AS656" s="1"/>
      <c r="AT656" s="1"/>
      <c r="AU656" s="1"/>
      <c r="AV656" s="1"/>
      <c r="AW656" s="1"/>
      <c r="AX656" s="1"/>
      <c r="AY656" s="1"/>
      <c r="AZ656" s="1"/>
      <c r="BA656" s="1"/>
      <c r="BB656" s="1"/>
      <c r="BC656" s="1"/>
      <c r="BD656" s="1"/>
      <c r="BE656" s="1"/>
      <c r="BF656" s="1"/>
      <c r="BG656" s="1"/>
      <c r="BH656" s="1"/>
      <c r="BI656" s="1"/>
      <c r="BJ656" s="1"/>
      <c r="BK656" s="1"/>
    </row>
    <row r="657" spans="1:63" ht="13.5" customHeight="1" x14ac:dyDescent="0.25">
      <c r="A657" s="3"/>
      <c r="B657" s="3"/>
      <c r="C657" s="3"/>
      <c r="D657" s="3"/>
      <c r="E657" s="3"/>
      <c r="F657" s="3"/>
      <c r="G657" s="1"/>
      <c r="H657" s="3"/>
      <c r="I657" s="1"/>
      <c r="J657" s="1"/>
      <c r="K657" s="1"/>
      <c r="L657" s="1"/>
      <c r="M657" s="1"/>
      <c r="N657" s="1"/>
      <c r="O657" s="1"/>
      <c r="P657" s="3"/>
      <c r="Q657" s="1"/>
      <c r="R657" s="1"/>
      <c r="S657" s="1"/>
      <c r="T657" s="1"/>
      <c r="U657" s="1"/>
      <c r="V657" s="1"/>
      <c r="W657" s="1"/>
      <c r="X657" s="1"/>
      <c r="Y657" s="1"/>
      <c r="Z657" s="1"/>
      <c r="AA657" s="1"/>
      <c r="AB657" s="1"/>
      <c r="AC657" s="1"/>
      <c r="AD657" s="1"/>
      <c r="AE657" s="1"/>
      <c r="AF657" s="1"/>
      <c r="AG657" s="1"/>
      <c r="AH657" s="1"/>
      <c r="AI657" s="1"/>
      <c r="AJ657" s="1"/>
      <c r="AK657" s="1"/>
      <c r="AL657" s="3"/>
      <c r="AM657" s="3"/>
      <c r="AN657" s="3"/>
      <c r="AO657" s="244"/>
      <c r="AP657" s="244"/>
      <c r="AQ657" s="244"/>
      <c r="AR657" s="1"/>
      <c r="AS657" s="1"/>
      <c r="AT657" s="1"/>
      <c r="AU657" s="1"/>
      <c r="AV657" s="1"/>
      <c r="AW657" s="1"/>
      <c r="AX657" s="1"/>
      <c r="AY657" s="1"/>
      <c r="AZ657" s="1"/>
      <c r="BA657" s="1"/>
      <c r="BB657" s="1"/>
      <c r="BC657" s="1"/>
      <c r="BD657" s="1"/>
      <c r="BE657" s="1"/>
      <c r="BF657" s="1"/>
      <c r="BG657" s="1"/>
      <c r="BH657" s="1"/>
      <c r="BI657" s="1"/>
      <c r="BJ657" s="1"/>
      <c r="BK657" s="1"/>
    </row>
    <row r="658" spans="1:63" ht="13.5" customHeight="1" x14ac:dyDescent="0.25">
      <c r="A658" s="3"/>
      <c r="B658" s="3"/>
      <c r="C658" s="3"/>
      <c r="D658" s="3"/>
      <c r="E658" s="3"/>
      <c r="F658" s="3"/>
      <c r="G658" s="1"/>
      <c r="H658" s="3"/>
      <c r="I658" s="1"/>
      <c r="J658" s="1"/>
      <c r="K658" s="1"/>
      <c r="L658" s="1"/>
      <c r="M658" s="1"/>
      <c r="N658" s="1"/>
      <c r="O658" s="1"/>
      <c r="P658" s="3"/>
      <c r="Q658" s="1"/>
      <c r="R658" s="1"/>
      <c r="S658" s="1"/>
      <c r="T658" s="1"/>
      <c r="U658" s="1"/>
      <c r="V658" s="1"/>
      <c r="W658" s="1"/>
      <c r="X658" s="1"/>
      <c r="Y658" s="1"/>
      <c r="Z658" s="1"/>
      <c r="AA658" s="1"/>
      <c r="AB658" s="1"/>
      <c r="AC658" s="1"/>
      <c r="AD658" s="1"/>
      <c r="AE658" s="1"/>
      <c r="AF658" s="1"/>
      <c r="AG658" s="1"/>
      <c r="AH658" s="1"/>
      <c r="AI658" s="1"/>
      <c r="AJ658" s="1"/>
      <c r="AK658" s="1"/>
      <c r="AL658" s="3"/>
      <c r="AM658" s="3"/>
      <c r="AN658" s="3"/>
      <c r="AO658" s="244"/>
      <c r="AP658" s="244"/>
      <c r="AQ658" s="244"/>
      <c r="AR658" s="1"/>
      <c r="AS658" s="1"/>
      <c r="AT658" s="1"/>
      <c r="AU658" s="1"/>
      <c r="AV658" s="1"/>
      <c r="AW658" s="1"/>
      <c r="AX658" s="1"/>
      <c r="AY658" s="1"/>
      <c r="AZ658" s="1"/>
      <c r="BA658" s="1"/>
      <c r="BB658" s="1"/>
      <c r="BC658" s="1"/>
      <c r="BD658" s="1"/>
      <c r="BE658" s="1"/>
      <c r="BF658" s="1"/>
      <c r="BG658" s="1"/>
      <c r="BH658" s="1"/>
      <c r="BI658" s="1"/>
      <c r="BJ658" s="1"/>
      <c r="BK658" s="1"/>
    </row>
    <row r="659" spans="1:63" ht="13.5" customHeight="1" x14ac:dyDescent="0.25">
      <c r="A659" s="3"/>
      <c r="B659" s="3"/>
      <c r="C659" s="3"/>
      <c r="D659" s="3"/>
      <c r="E659" s="3"/>
      <c r="F659" s="3"/>
      <c r="G659" s="1"/>
      <c r="H659" s="3"/>
      <c r="I659" s="1"/>
      <c r="J659" s="1"/>
      <c r="K659" s="1"/>
      <c r="L659" s="1"/>
      <c r="M659" s="1"/>
      <c r="N659" s="1"/>
      <c r="O659" s="1"/>
      <c r="P659" s="3"/>
      <c r="Q659" s="1"/>
      <c r="R659" s="1"/>
      <c r="S659" s="1"/>
      <c r="T659" s="1"/>
      <c r="U659" s="1"/>
      <c r="V659" s="1"/>
      <c r="W659" s="1"/>
      <c r="X659" s="1"/>
      <c r="Y659" s="1"/>
      <c r="Z659" s="1"/>
      <c r="AA659" s="1"/>
      <c r="AB659" s="1"/>
      <c r="AC659" s="1"/>
      <c r="AD659" s="1"/>
      <c r="AE659" s="1"/>
      <c r="AF659" s="1"/>
      <c r="AG659" s="1"/>
      <c r="AH659" s="1"/>
      <c r="AI659" s="1"/>
      <c r="AJ659" s="1"/>
      <c r="AK659" s="1"/>
      <c r="AL659" s="3"/>
      <c r="AM659" s="3"/>
      <c r="AN659" s="3"/>
      <c r="AO659" s="244"/>
      <c r="AP659" s="244"/>
      <c r="AQ659" s="244"/>
      <c r="AR659" s="1"/>
      <c r="AS659" s="1"/>
      <c r="AT659" s="1"/>
      <c r="AU659" s="1"/>
      <c r="AV659" s="1"/>
      <c r="AW659" s="1"/>
      <c r="AX659" s="1"/>
      <c r="AY659" s="1"/>
      <c r="AZ659" s="1"/>
      <c r="BA659" s="1"/>
      <c r="BB659" s="1"/>
      <c r="BC659" s="1"/>
      <c r="BD659" s="1"/>
      <c r="BE659" s="1"/>
      <c r="BF659" s="1"/>
      <c r="BG659" s="1"/>
      <c r="BH659" s="1"/>
      <c r="BI659" s="1"/>
      <c r="BJ659" s="1"/>
      <c r="BK659" s="1"/>
    </row>
    <row r="660" spans="1:63" ht="13.5" customHeight="1" x14ac:dyDescent="0.25">
      <c r="A660" s="3"/>
      <c r="B660" s="3"/>
      <c r="C660" s="3"/>
      <c r="D660" s="3"/>
      <c r="E660" s="3"/>
      <c r="F660" s="3"/>
      <c r="G660" s="1"/>
      <c r="H660" s="3"/>
      <c r="I660" s="1"/>
      <c r="J660" s="1"/>
      <c r="K660" s="1"/>
      <c r="L660" s="1"/>
      <c r="M660" s="1"/>
      <c r="N660" s="1"/>
      <c r="O660" s="1"/>
      <c r="P660" s="3"/>
      <c r="Q660" s="1"/>
      <c r="R660" s="1"/>
      <c r="S660" s="1"/>
      <c r="T660" s="1"/>
      <c r="U660" s="1"/>
      <c r="V660" s="1"/>
      <c r="W660" s="1"/>
      <c r="X660" s="1"/>
      <c r="Y660" s="1"/>
      <c r="Z660" s="1"/>
      <c r="AA660" s="1"/>
      <c r="AB660" s="1"/>
      <c r="AC660" s="1"/>
      <c r="AD660" s="1"/>
      <c r="AE660" s="1"/>
      <c r="AF660" s="1"/>
      <c r="AG660" s="1"/>
      <c r="AH660" s="1"/>
      <c r="AI660" s="1"/>
      <c r="AJ660" s="1"/>
      <c r="AK660" s="1"/>
      <c r="AL660" s="3"/>
      <c r="AM660" s="3"/>
      <c r="AN660" s="3"/>
      <c r="AO660" s="244"/>
      <c r="AP660" s="244"/>
      <c r="AQ660" s="244"/>
      <c r="AR660" s="1"/>
      <c r="AS660" s="1"/>
      <c r="AT660" s="1"/>
      <c r="AU660" s="1"/>
      <c r="AV660" s="1"/>
      <c r="AW660" s="1"/>
      <c r="AX660" s="1"/>
      <c r="AY660" s="1"/>
      <c r="AZ660" s="1"/>
      <c r="BA660" s="1"/>
      <c r="BB660" s="1"/>
      <c r="BC660" s="1"/>
      <c r="BD660" s="1"/>
      <c r="BE660" s="1"/>
      <c r="BF660" s="1"/>
      <c r="BG660" s="1"/>
      <c r="BH660" s="1"/>
      <c r="BI660" s="1"/>
      <c r="BJ660" s="1"/>
      <c r="BK660" s="1"/>
    </row>
    <row r="661" spans="1:63" ht="13.5" customHeight="1" x14ac:dyDescent="0.25">
      <c r="A661" s="3"/>
      <c r="B661" s="3"/>
      <c r="C661" s="3"/>
      <c r="D661" s="3"/>
      <c r="E661" s="3"/>
      <c r="F661" s="3"/>
      <c r="G661" s="1"/>
      <c r="H661" s="3"/>
      <c r="I661" s="1"/>
      <c r="J661" s="1"/>
      <c r="K661" s="1"/>
      <c r="L661" s="1"/>
      <c r="M661" s="1"/>
      <c r="N661" s="1"/>
      <c r="O661" s="1"/>
      <c r="P661" s="3"/>
      <c r="Q661" s="1"/>
      <c r="R661" s="1"/>
      <c r="S661" s="1"/>
      <c r="T661" s="1"/>
      <c r="U661" s="1"/>
      <c r="V661" s="1"/>
      <c r="W661" s="1"/>
      <c r="X661" s="1"/>
      <c r="Y661" s="1"/>
      <c r="Z661" s="1"/>
      <c r="AA661" s="1"/>
      <c r="AB661" s="1"/>
      <c r="AC661" s="1"/>
      <c r="AD661" s="1"/>
      <c r="AE661" s="1"/>
      <c r="AF661" s="1"/>
      <c r="AG661" s="1"/>
      <c r="AH661" s="1"/>
      <c r="AI661" s="1"/>
      <c r="AJ661" s="1"/>
      <c r="AK661" s="1"/>
      <c r="AL661" s="3"/>
      <c r="AM661" s="3"/>
      <c r="AN661" s="3"/>
      <c r="AO661" s="244"/>
      <c r="AP661" s="244"/>
      <c r="AQ661" s="244"/>
      <c r="AR661" s="1"/>
      <c r="AS661" s="1"/>
      <c r="AT661" s="1"/>
      <c r="AU661" s="1"/>
      <c r="AV661" s="1"/>
      <c r="AW661" s="1"/>
      <c r="AX661" s="1"/>
      <c r="AY661" s="1"/>
      <c r="AZ661" s="1"/>
      <c r="BA661" s="1"/>
      <c r="BB661" s="1"/>
      <c r="BC661" s="1"/>
      <c r="BD661" s="1"/>
      <c r="BE661" s="1"/>
      <c r="BF661" s="1"/>
      <c r="BG661" s="1"/>
      <c r="BH661" s="1"/>
      <c r="BI661" s="1"/>
      <c r="BJ661" s="1"/>
      <c r="BK661" s="1"/>
    </row>
    <row r="662" spans="1:63" ht="13.5" customHeight="1" x14ac:dyDescent="0.25">
      <c r="A662" s="3"/>
      <c r="B662" s="3"/>
      <c r="C662" s="3"/>
      <c r="D662" s="3"/>
      <c r="E662" s="3"/>
      <c r="F662" s="3"/>
      <c r="G662" s="1"/>
      <c r="H662" s="3"/>
      <c r="I662" s="1"/>
      <c r="J662" s="1"/>
      <c r="K662" s="1"/>
      <c r="L662" s="1"/>
      <c r="M662" s="1"/>
      <c r="N662" s="1"/>
      <c r="O662" s="1"/>
      <c r="P662" s="3"/>
      <c r="Q662" s="1"/>
      <c r="R662" s="1"/>
      <c r="S662" s="1"/>
      <c r="T662" s="1"/>
      <c r="U662" s="1"/>
      <c r="V662" s="1"/>
      <c r="W662" s="1"/>
      <c r="X662" s="1"/>
      <c r="Y662" s="1"/>
      <c r="Z662" s="1"/>
      <c r="AA662" s="1"/>
      <c r="AB662" s="1"/>
      <c r="AC662" s="1"/>
      <c r="AD662" s="1"/>
      <c r="AE662" s="1"/>
      <c r="AF662" s="1"/>
      <c r="AG662" s="1"/>
      <c r="AH662" s="1"/>
      <c r="AI662" s="1"/>
      <c r="AJ662" s="1"/>
      <c r="AK662" s="1"/>
      <c r="AL662" s="3"/>
      <c r="AM662" s="3"/>
      <c r="AN662" s="3"/>
      <c r="AO662" s="244"/>
      <c r="AP662" s="244"/>
      <c r="AQ662" s="244"/>
      <c r="AR662" s="1"/>
      <c r="AS662" s="1"/>
      <c r="AT662" s="1"/>
      <c r="AU662" s="1"/>
      <c r="AV662" s="1"/>
      <c r="AW662" s="1"/>
      <c r="AX662" s="1"/>
      <c r="AY662" s="1"/>
      <c r="AZ662" s="1"/>
      <c r="BA662" s="1"/>
      <c r="BB662" s="1"/>
      <c r="BC662" s="1"/>
      <c r="BD662" s="1"/>
      <c r="BE662" s="1"/>
      <c r="BF662" s="1"/>
      <c r="BG662" s="1"/>
      <c r="BH662" s="1"/>
      <c r="BI662" s="1"/>
      <c r="BJ662" s="1"/>
      <c r="BK662" s="1"/>
    </row>
    <row r="663" spans="1:63" ht="13.5" customHeight="1" x14ac:dyDescent="0.25">
      <c r="A663" s="3"/>
      <c r="B663" s="3"/>
      <c r="C663" s="3"/>
      <c r="D663" s="3"/>
      <c r="E663" s="3"/>
      <c r="F663" s="3"/>
      <c r="G663" s="1"/>
      <c r="H663" s="3"/>
      <c r="I663" s="1"/>
      <c r="J663" s="1"/>
      <c r="K663" s="1"/>
      <c r="L663" s="1"/>
      <c r="M663" s="1"/>
      <c r="N663" s="1"/>
      <c r="O663" s="1"/>
      <c r="P663" s="3"/>
      <c r="Q663" s="1"/>
      <c r="R663" s="1"/>
      <c r="S663" s="1"/>
      <c r="T663" s="1"/>
      <c r="U663" s="1"/>
      <c r="V663" s="1"/>
      <c r="W663" s="1"/>
      <c r="X663" s="1"/>
      <c r="Y663" s="1"/>
      <c r="Z663" s="1"/>
      <c r="AA663" s="1"/>
      <c r="AB663" s="1"/>
      <c r="AC663" s="1"/>
      <c r="AD663" s="1"/>
      <c r="AE663" s="1"/>
      <c r="AF663" s="1"/>
      <c r="AG663" s="1"/>
      <c r="AH663" s="1"/>
      <c r="AI663" s="1"/>
      <c r="AJ663" s="1"/>
      <c r="AK663" s="1"/>
      <c r="AL663" s="3"/>
      <c r="AM663" s="3"/>
      <c r="AN663" s="3"/>
      <c r="AO663" s="244"/>
      <c r="AP663" s="244"/>
      <c r="AQ663" s="244"/>
      <c r="AR663" s="1"/>
      <c r="AS663" s="1"/>
      <c r="AT663" s="1"/>
      <c r="AU663" s="1"/>
      <c r="AV663" s="1"/>
      <c r="AW663" s="1"/>
      <c r="AX663" s="1"/>
      <c r="AY663" s="1"/>
      <c r="AZ663" s="1"/>
      <c r="BA663" s="1"/>
      <c r="BB663" s="1"/>
      <c r="BC663" s="1"/>
      <c r="BD663" s="1"/>
      <c r="BE663" s="1"/>
      <c r="BF663" s="1"/>
      <c r="BG663" s="1"/>
      <c r="BH663" s="1"/>
      <c r="BI663" s="1"/>
      <c r="BJ663" s="1"/>
      <c r="BK663" s="1"/>
    </row>
    <row r="664" spans="1:63" ht="13.5" customHeight="1" x14ac:dyDescent="0.25">
      <c r="A664" s="3"/>
      <c r="B664" s="3"/>
      <c r="C664" s="3"/>
      <c r="D664" s="3"/>
      <c r="E664" s="3"/>
      <c r="F664" s="3"/>
      <c r="G664" s="1"/>
      <c r="H664" s="3"/>
      <c r="I664" s="1"/>
      <c r="J664" s="1"/>
      <c r="K664" s="1"/>
      <c r="L664" s="1"/>
      <c r="M664" s="1"/>
      <c r="N664" s="1"/>
      <c r="O664" s="1"/>
      <c r="P664" s="3"/>
      <c r="Q664" s="1"/>
      <c r="R664" s="1"/>
      <c r="S664" s="1"/>
      <c r="T664" s="1"/>
      <c r="U664" s="1"/>
      <c r="V664" s="1"/>
      <c r="W664" s="1"/>
      <c r="X664" s="1"/>
      <c r="Y664" s="1"/>
      <c r="Z664" s="1"/>
      <c r="AA664" s="1"/>
      <c r="AB664" s="1"/>
      <c r="AC664" s="1"/>
      <c r="AD664" s="1"/>
      <c r="AE664" s="1"/>
      <c r="AF664" s="1"/>
      <c r="AG664" s="1"/>
      <c r="AH664" s="1"/>
      <c r="AI664" s="1"/>
      <c r="AJ664" s="1"/>
      <c r="AK664" s="1"/>
      <c r="AL664" s="3"/>
      <c r="AM664" s="3"/>
      <c r="AN664" s="3"/>
      <c r="AO664" s="244"/>
      <c r="AP664" s="244"/>
      <c r="AQ664" s="244"/>
      <c r="AR664" s="1"/>
      <c r="AS664" s="1"/>
      <c r="AT664" s="1"/>
      <c r="AU664" s="1"/>
      <c r="AV664" s="1"/>
      <c r="AW664" s="1"/>
      <c r="AX664" s="1"/>
      <c r="AY664" s="1"/>
      <c r="AZ664" s="1"/>
      <c r="BA664" s="1"/>
      <c r="BB664" s="1"/>
      <c r="BC664" s="1"/>
      <c r="BD664" s="1"/>
      <c r="BE664" s="1"/>
      <c r="BF664" s="1"/>
      <c r="BG664" s="1"/>
      <c r="BH664" s="1"/>
      <c r="BI664" s="1"/>
      <c r="BJ664" s="1"/>
      <c r="BK664" s="1"/>
    </row>
    <row r="665" spans="1:63" ht="13.5" customHeight="1" x14ac:dyDescent="0.25">
      <c r="A665" s="3"/>
      <c r="B665" s="3"/>
      <c r="C665" s="3"/>
      <c r="D665" s="3"/>
      <c r="E665" s="3"/>
      <c r="F665" s="3"/>
      <c r="G665" s="1"/>
      <c r="H665" s="3"/>
      <c r="I665" s="1"/>
      <c r="J665" s="1"/>
      <c r="K665" s="1"/>
      <c r="L665" s="1"/>
      <c r="M665" s="1"/>
      <c r="N665" s="1"/>
      <c r="O665" s="1"/>
      <c r="P665" s="3"/>
      <c r="Q665" s="1"/>
      <c r="R665" s="1"/>
      <c r="S665" s="1"/>
      <c r="T665" s="1"/>
      <c r="U665" s="1"/>
      <c r="V665" s="1"/>
      <c r="W665" s="1"/>
      <c r="X665" s="1"/>
      <c r="Y665" s="1"/>
      <c r="Z665" s="1"/>
      <c r="AA665" s="1"/>
      <c r="AB665" s="1"/>
      <c r="AC665" s="1"/>
      <c r="AD665" s="1"/>
      <c r="AE665" s="1"/>
      <c r="AF665" s="1"/>
      <c r="AG665" s="1"/>
      <c r="AH665" s="1"/>
      <c r="AI665" s="1"/>
      <c r="AJ665" s="1"/>
      <c r="AK665" s="1"/>
      <c r="AL665" s="3"/>
      <c r="AM665" s="3"/>
      <c r="AN665" s="3"/>
      <c r="AO665" s="244"/>
      <c r="AP665" s="244"/>
      <c r="AQ665" s="244"/>
      <c r="AR665" s="1"/>
      <c r="AS665" s="1"/>
      <c r="AT665" s="1"/>
      <c r="AU665" s="1"/>
      <c r="AV665" s="1"/>
      <c r="AW665" s="1"/>
      <c r="AX665" s="1"/>
      <c r="AY665" s="1"/>
      <c r="AZ665" s="1"/>
      <c r="BA665" s="1"/>
      <c r="BB665" s="1"/>
      <c r="BC665" s="1"/>
      <c r="BD665" s="1"/>
      <c r="BE665" s="1"/>
      <c r="BF665" s="1"/>
      <c r="BG665" s="1"/>
      <c r="BH665" s="1"/>
      <c r="BI665" s="1"/>
      <c r="BJ665" s="1"/>
      <c r="BK665" s="1"/>
    </row>
    <row r="666" spans="1:63" ht="13.5" customHeight="1" x14ac:dyDescent="0.25">
      <c r="A666" s="3"/>
      <c r="B666" s="3"/>
      <c r="C666" s="3"/>
      <c r="D666" s="3"/>
      <c r="E666" s="3"/>
      <c r="F666" s="3"/>
      <c r="G666" s="1"/>
      <c r="H666" s="3"/>
      <c r="I666" s="1"/>
      <c r="J666" s="1"/>
      <c r="K666" s="1"/>
      <c r="L666" s="1"/>
      <c r="M666" s="1"/>
      <c r="N666" s="1"/>
      <c r="O666" s="1"/>
      <c r="P666" s="3"/>
      <c r="Q666" s="1"/>
      <c r="R666" s="1"/>
      <c r="S666" s="1"/>
      <c r="T666" s="1"/>
      <c r="U666" s="1"/>
      <c r="V666" s="1"/>
      <c r="W666" s="1"/>
      <c r="X666" s="1"/>
      <c r="Y666" s="1"/>
      <c r="Z666" s="1"/>
      <c r="AA666" s="1"/>
      <c r="AB666" s="1"/>
      <c r="AC666" s="1"/>
      <c r="AD666" s="1"/>
      <c r="AE666" s="1"/>
      <c r="AF666" s="1"/>
      <c r="AG666" s="1"/>
      <c r="AH666" s="1"/>
      <c r="AI666" s="1"/>
      <c r="AJ666" s="1"/>
      <c r="AK666" s="1"/>
      <c r="AL666" s="3"/>
      <c r="AM666" s="3"/>
      <c r="AN666" s="3"/>
      <c r="AO666" s="244"/>
      <c r="AP666" s="244"/>
      <c r="AQ666" s="244"/>
      <c r="AR666" s="1"/>
      <c r="AS666" s="1"/>
      <c r="AT666" s="1"/>
      <c r="AU666" s="1"/>
      <c r="AV666" s="1"/>
      <c r="AW666" s="1"/>
      <c r="AX666" s="1"/>
      <c r="AY666" s="1"/>
      <c r="AZ666" s="1"/>
      <c r="BA666" s="1"/>
      <c r="BB666" s="1"/>
      <c r="BC666" s="1"/>
      <c r="BD666" s="1"/>
      <c r="BE666" s="1"/>
      <c r="BF666" s="1"/>
      <c r="BG666" s="1"/>
      <c r="BH666" s="1"/>
      <c r="BI666" s="1"/>
      <c r="BJ666" s="1"/>
      <c r="BK666" s="1"/>
    </row>
    <row r="667" spans="1:63" ht="13.5" customHeight="1" x14ac:dyDescent="0.25">
      <c r="A667" s="3"/>
      <c r="B667" s="3"/>
      <c r="C667" s="3"/>
      <c r="D667" s="3"/>
      <c r="E667" s="3"/>
      <c r="F667" s="3"/>
      <c r="G667" s="1"/>
      <c r="H667" s="3"/>
      <c r="I667" s="1"/>
      <c r="J667" s="1"/>
      <c r="K667" s="1"/>
      <c r="L667" s="1"/>
      <c r="M667" s="1"/>
      <c r="N667" s="1"/>
      <c r="O667" s="1"/>
      <c r="P667" s="3"/>
      <c r="Q667" s="1"/>
      <c r="R667" s="1"/>
      <c r="S667" s="1"/>
      <c r="T667" s="1"/>
      <c r="U667" s="1"/>
      <c r="V667" s="1"/>
      <c r="W667" s="1"/>
      <c r="X667" s="1"/>
      <c r="Y667" s="1"/>
      <c r="Z667" s="1"/>
      <c r="AA667" s="1"/>
      <c r="AB667" s="1"/>
      <c r="AC667" s="1"/>
      <c r="AD667" s="1"/>
      <c r="AE667" s="1"/>
      <c r="AF667" s="1"/>
      <c r="AG667" s="1"/>
      <c r="AH667" s="1"/>
      <c r="AI667" s="1"/>
      <c r="AJ667" s="1"/>
      <c r="AK667" s="1"/>
      <c r="AL667" s="3"/>
      <c r="AM667" s="3"/>
      <c r="AN667" s="3"/>
      <c r="AO667" s="244"/>
      <c r="AP667" s="244"/>
      <c r="AQ667" s="244"/>
      <c r="AR667" s="1"/>
      <c r="AS667" s="1"/>
      <c r="AT667" s="1"/>
      <c r="AU667" s="1"/>
      <c r="AV667" s="1"/>
      <c r="AW667" s="1"/>
      <c r="AX667" s="1"/>
      <c r="AY667" s="1"/>
      <c r="AZ667" s="1"/>
      <c r="BA667" s="1"/>
      <c r="BB667" s="1"/>
      <c r="BC667" s="1"/>
      <c r="BD667" s="1"/>
      <c r="BE667" s="1"/>
      <c r="BF667" s="1"/>
      <c r="BG667" s="1"/>
      <c r="BH667" s="1"/>
      <c r="BI667" s="1"/>
      <c r="BJ667" s="1"/>
      <c r="BK667" s="1"/>
    </row>
    <row r="668" spans="1:63" ht="13.5" customHeight="1" x14ac:dyDescent="0.25">
      <c r="A668" s="3"/>
      <c r="B668" s="3"/>
      <c r="C668" s="3"/>
      <c r="D668" s="3"/>
      <c r="E668" s="3"/>
      <c r="F668" s="3"/>
      <c r="G668" s="1"/>
      <c r="H668" s="3"/>
      <c r="I668" s="1"/>
      <c r="J668" s="1"/>
      <c r="K668" s="1"/>
      <c r="L668" s="1"/>
      <c r="M668" s="1"/>
      <c r="N668" s="1"/>
      <c r="O668" s="1"/>
      <c r="P668" s="3"/>
      <c r="Q668" s="1"/>
      <c r="R668" s="1"/>
      <c r="S668" s="1"/>
      <c r="T668" s="1"/>
      <c r="U668" s="1"/>
      <c r="V668" s="1"/>
      <c r="W668" s="1"/>
      <c r="X668" s="1"/>
      <c r="Y668" s="1"/>
      <c r="Z668" s="1"/>
      <c r="AA668" s="1"/>
      <c r="AB668" s="1"/>
      <c r="AC668" s="1"/>
      <c r="AD668" s="1"/>
      <c r="AE668" s="1"/>
      <c r="AF668" s="1"/>
      <c r="AG668" s="1"/>
      <c r="AH668" s="1"/>
      <c r="AI668" s="1"/>
      <c r="AJ668" s="1"/>
      <c r="AK668" s="1"/>
      <c r="AL668" s="3"/>
      <c r="AM668" s="3"/>
      <c r="AN668" s="3"/>
      <c r="AO668" s="244"/>
      <c r="AP668" s="244"/>
      <c r="AQ668" s="244"/>
      <c r="AR668" s="1"/>
      <c r="AS668" s="1"/>
      <c r="AT668" s="1"/>
      <c r="AU668" s="1"/>
      <c r="AV668" s="1"/>
      <c r="AW668" s="1"/>
      <c r="AX668" s="1"/>
      <c r="AY668" s="1"/>
      <c r="AZ668" s="1"/>
      <c r="BA668" s="1"/>
      <c r="BB668" s="1"/>
      <c r="BC668" s="1"/>
      <c r="BD668" s="1"/>
      <c r="BE668" s="1"/>
      <c r="BF668" s="1"/>
      <c r="BG668" s="1"/>
      <c r="BH668" s="1"/>
      <c r="BI668" s="1"/>
      <c r="BJ668" s="1"/>
      <c r="BK668" s="1"/>
    </row>
    <row r="669" spans="1:63" ht="13.5" customHeight="1" x14ac:dyDescent="0.25">
      <c r="A669" s="3"/>
      <c r="B669" s="3"/>
      <c r="C669" s="3"/>
      <c r="D669" s="3"/>
      <c r="E669" s="3"/>
      <c r="F669" s="3"/>
      <c r="G669" s="1"/>
      <c r="H669" s="3"/>
      <c r="I669" s="1"/>
      <c r="J669" s="1"/>
      <c r="K669" s="1"/>
      <c r="L669" s="1"/>
      <c r="M669" s="1"/>
      <c r="N669" s="1"/>
      <c r="O669" s="1"/>
      <c r="P669" s="3"/>
      <c r="Q669" s="1"/>
      <c r="R669" s="1"/>
      <c r="S669" s="1"/>
      <c r="T669" s="1"/>
      <c r="U669" s="1"/>
      <c r="V669" s="1"/>
      <c r="W669" s="1"/>
      <c r="X669" s="1"/>
      <c r="Y669" s="1"/>
      <c r="Z669" s="1"/>
      <c r="AA669" s="1"/>
      <c r="AB669" s="1"/>
      <c r="AC669" s="1"/>
      <c r="AD669" s="1"/>
      <c r="AE669" s="1"/>
      <c r="AF669" s="1"/>
      <c r="AG669" s="1"/>
      <c r="AH669" s="1"/>
      <c r="AI669" s="1"/>
      <c r="AJ669" s="1"/>
      <c r="AK669" s="1"/>
      <c r="AL669" s="3"/>
      <c r="AM669" s="3"/>
      <c r="AN669" s="3"/>
      <c r="AO669" s="244"/>
      <c r="AP669" s="244"/>
      <c r="AQ669" s="244"/>
      <c r="AR669" s="1"/>
      <c r="AS669" s="1"/>
      <c r="AT669" s="1"/>
      <c r="AU669" s="1"/>
      <c r="AV669" s="1"/>
      <c r="AW669" s="1"/>
      <c r="AX669" s="1"/>
      <c r="AY669" s="1"/>
      <c r="AZ669" s="1"/>
      <c r="BA669" s="1"/>
      <c r="BB669" s="1"/>
      <c r="BC669" s="1"/>
      <c r="BD669" s="1"/>
      <c r="BE669" s="1"/>
      <c r="BF669" s="1"/>
      <c r="BG669" s="1"/>
      <c r="BH669" s="1"/>
      <c r="BI669" s="1"/>
      <c r="BJ669" s="1"/>
      <c r="BK669" s="1"/>
    </row>
    <row r="670" spans="1:63" ht="13.5" customHeight="1" x14ac:dyDescent="0.25">
      <c r="A670" s="3"/>
      <c r="B670" s="3"/>
      <c r="C670" s="3"/>
      <c r="D670" s="3"/>
      <c r="E670" s="3"/>
      <c r="F670" s="3"/>
      <c r="G670" s="1"/>
      <c r="H670" s="3"/>
      <c r="I670" s="1"/>
      <c r="J670" s="1"/>
      <c r="K670" s="1"/>
      <c r="L670" s="1"/>
      <c r="M670" s="1"/>
      <c r="N670" s="1"/>
      <c r="O670" s="1"/>
      <c r="P670" s="3"/>
      <c r="Q670" s="1"/>
      <c r="R670" s="1"/>
      <c r="S670" s="1"/>
      <c r="T670" s="1"/>
      <c r="U670" s="1"/>
      <c r="V670" s="1"/>
      <c r="W670" s="1"/>
      <c r="X670" s="1"/>
      <c r="Y670" s="1"/>
      <c r="Z670" s="1"/>
      <c r="AA670" s="1"/>
      <c r="AB670" s="1"/>
      <c r="AC670" s="1"/>
      <c r="AD670" s="1"/>
      <c r="AE670" s="1"/>
      <c r="AF670" s="1"/>
      <c r="AG670" s="1"/>
      <c r="AH670" s="1"/>
      <c r="AI670" s="1"/>
      <c r="AJ670" s="1"/>
      <c r="AK670" s="1"/>
      <c r="AL670" s="3"/>
      <c r="AM670" s="3"/>
      <c r="AN670" s="3"/>
      <c r="AO670" s="244"/>
      <c r="AP670" s="244"/>
      <c r="AQ670" s="244"/>
      <c r="AR670" s="1"/>
      <c r="AS670" s="1"/>
      <c r="AT670" s="1"/>
      <c r="AU670" s="1"/>
      <c r="AV670" s="1"/>
      <c r="AW670" s="1"/>
      <c r="AX670" s="1"/>
      <c r="AY670" s="1"/>
      <c r="AZ670" s="1"/>
      <c r="BA670" s="1"/>
      <c r="BB670" s="1"/>
      <c r="BC670" s="1"/>
      <c r="BD670" s="1"/>
      <c r="BE670" s="1"/>
      <c r="BF670" s="1"/>
      <c r="BG670" s="1"/>
      <c r="BH670" s="1"/>
      <c r="BI670" s="1"/>
      <c r="BJ670" s="1"/>
      <c r="BK670" s="1"/>
    </row>
    <row r="671" spans="1:63" ht="13.5" customHeight="1" x14ac:dyDescent="0.25">
      <c r="A671" s="3"/>
      <c r="B671" s="3"/>
      <c r="C671" s="3"/>
      <c r="D671" s="3"/>
      <c r="E671" s="3"/>
      <c r="F671" s="3"/>
      <c r="G671" s="1"/>
      <c r="H671" s="3"/>
      <c r="I671" s="1"/>
      <c r="J671" s="1"/>
      <c r="K671" s="1"/>
      <c r="L671" s="1"/>
      <c r="M671" s="1"/>
      <c r="N671" s="1"/>
      <c r="O671" s="1"/>
      <c r="P671" s="3"/>
      <c r="Q671" s="1"/>
      <c r="R671" s="1"/>
      <c r="S671" s="1"/>
      <c r="T671" s="1"/>
      <c r="U671" s="1"/>
      <c r="V671" s="1"/>
      <c r="W671" s="1"/>
      <c r="X671" s="1"/>
      <c r="Y671" s="1"/>
      <c r="Z671" s="1"/>
      <c r="AA671" s="1"/>
      <c r="AB671" s="1"/>
      <c r="AC671" s="1"/>
      <c r="AD671" s="1"/>
      <c r="AE671" s="1"/>
      <c r="AF671" s="1"/>
      <c r="AG671" s="1"/>
      <c r="AH671" s="1"/>
      <c r="AI671" s="1"/>
      <c r="AJ671" s="1"/>
      <c r="AK671" s="1"/>
      <c r="AL671" s="3"/>
      <c r="AM671" s="3"/>
      <c r="AN671" s="3"/>
      <c r="AO671" s="244"/>
      <c r="AP671" s="244"/>
      <c r="AQ671" s="244"/>
      <c r="AR671" s="1"/>
      <c r="AS671" s="1"/>
      <c r="AT671" s="1"/>
      <c r="AU671" s="1"/>
      <c r="AV671" s="1"/>
      <c r="AW671" s="1"/>
      <c r="AX671" s="1"/>
      <c r="AY671" s="1"/>
      <c r="AZ671" s="1"/>
      <c r="BA671" s="1"/>
      <c r="BB671" s="1"/>
      <c r="BC671" s="1"/>
      <c r="BD671" s="1"/>
      <c r="BE671" s="1"/>
      <c r="BF671" s="1"/>
      <c r="BG671" s="1"/>
      <c r="BH671" s="1"/>
      <c r="BI671" s="1"/>
      <c r="BJ671" s="1"/>
      <c r="BK671" s="1"/>
    </row>
    <row r="672" spans="1:63" ht="13.5" customHeight="1" x14ac:dyDescent="0.25">
      <c r="A672" s="3"/>
      <c r="B672" s="3"/>
      <c r="C672" s="3"/>
      <c r="D672" s="3"/>
      <c r="E672" s="3"/>
      <c r="F672" s="3"/>
      <c r="G672" s="1"/>
      <c r="H672" s="3"/>
      <c r="I672" s="1"/>
      <c r="J672" s="1"/>
      <c r="K672" s="1"/>
      <c r="L672" s="1"/>
      <c r="M672" s="1"/>
      <c r="N672" s="1"/>
      <c r="O672" s="1"/>
      <c r="P672" s="3"/>
      <c r="Q672" s="1"/>
      <c r="R672" s="1"/>
      <c r="S672" s="1"/>
      <c r="T672" s="1"/>
      <c r="U672" s="1"/>
      <c r="V672" s="1"/>
      <c r="W672" s="1"/>
      <c r="X672" s="1"/>
      <c r="Y672" s="1"/>
      <c r="Z672" s="1"/>
      <c r="AA672" s="1"/>
      <c r="AB672" s="1"/>
      <c r="AC672" s="1"/>
      <c r="AD672" s="1"/>
      <c r="AE672" s="1"/>
      <c r="AF672" s="1"/>
      <c r="AG672" s="1"/>
      <c r="AH672" s="1"/>
      <c r="AI672" s="1"/>
      <c r="AJ672" s="1"/>
      <c r="AK672" s="1"/>
      <c r="AL672" s="3"/>
      <c r="AM672" s="3"/>
      <c r="AN672" s="3"/>
      <c r="AO672" s="244"/>
      <c r="AP672" s="244"/>
      <c r="AQ672" s="244"/>
      <c r="AR672" s="1"/>
      <c r="AS672" s="1"/>
      <c r="AT672" s="1"/>
      <c r="AU672" s="1"/>
      <c r="AV672" s="1"/>
      <c r="AW672" s="1"/>
      <c r="AX672" s="1"/>
      <c r="AY672" s="1"/>
      <c r="AZ672" s="1"/>
      <c r="BA672" s="1"/>
      <c r="BB672" s="1"/>
      <c r="BC672" s="1"/>
      <c r="BD672" s="1"/>
      <c r="BE672" s="1"/>
      <c r="BF672" s="1"/>
      <c r="BG672" s="1"/>
      <c r="BH672" s="1"/>
      <c r="BI672" s="1"/>
      <c r="BJ672" s="1"/>
      <c r="BK672" s="1"/>
    </row>
    <row r="673" spans="1:63" ht="13.5" customHeight="1" x14ac:dyDescent="0.25">
      <c r="A673" s="3"/>
      <c r="B673" s="3"/>
      <c r="C673" s="3"/>
      <c r="D673" s="3"/>
      <c r="E673" s="3"/>
      <c r="F673" s="3"/>
      <c r="G673" s="1"/>
      <c r="H673" s="3"/>
      <c r="I673" s="1"/>
      <c r="J673" s="1"/>
      <c r="K673" s="1"/>
      <c r="L673" s="1"/>
      <c r="M673" s="1"/>
      <c r="N673" s="1"/>
      <c r="O673" s="1"/>
      <c r="P673" s="3"/>
      <c r="Q673" s="1"/>
      <c r="R673" s="1"/>
      <c r="S673" s="1"/>
      <c r="T673" s="1"/>
      <c r="U673" s="1"/>
      <c r="V673" s="1"/>
      <c r="W673" s="1"/>
      <c r="X673" s="1"/>
      <c r="Y673" s="1"/>
      <c r="Z673" s="1"/>
      <c r="AA673" s="1"/>
      <c r="AB673" s="1"/>
      <c r="AC673" s="1"/>
      <c r="AD673" s="1"/>
      <c r="AE673" s="1"/>
      <c r="AF673" s="1"/>
      <c r="AG673" s="1"/>
      <c r="AH673" s="1"/>
      <c r="AI673" s="1"/>
      <c r="AJ673" s="1"/>
      <c r="AK673" s="1"/>
      <c r="AL673" s="3"/>
      <c r="AM673" s="3"/>
      <c r="AN673" s="3"/>
      <c r="AO673" s="244"/>
      <c r="AP673" s="244"/>
      <c r="AQ673" s="244"/>
      <c r="AR673" s="1"/>
      <c r="AS673" s="1"/>
      <c r="AT673" s="1"/>
      <c r="AU673" s="1"/>
      <c r="AV673" s="1"/>
      <c r="AW673" s="1"/>
      <c r="AX673" s="1"/>
      <c r="AY673" s="1"/>
      <c r="AZ673" s="1"/>
      <c r="BA673" s="1"/>
      <c r="BB673" s="1"/>
      <c r="BC673" s="1"/>
      <c r="BD673" s="1"/>
      <c r="BE673" s="1"/>
      <c r="BF673" s="1"/>
      <c r="BG673" s="1"/>
      <c r="BH673" s="1"/>
      <c r="BI673" s="1"/>
      <c r="BJ673" s="1"/>
      <c r="BK673" s="1"/>
    </row>
    <row r="674" spans="1:63" ht="13.5" customHeight="1" x14ac:dyDescent="0.25">
      <c r="A674" s="3"/>
      <c r="B674" s="3"/>
      <c r="C674" s="3"/>
      <c r="D674" s="3"/>
      <c r="E674" s="3"/>
      <c r="F674" s="3"/>
      <c r="G674" s="1"/>
      <c r="H674" s="3"/>
      <c r="I674" s="1"/>
      <c r="J674" s="1"/>
      <c r="K674" s="1"/>
      <c r="L674" s="1"/>
      <c r="M674" s="1"/>
      <c r="N674" s="1"/>
      <c r="O674" s="1"/>
      <c r="P674" s="3"/>
      <c r="Q674" s="1"/>
      <c r="R674" s="1"/>
      <c r="S674" s="1"/>
      <c r="T674" s="1"/>
      <c r="U674" s="1"/>
      <c r="V674" s="1"/>
      <c r="W674" s="1"/>
      <c r="X674" s="1"/>
      <c r="Y674" s="1"/>
      <c r="Z674" s="1"/>
      <c r="AA674" s="1"/>
      <c r="AB674" s="1"/>
      <c r="AC674" s="1"/>
      <c r="AD674" s="1"/>
      <c r="AE674" s="1"/>
      <c r="AF674" s="1"/>
      <c r="AG674" s="1"/>
      <c r="AH674" s="1"/>
      <c r="AI674" s="1"/>
      <c r="AJ674" s="1"/>
      <c r="AK674" s="1"/>
      <c r="AL674" s="3"/>
      <c r="AM674" s="3"/>
      <c r="AN674" s="3"/>
      <c r="AO674" s="244"/>
      <c r="AP674" s="244"/>
      <c r="AQ674" s="244"/>
      <c r="AR674" s="1"/>
      <c r="AS674" s="1"/>
      <c r="AT674" s="1"/>
      <c r="AU674" s="1"/>
      <c r="AV674" s="1"/>
      <c r="AW674" s="1"/>
      <c r="AX674" s="1"/>
      <c r="AY674" s="1"/>
      <c r="AZ674" s="1"/>
      <c r="BA674" s="1"/>
      <c r="BB674" s="1"/>
      <c r="BC674" s="1"/>
      <c r="BD674" s="1"/>
      <c r="BE674" s="1"/>
      <c r="BF674" s="1"/>
      <c r="BG674" s="1"/>
      <c r="BH674" s="1"/>
      <c r="BI674" s="1"/>
      <c r="BJ674" s="1"/>
      <c r="BK674" s="1"/>
    </row>
    <row r="675" spans="1:63" ht="13.5" customHeight="1" x14ac:dyDescent="0.25">
      <c r="A675" s="3"/>
      <c r="B675" s="3"/>
      <c r="C675" s="3"/>
      <c r="D675" s="3"/>
      <c r="E675" s="3"/>
      <c r="F675" s="3"/>
      <c r="G675" s="1"/>
      <c r="H675" s="3"/>
      <c r="I675" s="1"/>
      <c r="J675" s="1"/>
      <c r="K675" s="1"/>
      <c r="L675" s="1"/>
      <c r="M675" s="1"/>
      <c r="N675" s="1"/>
      <c r="O675" s="1"/>
      <c r="P675" s="3"/>
      <c r="Q675" s="1"/>
      <c r="R675" s="1"/>
      <c r="S675" s="1"/>
      <c r="T675" s="1"/>
      <c r="U675" s="1"/>
      <c r="V675" s="1"/>
      <c r="W675" s="1"/>
      <c r="X675" s="1"/>
      <c r="Y675" s="1"/>
      <c r="Z675" s="1"/>
      <c r="AA675" s="1"/>
      <c r="AB675" s="1"/>
      <c r="AC675" s="1"/>
      <c r="AD675" s="1"/>
      <c r="AE675" s="1"/>
      <c r="AF675" s="1"/>
      <c r="AG675" s="1"/>
      <c r="AH675" s="1"/>
      <c r="AI675" s="1"/>
      <c r="AJ675" s="1"/>
      <c r="AK675" s="1"/>
      <c r="AL675" s="3"/>
      <c r="AM675" s="3"/>
      <c r="AN675" s="3"/>
      <c r="AO675" s="244"/>
      <c r="AP675" s="244"/>
      <c r="AQ675" s="244"/>
      <c r="AR675" s="1"/>
      <c r="AS675" s="1"/>
      <c r="AT675" s="1"/>
      <c r="AU675" s="1"/>
      <c r="AV675" s="1"/>
      <c r="AW675" s="1"/>
      <c r="AX675" s="1"/>
      <c r="AY675" s="1"/>
      <c r="AZ675" s="1"/>
      <c r="BA675" s="1"/>
      <c r="BB675" s="1"/>
      <c r="BC675" s="1"/>
      <c r="BD675" s="1"/>
      <c r="BE675" s="1"/>
      <c r="BF675" s="1"/>
      <c r="BG675" s="1"/>
      <c r="BH675" s="1"/>
      <c r="BI675" s="1"/>
      <c r="BJ675" s="1"/>
      <c r="BK675" s="1"/>
    </row>
    <row r="676" spans="1:63" ht="13.5" customHeight="1" x14ac:dyDescent="0.25">
      <c r="A676" s="3"/>
      <c r="B676" s="3"/>
      <c r="C676" s="3"/>
      <c r="D676" s="3"/>
      <c r="E676" s="3"/>
      <c r="F676" s="3"/>
      <c r="G676" s="1"/>
      <c r="H676" s="3"/>
      <c r="I676" s="1"/>
      <c r="J676" s="1"/>
      <c r="K676" s="1"/>
      <c r="L676" s="1"/>
      <c r="M676" s="1"/>
      <c r="N676" s="1"/>
      <c r="O676" s="1"/>
      <c r="P676" s="3"/>
      <c r="Q676" s="1"/>
      <c r="R676" s="1"/>
      <c r="S676" s="1"/>
      <c r="T676" s="1"/>
      <c r="U676" s="1"/>
      <c r="V676" s="1"/>
      <c r="W676" s="1"/>
      <c r="X676" s="1"/>
      <c r="Y676" s="1"/>
      <c r="Z676" s="1"/>
      <c r="AA676" s="1"/>
      <c r="AB676" s="1"/>
      <c r="AC676" s="1"/>
      <c r="AD676" s="1"/>
      <c r="AE676" s="1"/>
      <c r="AF676" s="1"/>
      <c r="AG676" s="1"/>
      <c r="AH676" s="1"/>
      <c r="AI676" s="1"/>
      <c r="AJ676" s="1"/>
      <c r="AK676" s="1"/>
      <c r="AL676" s="3"/>
      <c r="AM676" s="3"/>
      <c r="AN676" s="3"/>
      <c r="AO676" s="244"/>
      <c r="AP676" s="244"/>
      <c r="AQ676" s="244"/>
      <c r="AR676" s="1"/>
      <c r="AS676" s="1"/>
      <c r="AT676" s="1"/>
      <c r="AU676" s="1"/>
      <c r="AV676" s="1"/>
      <c r="AW676" s="1"/>
      <c r="AX676" s="1"/>
      <c r="AY676" s="1"/>
      <c r="AZ676" s="1"/>
      <c r="BA676" s="1"/>
      <c r="BB676" s="1"/>
      <c r="BC676" s="1"/>
      <c r="BD676" s="1"/>
      <c r="BE676" s="1"/>
      <c r="BF676" s="1"/>
      <c r="BG676" s="1"/>
      <c r="BH676" s="1"/>
      <c r="BI676" s="1"/>
      <c r="BJ676" s="1"/>
      <c r="BK676" s="1"/>
    </row>
    <row r="677" spans="1:63" ht="13.5" customHeight="1" x14ac:dyDescent="0.25">
      <c r="A677" s="3"/>
      <c r="B677" s="3"/>
      <c r="C677" s="3"/>
      <c r="D677" s="3"/>
      <c r="E677" s="3"/>
      <c r="F677" s="3"/>
      <c r="G677" s="1"/>
      <c r="H677" s="3"/>
      <c r="I677" s="1"/>
      <c r="J677" s="1"/>
      <c r="K677" s="1"/>
      <c r="L677" s="1"/>
      <c r="M677" s="1"/>
      <c r="N677" s="1"/>
      <c r="O677" s="1"/>
      <c r="P677" s="3"/>
      <c r="Q677" s="1"/>
      <c r="R677" s="1"/>
      <c r="S677" s="1"/>
      <c r="T677" s="1"/>
      <c r="U677" s="1"/>
      <c r="V677" s="1"/>
      <c r="W677" s="1"/>
      <c r="X677" s="1"/>
      <c r="Y677" s="1"/>
      <c r="Z677" s="1"/>
      <c r="AA677" s="1"/>
      <c r="AB677" s="1"/>
      <c r="AC677" s="1"/>
      <c r="AD677" s="1"/>
      <c r="AE677" s="1"/>
      <c r="AF677" s="1"/>
      <c r="AG677" s="1"/>
      <c r="AH677" s="1"/>
      <c r="AI677" s="1"/>
      <c r="AJ677" s="1"/>
      <c r="AK677" s="1"/>
      <c r="AL677" s="3"/>
      <c r="AM677" s="3"/>
      <c r="AN677" s="3"/>
      <c r="AO677" s="244"/>
      <c r="AP677" s="244"/>
      <c r="AQ677" s="244"/>
      <c r="AR677" s="1"/>
      <c r="AS677" s="1"/>
      <c r="AT677" s="1"/>
      <c r="AU677" s="1"/>
      <c r="AV677" s="1"/>
      <c r="AW677" s="1"/>
      <c r="AX677" s="1"/>
      <c r="AY677" s="1"/>
      <c r="AZ677" s="1"/>
      <c r="BA677" s="1"/>
      <c r="BB677" s="1"/>
      <c r="BC677" s="1"/>
      <c r="BD677" s="1"/>
      <c r="BE677" s="1"/>
      <c r="BF677" s="1"/>
      <c r="BG677" s="1"/>
      <c r="BH677" s="1"/>
      <c r="BI677" s="1"/>
      <c r="BJ677" s="1"/>
      <c r="BK677" s="1"/>
    </row>
    <row r="678" spans="1:63" ht="13.5" customHeight="1" x14ac:dyDescent="0.25">
      <c r="A678" s="3"/>
      <c r="B678" s="3"/>
      <c r="C678" s="3"/>
      <c r="D678" s="3"/>
      <c r="E678" s="3"/>
      <c r="F678" s="3"/>
      <c r="G678" s="1"/>
      <c r="H678" s="3"/>
      <c r="I678" s="1"/>
      <c r="J678" s="1"/>
      <c r="K678" s="1"/>
      <c r="L678" s="1"/>
      <c r="M678" s="1"/>
      <c r="N678" s="1"/>
      <c r="O678" s="1"/>
      <c r="P678" s="3"/>
      <c r="Q678" s="1"/>
      <c r="R678" s="1"/>
      <c r="S678" s="1"/>
      <c r="T678" s="1"/>
      <c r="U678" s="1"/>
      <c r="V678" s="1"/>
      <c r="W678" s="1"/>
      <c r="X678" s="1"/>
      <c r="Y678" s="1"/>
      <c r="Z678" s="1"/>
      <c r="AA678" s="1"/>
      <c r="AB678" s="1"/>
      <c r="AC678" s="1"/>
      <c r="AD678" s="1"/>
      <c r="AE678" s="1"/>
      <c r="AF678" s="1"/>
      <c r="AG678" s="1"/>
      <c r="AH678" s="1"/>
      <c r="AI678" s="1"/>
      <c r="AJ678" s="1"/>
      <c r="AK678" s="1"/>
      <c r="AL678" s="3"/>
      <c r="AM678" s="3"/>
      <c r="AN678" s="3"/>
      <c r="AO678" s="244"/>
      <c r="AP678" s="244"/>
      <c r="AQ678" s="244"/>
      <c r="AR678" s="1"/>
      <c r="AS678" s="1"/>
      <c r="AT678" s="1"/>
      <c r="AU678" s="1"/>
      <c r="AV678" s="1"/>
      <c r="AW678" s="1"/>
      <c r="AX678" s="1"/>
      <c r="AY678" s="1"/>
      <c r="AZ678" s="1"/>
      <c r="BA678" s="1"/>
      <c r="BB678" s="1"/>
      <c r="BC678" s="1"/>
      <c r="BD678" s="1"/>
      <c r="BE678" s="1"/>
      <c r="BF678" s="1"/>
      <c r="BG678" s="1"/>
      <c r="BH678" s="1"/>
      <c r="BI678" s="1"/>
      <c r="BJ678" s="1"/>
      <c r="BK678" s="1"/>
    </row>
    <row r="679" spans="1:63" ht="13.5" customHeight="1" x14ac:dyDescent="0.25">
      <c r="A679" s="3"/>
      <c r="B679" s="3"/>
      <c r="C679" s="3"/>
      <c r="D679" s="3"/>
      <c r="E679" s="3"/>
      <c r="F679" s="3"/>
      <c r="G679" s="1"/>
      <c r="H679" s="3"/>
      <c r="I679" s="1"/>
      <c r="J679" s="1"/>
      <c r="K679" s="1"/>
      <c r="L679" s="1"/>
      <c r="M679" s="1"/>
      <c r="N679" s="1"/>
      <c r="O679" s="1"/>
      <c r="P679" s="3"/>
      <c r="Q679" s="1"/>
      <c r="R679" s="1"/>
      <c r="S679" s="1"/>
      <c r="T679" s="1"/>
      <c r="U679" s="1"/>
      <c r="V679" s="1"/>
      <c r="W679" s="1"/>
      <c r="X679" s="1"/>
      <c r="Y679" s="1"/>
      <c r="Z679" s="1"/>
      <c r="AA679" s="1"/>
      <c r="AB679" s="1"/>
      <c r="AC679" s="1"/>
      <c r="AD679" s="1"/>
      <c r="AE679" s="1"/>
      <c r="AF679" s="1"/>
      <c r="AG679" s="1"/>
      <c r="AH679" s="1"/>
      <c r="AI679" s="1"/>
      <c r="AJ679" s="1"/>
      <c r="AK679" s="1"/>
      <c r="AL679" s="3"/>
      <c r="AM679" s="3"/>
      <c r="AN679" s="3"/>
      <c r="AO679" s="244"/>
      <c r="AP679" s="244"/>
      <c r="AQ679" s="244"/>
      <c r="AR679" s="1"/>
      <c r="AS679" s="1"/>
      <c r="AT679" s="1"/>
      <c r="AU679" s="1"/>
      <c r="AV679" s="1"/>
      <c r="AW679" s="1"/>
      <c r="AX679" s="1"/>
      <c r="AY679" s="1"/>
      <c r="AZ679" s="1"/>
      <c r="BA679" s="1"/>
      <c r="BB679" s="1"/>
      <c r="BC679" s="1"/>
      <c r="BD679" s="1"/>
      <c r="BE679" s="1"/>
      <c r="BF679" s="1"/>
      <c r="BG679" s="1"/>
      <c r="BH679" s="1"/>
      <c r="BI679" s="1"/>
      <c r="BJ679" s="1"/>
      <c r="BK679" s="1"/>
    </row>
    <row r="680" spans="1:63" ht="13.5" customHeight="1" x14ac:dyDescent="0.25">
      <c r="A680" s="3"/>
      <c r="B680" s="3"/>
      <c r="C680" s="3"/>
      <c r="D680" s="3"/>
      <c r="E680" s="3"/>
      <c r="F680" s="3"/>
      <c r="G680" s="1"/>
      <c r="H680" s="3"/>
      <c r="I680" s="1"/>
      <c r="J680" s="1"/>
      <c r="K680" s="1"/>
      <c r="L680" s="1"/>
      <c r="M680" s="1"/>
      <c r="N680" s="1"/>
      <c r="O680" s="1"/>
      <c r="P680" s="3"/>
      <c r="Q680" s="1"/>
      <c r="R680" s="1"/>
      <c r="S680" s="1"/>
      <c r="T680" s="1"/>
      <c r="U680" s="1"/>
      <c r="V680" s="1"/>
      <c r="W680" s="1"/>
      <c r="X680" s="1"/>
      <c r="Y680" s="1"/>
      <c r="Z680" s="1"/>
      <c r="AA680" s="1"/>
      <c r="AB680" s="1"/>
      <c r="AC680" s="1"/>
      <c r="AD680" s="1"/>
      <c r="AE680" s="1"/>
      <c r="AF680" s="1"/>
      <c r="AG680" s="1"/>
      <c r="AH680" s="1"/>
      <c r="AI680" s="1"/>
      <c r="AJ680" s="1"/>
      <c r="AK680" s="1"/>
      <c r="AL680" s="3"/>
      <c r="AM680" s="3"/>
      <c r="AN680" s="3"/>
      <c r="AO680" s="244"/>
      <c r="AP680" s="244"/>
      <c r="AQ680" s="244"/>
      <c r="AR680" s="1"/>
      <c r="AS680" s="1"/>
      <c r="AT680" s="1"/>
      <c r="AU680" s="1"/>
      <c r="AV680" s="1"/>
      <c r="AW680" s="1"/>
      <c r="AX680" s="1"/>
      <c r="AY680" s="1"/>
      <c r="AZ680" s="1"/>
      <c r="BA680" s="1"/>
      <c r="BB680" s="1"/>
      <c r="BC680" s="1"/>
      <c r="BD680" s="1"/>
      <c r="BE680" s="1"/>
      <c r="BF680" s="1"/>
      <c r="BG680" s="1"/>
      <c r="BH680" s="1"/>
      <c r="BI680" s="1"/>
      <c r="BJ680" s="1"/>
      <c r="BK680" s="1"/>
    </row>
    <row r="681" spans="1:63" ht="13.5" customHeight="1" x14ac:dyDescent="0.25">
      <c r="A681" s="3"/>
      <c r="B681" s="3"/>
      <c r="C681" s="3"/>
      <c r="D681" s="3"/>
      <c r="E681" s="3"/>
      <c r="F681" s="3"/>
      <c r="G681" s="1"/>
      <c r="H681" s="3"/>
      <c r="I681" s="1"/>
      <c r="J681" s="1"/>
      <c r="K681" s="1"/>
      <c r="L681" s="1"/>
      <c r="M681" s="1"/>
      <c r="N681" s="1"/>
      <c r="O681" s="1"/>
      <c r="P681" s="3"/>
      <c r="Q681" s="1"/>
      <c r="R681" s="1"/>
      <c r="S681" s="1"/>
      <c r="T681" s="1"/>
      <c r="U681" s="1"/>
      <c r="V681" s="1"/>
      <c r="W681" s="1"/>
      <c r="X681" s="1"/>
      <c r="Y681" s="1"/>
      <c r="Z681" s="1"/>
      <c r="AA681" s="1"/>
      <c r="AB681" s="1"/>
      <c r="AC681" s="1"/>
      <c r="AD681" s="1"/>
      <c r="AE681" s="1"/>
      <c r="AF681" s="1"/>
      <c r="AG681" s="1"/>
      <c r="AH681" s="1"/>
      <c r="AI681" s="1"/>
      <c r="AJ681" s="1"/>
      <c r="AK681" s="1"/>
      <c r="AL681" s="3"/>
      <c r="AM681" s="3"/>
      <c r="AN681" s="3"/>
      <c r="AO681" s="244"/>
      <c r="AP681" s="244"/>
      <c r="AQ681" s="244"/>
      <c r="AR681" s="1"/>
      <c r="AS681" s="1"/>
      <c r="AT681" s="1"/>
      <c r="AU681" s="1"/>
      <c r="AV681" s="1"/>
      <c r="AW681" s="1"/>
      <c r="AX681" s="1"/>
      <c r="AY681" s="1"/>
      <c r="AZ681" s="1"/>
      <c r="BA681" s="1"/>
      <c r="BB681" s="1"/>
      <c r="BC681" s="1"/>
      <c r="BD681" s="1"/>
      <c r="BE681" s="1"/>
      <c r="BF681" s="1"/>
      <c r="BG681" s="1"/>
      <c r="BH681" s="1"/>
      <c r="BI681" s="1"/>
      <c r="BJ681" s="1"/>
      <c r="BK681" s="1"/>
    </row>
    <row r="682" spans="1:63" ht="13.5" customHeight="1" x14ac:dyDescent="0.25">
      <c r="A682" s="3"/>
      <c r="B682" s="3"/>
      <c r="C682" s="3"/>
      <c r="D682" s="3"/>
      <c r="E682" s="3"/>
      <c r="F682" s="3"/>
      <c r="G682" s="1"/>
      <c r="H682" s="3"/>
      <c r="I682" s="1"/>
      <c r="J682" s="1"/>
      <c r="K682" s="1"/>
      <c r="L682" s="1"/>
      <c r="M682" s="1"/>
      <c r="N682" s="1"/>
      <c r="O682" s="1"/>
      <c r="P682" s="3"/>
      <c r="Q682" s="1"/>
      <c r="R682" s="1"/>
      <c r="S682" s="1"/>
      <c r="T682" s="1"/>
      <c r="U682" s="1"/>
      <c r="V682" s="1"/>
      <c r="W682" s="1"/>
      <c r="X682" s="1"/>
      <c r="Y682" s="1"/>
      <c r="Z682" s="1"/>
      <c r="AA682" s="1"/>
      <c r="AB682" s="1"/>
      <c r="AC682" s="1"/>
      <c r="AD682" s="1"/>
      <c r="AE682" s="1"/>
      <c r="AF682" s="1"/>
      <c r="AG682" s="1"/>
      <c r="AH682" s="1"/>
      <c r="AI682" s="1"/>
      <c r="AJ682" s="1"/>
      <c r="AK682" s="1"/>
      <c r="AL682" s="3"/>
      <c r="AM682" s="3"/>
      <c r="AN682" s="3"/>
      <c r="AO682" s="244"/>
      <c r="AP682" s="244"/>
      <c r="AQ682" s="244"/>
      <c r="AR682" s="1"/>
      <c r="AS682" s="1"/>
      <c r="AT682" s="1"/>
      <c r="AU682" s="1"/>
      <c r="AV682" s="1"/>
      <c r="AW682" s="1"/>
      <c r="AX682" s="1"/>
      <c r="AY682" s="1"/>
      <c r="AZ682" s="1"/>
      <c r="BA682" s="1"/>
      <c r="BB682" s="1"/>
      <c r="BC682" s="1"/>
      <c r="BD682" s="1"/>
      <c r="BE682" s="1"/>
      <c r="BF682" s="1"/>
      <c r="BG682" s="1"/>
      <c r="BH682" s="1"/>
      <c r="BI682" s="1"/>
      <c r="BJ682" s="1"/>
      <c r="BK682" s="1"/>
    </row>
    <row r="683" spans="1:63" ht="13.5" customHeight="1" x14ac:dyDescent="0.25">
      <c r="A683" s="3"/>
      <c r="B683" s="3"/>
      <c r="C683" s="3"/>
      <c r="D683" s="3"/>
      <c r="E683" s="3"/>
      <c r="F683" s="3"/>
      <c r="G683" s="1"/>
      <c r="H683" s="3"/>
      <c r="I683" s="1"/>
      <c r="J683" s="1"/>
      <c r="K683" s="1"/>
      <c r="L683" s="1"/>
      <c r="M683" s="1"/>
      <c r="N683" s="1"/>
      <c r="O683" s="1"/>
      <c r="P683" s="3"/>
      <c r="Q683" s="1"/>
      <c r="R683" s="1"/>
      <c r="S683" s="1"/>
      <c r="T683" s="1"/>
      <c r="U683" s="1"/>
      <c r="V683" s="1"/>
      <c r="W683" s="1"/>
      <c r="X683" s="1"/>
      <c r="Y683" s="1"/>
      <c r="Z683" s="1"/>
      <c r="AA683" s="1"/>
      <c r="AB683" s="1"/>
      <c r="AC683" s="1"/>
      <c r="AD683" s="1"/>
      <c r="AE683" s="1"/>
      <c r="AF683" s="1"/>
      <c r="AG683" s="1"/>
      <c r="AH683" s="1"/>
      <c r="AI683" s="1"/>
      <c r="AJ683" s="1"/>
      <c r="AK683" s="1"/>
      <c r="AL683" s="3"/>
      <c r="AM683" s="3"/>
      <c r="AN683" s="3"/>
      <c r="AO683" s="244"/>
      <c r="AP683" s="244"/>
      <c r="AQ683" s="244"/>
      <c r="AR683" s="1"/>
      <c r="AS683" s="1"/>
      <c r="AT683" s="1"/>
      <c r="AU683" s="1"/>
      <c r="AV683" s="1"/>
      <c r="AW683" s="1"/>
      <c r="AX683" s="1"/>
      <c r="AY683" s="1"/>
      <c r="AZ683" s="1"/>
      <c r="BA683" s="1"/>
      <c r="BB683" s="1"/>
      <c r="BC683" s="1"/>
      <c r="BD683" s="1"/>
      <c r="BE683" s="1"/>
      <c r="BF683" s="1"/>
      <c r="BG683" s="1"/>
      <c r="BH683" s="1"/>
      <c r="BI683" s="1"/>
      <c r="BJ683" s="1"/>
      <c r="BK683" s="1"/>
    </row>
    <row r="684" spans="1:63" ht="13.5" customHeight="1" x14ac:dyDescent="0.25">
      <c r="A684" s="3"/>
      <c r="B684" s="3"/>
      <c r="C684" s="3"/>
      <c r="D684" s="3"/>
      <c r="E684" s="3"/>
      <c r="F684" s="3"/>
      <c r="G684" s="1"/>
      <c r="H684" s="3"/>
      <c r="I684" s="1"/>
      <c r="J684" s="1"/>
      <c r="K684" s="1"/>
      <c r="L684" s="1"/>
      <c r="M684" s="1"/>
      <c r="N684" s="1"/>
      <c r="O684" s="1"/>
      <c r="P684" s="3"/>
      <c r="Q684" s="1"/>
      <c r="R684" s="1"/>
      <c r="S684" s="1"/>
      <c r="T684" s="1"/>
      <c r="U684" s="1"/>
      <c r="V684" s="1"/>
      <c r="W684" s="1"/>
      <c r="X684" s="1"/>
      <c r="Y684" s="1"/>
      <c r="Z684" s="1"/>
      <c r="AA684" s="1"/>
      <c r="AB684" s="1"/>
      <c r="AC684" s="1"/>
      <c r="AD684" s="1"/>
      <c r="AE684" s="1"/>
      <c r="AF684" s="1"/>
      <c r="AG684" s="1"/>
      <c r="AH684" s="1"/>
      <c r="AI684" s="1"/>
      <c r="AJ684" s="1"/>
      <c r="AK684" s="1"/>
      <c r="AL684" s="3"/>
      <c r="AM684" s="3"/>
      <c r="AN684" s="3"/>
      <c r="AO684" s="244"/>
      <c r="AP684" s="244"/>
      <c r="AQ684" s="244"/>
      <c r="AR684" s="1"/>
      <c r="AS684" s="1"/>
      <c r="AT684" s="1"/>
      <c r="AU684" s="1"/>
      <c r="AV684" s="1"/>
      <c r="AW684" s="1"/>
      <c r="AX684" s="1"/>
      <c r="AY684" s="1"/>
      <c r="AZ684" s="1"/>
      <c r="BA684" s="1"/>
      <c r="BB684" s="1"/>
      <c r="BC684" s="1"/>
      <c r="BD684" s="1"/>
      <c r="BE684" s="1"/>
      <c r="BF684" s="1"/>
      <c r="BG684" s="1"/>
      <c r="BH684" s="1"/>
      <c r="BI684" s="1"/>
      <c r="BJ684" s="1"/>
      <c r="BK684" s="1"/>
    </row>
    <row r="685" spans="1:63" ht="13.5" customHeight="1" x14ac:dyDescent="0.25">
      <c r="A685" s="3"/>
      <c r="B685" s="3"/>
      <c r="C685" s="3"/>
      <c r="D685" s="3"/>
      <c r="E685" s="3"/>
      <c r="F685" s="3"/>
      <c r="G685" s="1"/>
      <c r="H685" s="3"/>
      <c r="I685" s="1"/>
      <c r="J685" s="1"/>
      <c r="K685" s="1"/>
      <c r="L685" s="1"/>
      <c r="M685" s="1"/>
      <c r="N685" s="1"/>
      <c r="O685" s="1"/>
      <c r="P685" s="3"/>
      <c r="Q685" s="1"/>
      <c r="R685" s="1"/>
      <c r="S685" s="1"/>
      <c r="T685" s="1"/>
      <c r="U685" s="1"/>
      <c r="V685" s="1"/>
      <c r="W685" s="1"/>
      <c r="X685" s="1"/>
      <c r="Y685" s="1"/>
      <c r="Z685" s="1"/>
      <c r="AA685" s="1"/>
      <c r="AB685" s="1"/>
      <c r="AC685" s="1"/>
      <c r="AD685" s="1"/>
      <c r="AE685" s="1"/>
      <c r="AF685" s="1"/>
      <c r="AG685" s="1"/>
      <c r="AH685" s="1"/>
      <c r="AI685" s="1"/>
      <c r="AJ685" s="1"/>
      <c r="AK685" s="1"/>
      <c r="AL685" s="3"/>
      <c r="AM685" s="3"/>
      <c r="AN685" s="3"/>
      <c r="AO685" s="244"/>
      <c r="AP685" s="244"/>
      <c r="AQ685" s="244"/>
      <c r="AR685" s="1"/>
      <c r="AS685" s="1"/>
      <c r="AT685" s="1"/>
      <c r="AU685" s="1"/>
      <c r="AV685" s="1"/>
      <c r="AW685" s="1"/>
      <c r="AX685" s="1"/>
      <c r="AY685" s="1"/>
      <c r="AZ685" s="1"/>
      <c r="BA685" s="1"/>
      <c r="BB685" s="1"/>
      <c r="BC685" s="1"/>
      <c r="BD685" s="1"/>
      <c r="BE685" s="1"/>
      <c r="BF685" s="1"/>
      <c r="BG685" s="1"/>
      <c r="BH685" s="1"/>
      <c r="BI685" s="1"/>
      <c r="BJ685" s="1"/>
      <c r="BK685" s="1"/>
    </row>
    <row r="686" spans="1:63" ht="13.5" customHeight="1" x14ac:dyDescent="0.25">
      <c r="A686" s="3"/>
      <c r="B686" s="3"/>
      <c r="C686" s="3"/>
      <c r="D686" s="3"/>
      <c r="E686" s="3"/>
      <c r="F686" s="3"/>
      <c r="G686" s="1"/>
      <c r="H686" s="3"/>
      <c r="I686" s="1"/>
      <c r="J686" s="1"/>
      <c r="K686" s="1"/>
      <c r="L686" s="1"/>
      <c r="M686" s="1"/>
      <c r="N686" s="1"/>
      <c r="O686" s="1"/>
      <c r="P686" s="3"/>
      <c r="Q686" s="1"/>
      <c r="R686" s="1"/>
      <c r="S686" s="1"/>
      <c r="T686" s="1"/>
      <c r="U686" s="1"/>
      <c r="V686" s="1"/>
      <c r="W686" s="1"/>
      <c r="X686" s="1"/>
      <c r="Y686" s="1"/>
      <c r="Z686" s="1"/>
      <c r="AA686" s="1"/>
      <c r="AB686" s="1"/>
      <c r="AC686" s="1"/>
      <c r="AD686" s="1"/>
      <c r="AE686" s="1"/>
      <c r="AF686" s="1"/>
      <c r="AG686" s="1"/>
      <c r="AH686" s="1"/>
      <c r="AI686" s="1"/>
      <c r="AJ686" s="1"/>
      <c r="AK686" s="1"/>
      <c r="AL686" s="3"/>
      <c r="AM686" s="3"/>
      <c r="AN686" s="3"/>
      <c r="AO686" s="244"/>
      <c r="AP686" s="244"/>
      <c r="AQ686" s="244"/>
      <c r="AR686" s="1"/>
      <c r="AS686" s="1"/>
      <c r="AT686" s="1"/>
      <c r="AU686" s="1"/>
      <c r="AV686" s="1"/>
      <c r="AW686" s="1"/>
      <c r="AX686" s="1"/>
      <c r="AY686" s="1"/>
      <c r="AZ686" s="1"/>
      <c r="BA686" s="1"/>
      <c r="BB686" s="1"/>
      <c r="BC686" s="1"/>
      <c r="BD686" s="1"/>
      <c r="BE686" s="1"/>
      <c r="BF686" s="1"/>
      <c r="BG686" s="1"/>
      <c r="BH686" s="1"/>
      <c r="BI686" s="1"/>
      <c r="BJ686" s="1"/>
      <c r="BK686" s="1"/>
    </row>
    <row r="687" spans="1:63" ht="13.5" customHeight="1" x14ac:dyDescent="0.25">
      <c r="A687" s="3"/>
      <c r="B687" s="3"/>
      <c r="C687" s="3"/>
      <c r="D687" s="3"/>
      <c r="E687" s="3"/>
      <c r="F687" s="3"/>
      <c r="G687" s="1"/>
      <c r="H687" s="3"/>
      <c r="I687" s="1"/>
      <c r="J687" s="1"/>
      <c r="K687" s="1"/>
      <c r="L687" s="1"/>
      <c r="M687" s="1"/>
      <c r="N687" s="1"/>
      <c r="O687" s="1"/>
      <c r="P687" s="3"/>
      <c r="Q687" s="1"/>
      <c r="R687" s="1"/>
      <c r="S687" s="1"/>
      <c r="T687" s="1"/>
      <c r="U687" s="1"/>
      <c r="V687" s="1"/>
      <c r="W687" s="1"/>
      <c r="X687" s="1"/>
      <c r="Y687" s="1"/>
      <c r="Z687" s="1"/>
      <c r="AA687" s="1"/>
      <c r="AB687" s="1"/>
      <c r="AC687" s="1"/>
      <c r="AD687" s="1"/>
      <c r="AE687" s="1"/>
      <c r="AF687" s="1"/>
      <c r="AG687" s="1"/>
      <c r="AH687" s="1"/>
      <c r="AI687" s="1"/>
      <c r="AJ687" s="1"/>
      <c r="AK687" s="1"/>
      <c r="AL687" s="3"/>
      <c r="AM687" s="3"/>
      <c r="AN687" s="3"/>
      <c r="AO687" s="244"/>
      <c r="AP687" s="244"/>
      <c r="AQ687" s="244"/>
      <c r="AR687" s="1"/>
      <c r="AS687" s="1"/>
      <c r="AT687" s="1"/>
      <c r="AU687" s="1"/>
      <c r="AV687" s="1"/>
      <c r="AW687" s="1"/>
      <c r="AX687" s="1"/>
      <c r="AY687" s="1"/>
      <c r="AZ687" s="1"/>
      <c r="BA687" s="1"/>
      <c r="BB687" s="1"/>
      <c r="BC687" s="1"/>
      <c r="BD687" s="1"/>
      <c r="BE687" s="1"/>
      <c r="BF687" s="1"/>
      <c r="BG687" s="1"/>
      <c r="BH687" s="1"/>
      <c r="BI687" s="1"/>
      <c r="BJ687" s="1"/>
      <c r="BK687" s="1"/>
    </row>
    <row r="688" spans="1:63" ht="13.5" customHeight="1" x14ac:dyDescent="0.25">
      <c r="A688" s="3"/>
      <c r="B688" s="3"/>
      <c r="C688" s="3"/>
      <c r="D688" s="3"/>
      <c r="E688" s="3"/>
      <c r="F688" s="3"/>
      <c r="G688" s="1"/>
      <c r="H688" s="3"/>
      <c r="I688" s="1"/>
      <c r="J688" s="1"/>
      <c r="K688" s="1"/>
      <c r="L688" s="1"/>
      <c r="M688" s="1"/>
      <c r="N688" s="1"/>
      <c r="O688" s="1"/>
      <c r="P688" s="3"/>
      <c r="Q688" s="1"/>
      <c r="R688" s="1"/>
      <c r="S688" s="1"/>
      <c r="T688" s="1"/>
      <c r="U688" s="1"/>
      <c r="V688" s="1"/>
      <c r="W688" s="1"/>
      <c r="X688" s="1"/>
      <c r="Y688" s="1"/>
      <c r="Z688" s="1"/>
      <c r="AA688" s="1"/>
      <c r="AB688" s="1"/>
      <c r="AC688" s="1"/>
      <c r="AD688" s="1"/>
      <c r="AE688" s="1"/>
      <c r="AF688" s="1"/>
      <c r="AG688" s="1"/>
      <c r="AH688" s="1"/>
      <c r="AI688" s="1"/>
      <c r="AJ688" s="1"/>
      <c r="AK688" s="1"/>
      <c r="AL688" s="3"/>
      <c r="AM688" s="3"/>
      <c r="AN688" s="3"/>
      <c r="AO688" s="244"/>
      <c r="AP688" s="244"/>
      <c r="AQ688" s="244"/>
      <c r="AR688" s="1"/>
      <c r="AS688" s="1"/>
      <c r="AT688" s="1"/>
      <c r="AU688" s="1"/>
      <c r="AV688" s="1"/>
      <c r="AW688" s="1"/>
      <c r="AX688" s="1"/>
      <c r="AY688" s="1"/>
      <c r="AZ688" s="1"/>
      <c r="BA688" s="1"/>
      <c r="BB688" s="1"/>
      <c r="BC688" s="1"/>
      <c r="BD688" s="1"/>
      <c r="BE688" s="1"/>
      <c r="BF688" s="1"/>
      <c r="BG688" s="1"/>
      <c r="BH688" s="1"/>
      <c r="BI688" s="1"/>
      <c r="BJ688" s="1"/>
      <c r="BK688" s="1"/>
    </row>
    <row r="689" spans="1:63" ht="13.5" customHeight="1" x14ac:dyDescent="0.25">
      <c r="A689" s="3"/>
      <c r="B689" s="3"/>
      <c r="C689" s="3"/>
      <c r="D689" s="3"/>
      <c r="E689" s="3"/>
      <c r="F689" s="3"/>
      <c r="G689" s="1"/>
      <c r="H689" s="3"/>
      <c r="I689" s="1"/>
      <c r="J689" s="1"/>
      <c r="K689" s="1"/>
      <c r="L689" s="1"/>
      <c r="M689" s="1"/>
      <c r="N689" s="1"/>
      <c r="O689" s="1"/>
      <c r="P689" s="3"/>
      <c r="Q689" s="1"/>
      <c r="R689" s="1"/>
      <c r="S689" s="1"/>
      <c r="T689" s="1"/>
      <c r="U689" s="1"/>
      <c r="V689" s="1"/>
      <c r="W689" s="1"/>
      <c r="X689" s="1"/>
      <c r="Y689" s="1"/>
      <c r="Z689" s="1"/>
      <c r="AA689" s="1"/>
      <c r="AB689" s="1"/>
      <c r="AC689" s="1"/>
      <c r="AD689" s="1"/>
      <c r="AE689" s="1"/>
      <c r="AF689" s="1"/>
      <c r="AG689" s="1"/>
      <c r="AH689" s="1"/>
      <c r="AI689" s="1"/>
      <c r="AJ689" s="1"/>
      <c r="AK689" s="1"/>
      <c r="AL689" s="3"/>
      <c r="AM689" s="3"/>
      <c r="AN689" s="3"/>
      <c r="AO689" s="244"/>
      <c r="AP689" s="244"/>
      <c r="AQ689" s="244"/>
      <c r="AR689" s="1"/>
      <c r="AS689" s="1"/>
      <c r="AT689" s="1"/>
      <c r="AU689" s="1"/>
      <c r="AV689" s="1"/>
      <c r="AW689" s="1"/>
      <c r="AX689" s="1"/>
      <c r="AY689" s="1"/>
      <c r="AZ689" s="1"/>
      <c r="BA689" s="1"/>
      <c r="BB689" s="1"/>
      <c r="BC689" s="1"/>
      <c r="BD689" s="1"/>
      <c r="BE689" s="1"/>
      <c r="BF689" s="1"/>
      <c r="BG689" s="1"/>
      <c r="BH689" s="1"/>
      <c r="BI689" s="1"/>
      <c r="BJ689" s="1"/>
      <c r="BK689" s="1"/>
    </row>
    <row r="690" spans="1:63" ht="13.5" customHeight="1" x14ac:dyDescent="0.25">
      <c r="A690" s="3"/>
      <c r="B690" s="3"/>
      <c r="C690" s="3"/>
      <c r="D690" s="3"/>
      <c r="E690" s="3"/>
      <c r="F690" s="3"/>
      <c r="G690" s="1"/>
      <c r="H690" s="3"/>
      <c r="I690" s="1"/>
      <c r="J690" s="1"/>
      <c r="K690" s="1"/>
      <c r="L690" s="1"/>
      <c r="M690" s="1"/>
      <c r="N690" s="1"/>
      <c r="O690" s="1"/>
      <c r="P690" s="3"/>
      <c r="Q690" s="1"/>
      <c r="R690" s="1"/>
      <c r="S690" s="1"/>
      <c r="T690" s="1"/>
      <c r="U690" s="1"/>
      <c r="V690" s="1"/>
      <c r="W690" s="1"/>
      <c r="X690" s="1"/>
      <c r="Y690" s="1"/>
      <c r="Z690" s="1"/>
      <c r="AA690" s="1"/>
      <c r="AB690" s="1"/>
      <c r="AC690" s="1"/>
      <c r="AD690" s="1"/>
      <c r="AE690" s="1"/>
      <c r="AF690" s="1"/>
      <c r="AG690" s="1"/>
      <c r="AH690" s="1"/>
      <c r="AI690" s="1"/>
      <c r="AJ690" s="1"/>
      <c r="AK690" s="1"/>
      <c r="AL690" s="3"/>
      <c r="AM690" s="3"/>
      <c r="AN690" s="3"/>
      <c r="AO690" s="244"/>
      <c r="AP690" s="244"/>
      <c r="AQ690" s="244"/>
      <c r="AR690" s="1"/>
      <c r="AS690" s="1"/>
      <c r="AT690" s="1"/>
      <c r="AU690" s="1"/>
      <c r="AV690" s="1"/>
      <c r="AW690" s="1"/>
      <c r="AX690" s="1"/>
      <c r="AY690" s="1"/>
      <c r="AZ690" s="1"/>
      <c r="BA690" s="1"/>
      <c r="BB690" s="1"/>
      <c r="BC690" s="1"/>
      <c r="BD690" s="1"/>
      <c r="BE690" s="1"/>
      <c r="BF690" s="1"/>
      <c r="BG690" s="1"/>
      <c r="BH690" s="1"/>
      <c r="BI690" s="1"/>
      <c r="BJ690" s="1"/>
      <c r="BK690" s="1"/>
    </row>
    <row r="691" spans="1:63" ht="13.5" customHeight="1" x14ac:dyDescent="0.25">
      <c r="A691" s="3"/>
      <c r="B691" s="3"/>
      <c r="C691" s="3"/>
      <c r="D691" s="3"/>
      <c r="E691" s="3"/>
      <c r="F691" s="3"/>
      <c r="G691" s="1"/>
      <c r="H691" s="3"/>
      <c r="I691" s="1"/>
      <c r="J691" s="1"/>
      <c r="K691" s="1"/>
      <c r="L691" s="1"/>
      <c r="M691" s="1"/>
      <c r="N691" s="1"/>
      <c r="O691" s="1"/>
      <c r="P691" s="3"/>
      <c r="Q691" s="1"/>
      <c r="R691" s="1"/>
      <c r="S691" s="1"/>
      <c r="T691" s="1"/>
      <c r="U691" s="1"/>
      <c r="V691" s="1"/>
      <c r="W691" s="1"/>
      <c r="X691" s="1"/>
      <c r="Y691" s="1"/>
      <c r="Z691" s="1"/>
      <c r="AA691" s="1"/>
      <c r="AB691" s="1"/>
      <c r="AC691" s="1"/>
      <c r="AD691" s="1"/>
      <c r="AE691" s="1"/>
      <c r="AF691" s="1"/>
      <c r="AG691" s="1"/>
      <c r="AH691" s="1"/>
      <c r="AI691" s="1"/>
      <c r="AJ691" s="1"/>
      <c r="AK691" s="1"/>
      <c r="AL691" s="3"/>
      <c r="AM691" s="3"/>
      <c r="AN691" s="3"/>
      <c r="AO691" s="244"/>
      <c r="AP691" s="244"/>
      <c r="AQ691" s="244"/>
      <c r="AR691" s="1"/>
      <c r="AS691" s="1"/>
      <c r="AT691" s="1"/>
      <c r="AU691" s="1"/>
      <c r="AV691" s="1"/>
      <c r="AW691" s="1"/>
      <c r="AX691" s="1"/>
      <c r="AY691" s="1"/>
      <c r="AZ691" s="1"/>
      <c r="BA691" s="1"/>
      <c r="BB691" s="1"/>
      <c r="BC691" s="1"/>
      <c r="BD691" s="1"/>
      <c r="BE691" s="1"/>
      <c r="BF691" s="1"/>
      <c r="BG691" s="1"/>
      <c r="BH691" s="1"/>
      <c r="BI691" s="1"/>
      <c r="BJ691" s="1"/>
      <c r="BK691" s="1"/>
    </row>
    <row r="692" spans="1:63" ht="13.5" customHeight="1" x14ac:dyDescent="0.25">
      <c r="A692" s="3"/>
      <c r="B692" s="3"/>
      <c r="C692" s="3"/>
      <c r="D692" s="3"/>
      <c r="E692" s="3"/>
      <c r="F692" s="3"/>
      <c r="G692" s="1"/>
      <c r="H692" s="3"/>
      <c r="I692" s="1"/>
      <c r="J692" s="1"/>
      <c r="K692" s="1"/>
      <c r="L692" s="1"/>
      <c r="M692" s="1"/>
      <c r="N692" s="1"/>
      <c r="O692" s="1"/>
      <c r="P692" s="3"/>
      <c r="Q692" s="1"/>
      <c r="R692" s="1"/>
      <c r="S692" s="1"/>
      <c r="T692" s="1"/>
      <c r="U692" s="1"/>
      <c r="V692" s="1"/>
      <c r="W692" s="1"/>
      <c r="X692" s="1"/>
      <c r="Y692" s="1"/>
      <c r="Z692" s="1"/>
      <c r="AA692" s="1"/>
      <c r="AB692" s="1"/>
      <c r="AC692" s="1"/>
      <c r="AD692" s="1"/>
      <c r="AE692" s="1"/>
      <c r="AF692" s="1"/>
      <c r="AG692" s="1"/>
      <c r="AH692" s="1"/>
      <c r="AI692" s="1"/>
      <c r="AJ692" s="1"/>
      <c r="AK692" s="1"/>
      <c r="AL692" s="3"/>
      <c r="AM692" s="3"/>
      <c r="AN692" s="3"/>
      <c r="AO692" s="244"/>
      <c r="AP692" s="244"/>
      <c r="AQ692" s="244"/>
      <c r="AR692" s="1"/>
      <c r="AS692" s="1"/>
      <c r="AT692" s="1"/>
      <c r="AU692" s="1"/>
      <c r="AV692" s="1"/>
      <c r="AW692" s="1"/>
      <c r="AX692" s="1"/>
      <c r="AY692" s="1"/>
      <c r="AZ692" s="1"/>
      <c r="BA692" s="1"/>
      <c r="BB692" s="1"/>
      <c r="BC692" s="1"/>
      <c r="BD692" s="1"/>
      <c r="BE692" s="1"/>
      <c r="BF692" s="1"/>
      <c r="BG692" s="1"/>
      <c r="BH692" s="1"/>
      <c r="BI692" s="1"/>
      <c r="BJ692" s="1"/>
      <c r="BK692" s="1"/>
    </row>
    <row r="693" spans="1:63" ht="13.5" customHeight="1" x14ac:dyDescent="0.25">
      <c r="A693" s="3"/>
      <c r="B693" s="3"/>
      <c r="C693" s="3"/>
      <c r="D693" s="3"/>
      <c r="E693" s="3"/>
      <c r="F693" s="3"/>
      <c r="G693" s="1"/>
      <c r="H693" s="3"/>
      <c r="I693" s="1"/>
      <c r="J693" s="1"/>
      <c r="K693" s="1"/>
      <c r="L693" s="1"/>
      <c r="M693" s="1"/>
      <c r="N693" s="1"/>
      <c r="O693" s="1"/>
      <c r="P693" s="3"/>
      <c r="Q693" s="1"/>
      <c r="R693" s="1"/>
      <c r="S693" s="1"/>
      <c r="T693" s="1"/>
      <c r="U693" s="1"/>
      <c r="V693" s="1"/>
      <c r="W693" s="1"/>
      <c r="X693" s="1"/>
      <c r="Y693" s="1"/>
      <c r="Z693" s="1"/>
      <c r="AA693" s="1"/>
      <c r="AB693" s="1"/>
      <c r="AC693" s="1"/>
      <c r="AD693" s="1"/>
      <c r="AE693" s="1"/>
      <c r="AF693" s="1"/>
      <c r="AG693" s="1"/>
      <c r="AH693" s="1"/>
      <c r="AI693" s="1"/>
      <c r="AJ693" s="1"/>
      <c r="AK693" s="1"/>
      <c r="AL693" s="3"/>
      <c r="AM693" s="3"/>
      <c r="AN693" s="3"/>
      <c r="AO693" s="244"/>
      <c r="AP693" s="244"/>
      <c r="AQ693" s="244"/>
      <c r="AR693" s="1"/>
      <c r="AS693" s="1"/>
      <c r="AT693" s="1"/>
      <c r="AU693" s="1"/>
      <c r="AV693" s="1"/>
      <c r="AW693" s="1"/>
      <c r="AX693" s="1"/>
      <c r="AY693" s="1"/>
      <c r="AZ693" s="1"/>
      <c r="BA693" s="1"/>
      <c r="BB693" s="1"/>
      <c r="BC693" s="1"/>
      <c r="BD693" s="1"/>
      <c r="BE693" s="1"/>
      <c r="BF693" s="1"/>
      <c r="BG693" s="1"/>
      <c r="BH693" s="1"/>
      <c r="BI693" s="1"/>
      <c r="BJ693" s="1"/>
      <c r="BK693" s="1"/>
    </row>
    <row r="694" spans="1:63" ht="13.5" customHeight="1" x14ac:dyDescent="0.25">
      <c r="A694" s="3"/>
      <c r="B694" s="3"/>
      <c r="C694" s="3"/>
      <c r="D694" s="3"/>
      <c r="E694" s="3"/>
      <c r="F694" s="3"/>
      <c r="G694" s="1"/>
      <c r="H694" s="3"/>
      <c r="I694" s="1"/>
      <c r="J694" s="1"/>
      <c r="K694" s="1"/>
      <c r="L694" s="1"/>
      <c r="M694" s="1"/>
      <c r="N694" s="1"/>
      <c r="O694" s="1"/>
      <c r="P694" s="3"/>
      <c r="Q694" s="1"/>
      <c r="R694" s="1"/>
      <c r="S694" s="1"/>
      <c r="T694" s="1"/>
      <c r="U694" s="1"/>
      <c r="V694" s="1"/>
      <c r="W694" s="1"/>
      <c r="X694" s="1"/>
      <c r="Y694" s="1"/>
      <c r="Z694" s="1"/>
      <c r="AA694" s="1"/>
      <c r="AB694" s="1"/>
      <c r="AC694" s="1"/>
      <c r="AD694" s="1"/>
      <c r="AE694" s="1"/>
      <c r="AF694" s="1"/>
      <c r="AG694" s="1"/>
      <c r="AH694" s="1"/>
      <c r="AI694" s="1"/>
      <c r="AJ694" s="1"/>
      <c r="AK694" s="1"/>
      <c r="AL694" s="3"/>
      <c r="AM694" s="3"/>
      <c r="AN694" s="3"/>
      <c r="AO694" s="244"/>
      <c r="AP694" s="244"/>
      <c r="AQ694" s="244"/>
      <c r="AR694" s="1"/>
      <c r="AS694" s="1"/>
      <c r="AT694" s="1"/>
      <c r="AU694" s="1"/>
      <c r="AV694" s="1"/>
      <c r="AW694" s="1"/>
      <c r="AX694" s="1"/>
      <c r="AY694" s="1"/>
      <c r="AZ694" s="1"/>
      <c r="BA694" s="1"/>
      <c r="BB694" s="1"/>
      <c r="BC694" s="1"/>
      <c r="BD694" s="1"/>
      <c r="BE694" s="1"/>
      <c r="BF694" s="1"/>
      <c r="BG694" s="1"/>
      <c r="BH694" s="1"/>
      <c r="BI694" s="1"/>
      <c r="BJ694" s="1"/>
      <c r="BK694" s="1"/>
    </row>
    <row r="695" spans="1:63" ht="13.5" customHeight="1" x14ac:dyDescent="0.25">
      <c r="A695" s="3"/>
      <c r="B695" s="3"/>
      <c r="C695" s="3"/>
      <c r="D695" s="3"/>
      <c r="E695" s="3"/>
      <c r="F695" s="3"/>
      <c r="G695" s="1"/>
      <c r="H695" s="3"/>
      <c r="I695" s="1"/>
      <c r="J695" s="1"/>
      <c r="K695" s="1"/>
      <c r="L695" s="1"/>
      <c r="M695" s="1"/>
      <c r="N695" s="1"/>
      <c r="O695" s="1"/>
      <c r="P695" s="3"/>
      <c r="Q695" s="1"/>
      <c r="R695" s="1"/>
      <c r="S695" s="1"/>
      <c r="T695" s="1"/>
      <c r="U695" s="1"/>
      <c r="V695" s="1"/>
      <c r="W695" s="1"/>
      <c r="X695" s="1"/>
      <c r="Y695" s="1"/>
      <c r="Z695" s="1"/>
      <c r="AA695" s="1"/>
      <c r="AB695" s="1"/>
      <c r="AC695" s="1"/>
      <c r="AD695" s="1"/>
      <c r="AE695" s="1"/>
      <c r="AF695" s="1"/>
      <c r="AG695" s="1"/>
      <c r="AH695" s="1"/>
      <c r="AI695" s="1"/>
      <c r="AJ695" s="1"/>
      <c r="AK695" s="1"/>
      <c r="AL695" s="3"/>
      <c r="AM695" s="3"/>
      <c r="AN695" s="3"/>
      <c r="AO695" s="244"/>
      <c r="AP695" s="244"/>
      <c r="AQ695" s="244"/>
      <c r="AR695" s="1"/>
      <c r="AS695" s="1"/>
      <c r="AT695" s="1"/>
      <c r="AU695" s="1"/>
      <c r="AV695" s="1"/>
      <c r="AW695" s="1"/>
      <c r="AX695" s="1"/>
      <c r="AY695" s="1"/>
      <c r="AZ695" s="1"/>
      <c r="BA695" s="1"/>
      <c r="BB695" s="1"/>
      <c r="BC695" s="1"/>
      <c r="BD695" s="1"/>
      <c r="BE695" s="1"/>
      <c r="BF695" s="1"/>
      <c r="BG695" s="1"/>
      <c r="BH695" s="1"/>
      <c r="BI695" s="1"/>
      <c r="BJ695" s="1"/>
      <c r="BK695" s="1"/>
    </row>
    <row r="696" spans="1:63" ht="13.5" customHeight="1" x14ac:dyDescent="0.25">
      <c r="A696" s="3"/>
      <c r="B696" s="3"/>
      <c r="C696" s="3"/>
      <c r="D696" s="3"/>
      <c r="E696" s="3"/>
      <c r="F696" s="3"/>
      <c r="G696" s="1"/>
      <c r="H696" s="3"/>
      <c r="I696" s="1"/>
      <c r="J696" s="1"/>
      <c r="K696" s="1"/>
      <c r="L696" s="1"/>
      <c r="M696" s="1"/>
      <c r="N696" s="1"/>
      <c r="O696" s="1"/>
      <c r="P696" s="3"/>
      <c r="Q696" s="1"/>
      <c r="R696" s="1"/>
      <c r="S696" s="1"/>
      <c r="T696" s="1"/>
      <c r="U696" s="1"/>
      <c r="V696" s="1"/>
      <c r="W696" s="1"/>
      <c r="X696" s="1"/>
      <c r="Y696" s="1"/>
      <c r="Z696" s="1"/>
      <c r="AA696" s="1"/>
      <c r="AB696" s="1"/>
      <c r="AC696" s="1"/>
      <c r="AD696" s="1"/>
      <c r="AE696" s="1"/>
      <c r="AF696" s="1"/>
      <c r="AG696" s="1"/>
      <c r="AH696" s="1"/>
      <c r="AI696" s="1"/>
      <c r="AJ696" s="1"/>
      <c r="AK696" s="1"/>
      <c r="AL696" s="3"/>
      <c r="AM696" s="3"/>
      <c r="AN696" s="3"/>
      <c r="AO696" s="244"/>
      <c r="AP696" s="244"/>
      <c r="AQ696" s="244"/>
      <c r="AR696" s="1"/>
      <c r="AS696" s="1"/>
      <c r="AT696" s="1"/>
      <c r="AU696" s="1"/>
      <c r="AV696" s="1"/>
      <c r="AW696" s="1"/>
      <c r="AX696" s="1"/>
      <c r="AY696" s="1"/>
      <c r="AZ696" s="1"/>
      <c r="BA696" s="1"/>
      <c r="BB696" s="1"/>
      <c r="BC696" s="1"/>
      <c r="BD696" s="1"/>
      <c r="BE696" s="1"/>
      <c r="BF696" s="1"/>
      <c r="BG696" s="1"/>
      <c r="BH696" s="1"/>
      <c r="BI696" s="1"/>
      <c r="BJ696" s="1"/>
      <c r="BK696" s="1"/>
    </row>
    <row r="697" spans="1:63" ht="13.5" customHeight="1" x14ac:dyDescent="0.25">
      <c r="A697" s="3"/>
      <c r="B697" s="3"/>
      <c r="C697" s="3"/>
      <c r="D697" s="3"/>
      <c r="E697" s="3"/>
      <c r="F697" s="3"/>
      <c r="G697" s="1"/>
      <c r="H697" s="3"/>
      <c r="I697" s="1"/>
      <c r="J697" s="1"/>
      <c r="K697" s="1"/>
      <c r="L697" s="1"/>
      <c r="M697" s="1"/>
      <c r="N697" s="1"/>
      <c r="O697" s="1"/>
      <c r="P697" s="3"/>
      <c r="Q697" s="1"/>
      <c r="R697" s="1"/>
      <c r="S697" s="1"/>
      <c r="T697" s="1"/>
      <c r="U697" s="1"/>
      <c r="V697" s="1"/>
      <c r="W697" s="1"/>
      <c r="X697" s="1"/>
      <c r="Y697" s="1"/>
      <c r="Z697" s="1"/>
      <c r="AA697" s="1"/>
      <c r="AB697" s="1"/>
      <c r="AC697" s="1"/>
      <c r="AD697" s="1"/>
      <c r="AE697" s="1"/>
      <c r="AF697" s="1"/>
      <c r="AG697" s="1"/>
      <c r="AH697" s="1"/>
      <c r="AI697" s="1"/>
      <c r="AJ697" s="1"/>
      <c r="AK697" s="1"/>
      <c r="AL697" s="3"/>
      <c r="AM697" s="3"/>
      <c r="AN697" s="3"/>
      <c r="AO697" s="244"/>
      <c r="AP697" s="244"/>
      <c r="AQ697" s="244"/>
      <c r="AR697" s="1"/>
      <c r="AS697" s="1"/>
      <c r="AT697" s="1"/>
      <c r="AU697" s="1"/>
      <c r="AV697" s="1"/>
      <c r="AW697" s="1"/>
      <c r="AX697" s="1"/>
      <c r="AY697" s="1"/>
      <c r="AZ697" s="1"/>
      <c r="BA697" s="1"/>
      <c r="BB697" s="1"/>
      <c r="BC697" s="1"/>
      <c r="BD697" s="1"/>
      <c r="BE697" s="1"/>
      <c r="BF697" s="1"/>
      <c r="BG697" s="1"/>
      <c r="BH697" s="1"/>
      <c r="BI697" s="1"/>
      <c r="BJ697" s="1"/>
      <c r="BK697" s="1"/>
    </row>
    <row r="698" spans="1:63" ht="13.5" customHeight="1" x14ac:dyDescent="0.25">
      <c r="A698" s="3"/>
      <c r="B698" s="3"/>
      <c r="C698" s="3"/>
      <c r="D698" s="3"/>
      <c r="E698" s="3"/>
      <c r="F698" s="3"/>
      <c r="G698" s="1"/>
      <c r="H698" s="3"/>
      <c r="I698" s="1"/>
      <c r="J698" s="1"/>
      <c r="K698" s="1"/>
      <c r="L698" s="1"/>
      <c r="M698" s="1"/>
      <c r="N698" s="1"/>
      <c r="O698" s="1"/>
      <c r="P698" s="3"/>
      <c r="Q698" s="1"/>
      <c r="R698" s="1"/>
      <c r="S698" s="1"/>
      <c r="T698" s="1"/>
      <c r="U698" s="1"/>
      <c r="V698" s="1"/>
      <c r="W698" s="1"/>
      <c r="X698" s="1"/>
      <c r="Y698" s="1"/>
      <c r="Z698" s="1"/>
      <c r="AA698" s="1"/>
      <c r="AB698" s="1"/>
      <c r="AC698" s="1"/>
      <c r="AD698" s="1"/>
      <c r="AE698" s="1"/>
      <c r="AF698" s="1"/>
      <c r="AG698" s="1"/>
      <c r="AH698" s="1"/>
      <c r="AI698" s="1"/>
      <c r="AJ698" s="1"/>
      <c r="AK698" s="1"/>
      <c r="AL698" s="3"/>
      <c r="AM698" s="3"/>
      <c r="AN698" s="3"/>
      <c r="AO698" s="244"/>
      <c r="AP698" s="244"/>
      <c r="AQ698" s="244"/>
      <c r="AR698" s="1"/>
      <c r="AS698" s="1"/>
      <c r="AT698" s="1"/>
      <c r="AU698" s="1"/>
      <c r="AV698" s="1"/>
      <c r="AW698" s="1"/>
      <c r="AX698" s="1"/>
      <c r="AY698" s="1"/>
      <c r="AZ698" s="1"/>
      <c r="BA698" s="1"/>
      <c r="BB698" s="1"/>
      <c r="BC698" s="1"/>
      <c r="BD698" s="1"/>
      <c r="BE698" s="1"/>
      <c r="BF698" s="1"/>
      <c r="BG698" s="1"/>
      <c r="BH698" s="1"/>
      <c r="BI698" s="1"/>
      <c r="BJ698" s="1"/>
      <c r="BK698" s="1"/>
    </row>
    <row r="699" spans="1:63" ht="13.5" customHeight="1" x14ac:dyDescent="0.25">
      <c r="A699" s="3"/>
      <c r="B699" s="3"/>
      <c r="C699" s="3"/>
      <c r="D699" s="3"/>
      <c r="E699" s="3"/>
      <c r="F699" s="3"/>
      <c r="G699" s="1"/>
      <c r="H699" s="3"/>
      <c r="I699" s="1"/>
      <c r="J699" s="1"/>
      <c r="K699" s="1"/>
      <c r="L699" s="1"/>
      <c r="M699" s="1"/>
      <c r="N699" s="1"/>
      <c r="O699" s="1"/>
      <c r="P699" s="3"/>
      <c r="Q699" s="1"/>
      <c r="R699" s="1"/>
      <c r="S699" s="1"/>
      <c r="T699" s="1"/>
      <c r="U699" s="1"/>
      <c r="V699" s="1"/>
      <c r="W699" s="1"/>
      <c r="X699" s="1"/>
      <c r="Y699" s="1"/>
      <c r="Z699" s="1"/>
      <c r="AA699" s="1"/>
      <c r="AB699" s="1"/>
      <c r="AC699" s="1"/>
      <c r="AD699" s="1"/>
      <c r="AE699" s="1"/>
      <c r="AF699" s="1"/>
      <c r="AG699" s="1"/>
      <c r="AH699" s="1"/>
      <c r="AI699" s="1"/>
      <c r="AJ699" s="1"/>
      <c r="AK699" s="1"/>
      <c r="AL699" s="3"/>
      <c r="AM699" s="3"/>
      <c r="AN699" s="3"/>
      <c r="AO699" s="244"/>
      <c r="AP699" s="244"/>
      <c r="AQ699" s="244"/>
      <c r="AR699" s="1"/>
      <c r="AS699" s="1"/>
      <c r="AT699" s="1"/>
      <c r="AU699" s="1"/>
      <c r="AV699" s="1"/>
      <c r="AW699" s="1"/>
      <c r="AX699" s="1"/>
      <c r="AY699" s="1"/>
      <c r="AZ699" s="1"/>
      <c r="BA699" s="1"/>
      <c r="BB699" s="1"/>
      <c r="BC699" s="1"/>
      <c r="BD699" s="1"/>
      <c r="BE699" s="1"/>
      <c r="BF699" s="1"/>
      <c r="BG699" s="1"/>
      <c r="BH699" s="1"/>
      <c r="BI699" s="1"/>
      <c r="BJ699" s="1"/>
      <c r="BK699" s="1"/>
    </row>
    <row r="700" spans="1:63" ht="13.5" customHeight="1" x14ac:dyDescent="0.25">
      <c r="A700" s="3"/>
      <c r="B700" s="3"/>
      <c r="C700" s="3"/>
      <c r="D700" s="3"/>
      <c r="E700" s="3"/>
      <c r="F700" s="3"/>
      <c r="G700" s="1"/>
      <c r="H700" s="3"/>
      <c r="I700" s="1"/>
      <c r="J700" s="1"/>
      <c r="K700" s="1"/>
      <c r="L700" s="1"/>
      <c r="M700" s="1"/>
      <c r="N700" s="1"/>
      <c r="O700" s="1"/>
      <c r="P700" s="3"/>
      <c r="Q700" s="1"/>
      <c r="R700" s="1"/>
      <c r="S700" s="1"/>
      <c r="T700" s="1"/>
      <c r="U700" s="1"/>
      <c r="V700" s="1"/>
      <c r="W700" s="1"/>
      <c r="X700" s="1"/>
      <c r="Y700" s="1"/>
      <c r="Z700" s="1"/>
      <c r="AA700" s="1"/>
      <c r="AB700" s="1"/>
      <c r="AC700" s="1"/>
      <c r="AD700" s="1"/>
      <c r="AE700" s="1"/>
      <c r="AF700" s="1"/>
      <c r="AG700" s="1"/>
      <c r="AH700" s="1"/>
      <c r="AI700" s="1"/>
      <c r="AJ700" s="1"/>
      <c r="AK700" s="1"/>
      <c r="AL700" s="3"/>
      <c r="AM700" s="3"/>
      <c r="AN700" s="3"/>
      <c r="AO700" s="244"/>
      <c r="AP700" s="244"/>
      <c r="AQ700" s="244"/>
      <c r="AR700" s="1"/>
      <c r="AS700" s="1"/>
      <c r="AT700" s="1"/>
      <c r="AU700" s="1"/>
      <c r="AV700" s="1"/>
      <c r="AW700" s="1"/>
      <c r="AX700" s="1"/>
      <c r="AY700" s="1"/>
      <c r="AZ700" s="1"/>
      <c r="BA700" s="1"/>
      <c r="BB700" s="1"/>
      <c r="BC700" s="1"/>
      <c r="BD700" s="1"/>
      <c r="BE700" s="1"/>
      <c r="BF700" s="1"/>
      <c r="BG700" s="1"/>
      <c r="BH700" s="1"/>
      <c r="BI700" s="1"/>
      <c r="BJ700" s="1"/>
      <c r="BK700" s="1"/>
    </row>
    <row r="701" spans="1:63" ht="13.5" customHeight="1" x14ac:dyDescent="0.25">
      <c r="A701" s="3"/>
      <c r="B701" s="3"/>
      <c r="C701" s="3"/>
      <c r="D701" s="3"/>
      <c r="E701" s="3"/>
      <c r="F701" s="3"/>
      <c r="G701" s="1"/>
      <c r="H701" s="3"/>
      <c r="I701" s="1"/>
      <c r="J701" s="1"/>
      <c r="K701" s="1"/>
      <c r="L701" s="1"/>
      <c r="M701" s="1"/>
      <c r="N701" s="1"/>
      <c r="O701" s="1"/>
      <c r="P701" s="3"/>
      <c r="Q701" s="1"/>
      <c r="R701" s="1"/>
      <c r="S701" s="1"/>
      <c r="T701" s="1"/>
      <c r="U701" s="1"/>
      <c r="V701" s="1"/>
      <c r="W701" s="1"/>
      <c r="X701" s="1"/>
      <c r="Y701" s="1"/>
      <c r="Z701" s="1"/>
      <c r="AA701" s="1"/>
      <c r="AB701" s="1"/>
      <c r="AC701" s="1"/>
      <c r="AD701" s="1"/>
      <c r="AE701" s="1"/>
      <c r="AF701" s="1"/>
      <c r="AG701" s="1"/>
      <c r="AH701" s="1"/>
      <c r="AI701" s="1"/>
      <c r="AJ701" s="1"/>
      <c r="AK701" s="1"/>
      <c r="AL701" s="3"/>
      <c r="AM701" s="3"/>
      <c r="AN701" s="3"/>
      <c r="AO701" s="244"/>
      <c r="AP701" s="244"/>
      <c r="AQ701" s="244"/>
      <c r="AR701" s="1"/>
      <c r="AS701" s="1"/>
      <c r="AT701" s="1"/>
      <c r="AU701" s="1"/>
      <c r="AV701" s="1"/>
      <c r="AW701" s="1"/>
      <c r="AX701" s="1"/>
      <c r="AY701" s="1"/>
      <c r="AZ701" s="1"/>
      <c r="BA701" s="1"/>
      <c r="BB701" s="1"/>
      <c r="BC701" s="1"/>
      <c r="BD701" s="1"/>
      <c r="BE701" s="1"/>
      <c r="BF701" s="1"/>
      <c r="BG701" s="1"/>
      <c r="BH701" s="1"/>
      <c r="BI701" s="1"/>
      <c r="BJ701" s="1"/>
      <c r="BK701" s="1"/>
    </row>
    <row r="702" spans="1:63" ht="13.5" customHeight="1" x14ac:dyDescent="0.25">
      <c r="A702" s="3"/>
      <c r="B702" s="3"/>
      <c r="C702" s="3"/>
      <c r="D702" s="3"/>
      <c r="E702" s="3"/>
      <c r="F702" s="3"/>
      <c r="G702" s="1"/>
      <c r="H702" s="3"/>
      <c r="I702" s="1"/>
      <c r="J702" s="1"/>
      <c r="K702" s="1"/>
      <c r="L702" s="1"/>
      <c r="M702" s="1"/>
      <c r="N702" s="1"/>
      <c r="O702" s="1"/>
      <c r="P702" s="3"/>
      <c r="Q702" s="1"/>
      <c r="R702" s="1"/>
      <c r="S702" s="1"/>
      <c r="T702" s="1"/>
      <c r="U702" s="1"/>
      <c r="V702" s="1"/>
      <c r="W702" s="1"/>
      <c r="X702" s="1"/>
      <c r="Y702" s="1"/>
      <c r="Z702" s="1"/>
      <c r="AA702" s="1"/>
      <c r="AB702" s="1"/>
      <c r="AC702" s="1"/>
      <c r="AD702" s="1"/>
      <c r="AE702" s="1"/>
      <c r="AF702" s="1"/>
      <c r="AG702" s="1"/>
      <c r="AH702" s="1"/>
      <c r="AI702" s="1"/>
      <c r="AJ702" s="1"/>
      <c r="AK702" s="1"/>
      <c r="AL702" s="3"/>
      <c r="AM702" s="3"/>
      <c r="AN702" s="3"/>
      <c r="AO702" s="244"/>
      <c r="AP702" s="244"/>
      <c r="AQ702" s="244"/>
      <c r="AR702" s="1"/>
      <c r="AS702" s="1"/>
      <c r="AT702" s="1"/>
      <c r="AU702" s="1"/>
      <c r="AV702" s="1"/>
      <c r="AW702" s="1"/>
      <c r="AX702" s="1"/>
      <c r="AY702" s="1"/>
      <c r="AZ702" s="1"/>
      <c r="BA702" s="1"/>
      <c r="BB702" s="1"/>
      <c r="BC702" s="1"/>
      <c r="BD702" s="1"/>
      <c r="BE702" s="1"/>
      <c r="BF702" s="1"/>
      <c r="BG702" s="1"/>
      <c r="BH702" s="1"/>
      <c r="BI702" s="1"/>
      <c r="BJ702" s="1"/>
      <c r="BK702" s="1"/>
    </row>
    <row r="703" spans="1:63" ht="13.5" customHeight="1" x14ac:dyDescent="0.25">
      <c r="A703" s="3"/>
      <c r="B703" s="3"/>
      <c r="C703" s="3"/>
      <c r="D703" s="3"/>
      <c r="E703" s="3"/>
      <c r="F703" s="3"/>
      <c r="G703" s="1"/>
      <c r="H703" s="3"/>
      <c r="I703" s="1"/>
      <c r="J703" s="1"/>
      <c r="K703" s="1"/>
      <c r="L703" s="1"/>
      <c r="M703" s="1"/>
      <c r="N703" s="1"/>
      <c r="O703" s="1"/>
      <c r="P703" s="3"/>
      <c r="Q703" s="1"/>
      <c r="R703" s="1"/>
      <c r="S703" s="1"/>
      <c r="T703" s="1"/>
      <c r="U703" s="1"/>
      <c r="V703" s="1"/>
      <c r="W703" s="1"/>
      <c r="X703" s="1"/>
      <c r="Y703" s="1"/>
      <c r="Z703" s="1"/>
      <c r="AA703" s="1"/>
      <c r="AB703" s="1"/>
      <c r="AC703" s="1"/>
      <c r="AD703" s="1"/>
      <c r="AE703" s="1"/>
      <c r="AF703" s="1"/>
      <c r="AG703" s="1"/>
      <c r="AH703" s="1"/>
      <c r="AI703" s="1"/>
      <c r="AJ703" s="1"/>
      <c r="AK703" s="1"/>
      <c r="AL703" s="3"/>
      <c r="AM703" s="3"/>
      <c r="AN703" s="3"/>
      <c r="AO703" s="244"/>
      <c r="AP703" s="244"/>
      <c r="AQ703" s="244"/>
      <c r="AR703" s="1"/>
      <c r="AS703" s="1"/>
      <c r="AT703" s="1"/>
      <c r="AU703" s="1"/>
      <c r="AV703" s="1"/>
      <c r="AW703" s="1"/>
      <c r="AX703" s="1"/>
      <c r="AY703" s="1"/>
      <c r="AZ703" s="1"/>
      <c r="BA703" s="1"/>
      <c r="BB703" s="1"/>
      <c r="BC703" s="1"/>
      <c r="BD703" s="1"/>
      <c r="BE703" s="1"/>
      <c r="BF703" s="1"/>
      <c r="BG703" s="1"/>
      <c r="BH703" s="1"/>
      <c r="BI703" s="1"/>
      <c r="BJ703" s="1"/>
      <c r="BK703" s="1"/>
    </row>
    <row r="704" spans="1:63" ht="13.5" customHeight="1" x14ac:dyDescent="0.25">
      <c r="A704" s="3"/>
      <c r="B704" s="3"/>
      <c r="C704" s="3"/>
      <c r="D704" s="3"/>
      <c r="E704" s="3"/>
      <c r="F704" s="3"/>
      <c r="G704" s="1"/>
      <c r="H704" s="3"/>
      <c r="I704" s="1"/>
      <c r="J704" s="1"/>
      <c r="K704" s="1"/>
      <c r="L704" s="1"/>
      <c r="M704" s="1"/>
      <c r="N704" s="1"/>
      <c r="O704" s="1"/>
      <c r="P704" s="3"/>
      <c r="Q704" s="1"/>
      <c r="R704" s="1"/>
      <c r="S704" s="1"/>
      <c r="T704" s="1"/>
      <c r="U704" s="1"/>
      <c r="V704" s="1"/>
      <c r="W704" s="1"/>
      <c r="X704" s="1"/>
      <c r="Y704" s="1"/>
      <c r="Z704" s="1"/>
      <c r="AA704" s="1"/>
      <c r="AB704" s="1"/>
      <c r="AC704" s="1"/>
      <c r="AD704" s="1"/>
      <c r="AE704" s="1"/>
      <c r="AF704" s="1"/>
      <c r="AG704" s="1"/>
      <c r="AH704" s="1"/>
      <c r="AI704" s="1"/>
      <c r="AJ704" s="1"/>
      <c r="AK704" s="1"/>
      <c r="AL704" s="3"/>
      <c r="AM704" s="3"/>
      <c r="AN704" s="3"/>
      <c r="AO704" s="244"/>
      <c r="AP704" s="244"/>
      <c r="AQ704" s="244"/>
      <c r="AR704" s="1"/>
      <c r="AS704" s="1"/>
      <c r="AT704" s="1"/>
      <c r="AU704" s="1"/>
      <c r="AV704" s="1"/>
      <c r="AW704" s="1"/>
      <c r="AX704" s="1"/>
      <c r="AY704" s="1"/>
      <c r="AZ704" s="1"/>
      <c r="BA704" s="1"/>
      <c r="BB704" s="1"/>
      <c r="BC704" s="1"/>
      <c r="BD704" s="1"/>
      <c r="BE704" s="1"/>
      <c r="BF704" s="1"/>
      <c r="BG704" s="1"/>
      <c r="BH704" s="1"/>
      <c r="BI704" s="1"/>
      <c r="BJ704" s="1"/>
      <c r="BK704" s="1"/>
    </row>
    <row r="705" spans="1:63" ht="13.5" customHeight="1" x14ac:dyDescent="0.25">
      <c r="A705" s="3"/>
      <c r="B705" s="3"/>
      <c r="C705" s="3"/>
      <c r="D705" s="3"/>
      <c r="E705" s="3"/>
      <c r="F705" s="3"/>
      <c r="G705" s="1"/>
      <c r="H705" s="3"/>
      <c r="I705" s="1"/>
      <c r="J705" s="1"/>
      <c r="K705" s="1"/>
      <c r="L705" s="1"/>
      <c r="M705" s="1"/>
      <c r="N705" s="1"/>
      <c r="O705" s="1"/>
      <c r="P705" s="3"/>
      <c r="Q705" s="1"/>
      <c r="R705" s="1"/>
      <c r="S705" s="1"/>
      <c r="T705" s="1"/>
      <c r="U705" s="1"/>
      <c r="V705" s="1"/>
      <c r="W705" s="1"/>
      <c r="X705" s="1"/>
      <c r="Y705" s="1"/>
      <c r="Z705" s="1"/>
      <c r="AA705" s="1"/>
      <c r="AB705" s="1"/>
      <c r="AC705" s="1"/>
      <c r="AD705" s="1"/>
      <c r="AE705" s="1"/>
      <c r="AF705" s="1"/>
      <c r="AG705" s="1"/>
      <c r="AH705" s="1"/>
      <c r="AI705" s="1"/>
      <c r="AJ705" s="1"/>
      <c r="AK705" s="1"/>
      <c r="AL705" s="3"/>
      <c r="AM705" s="3"/>
      <c r="AN705" s="3"/>
      <c r="AO705" s="244"/>
      <c r="AP705" s="244"/>
      <c r="AQ705" s="244"/>
      <c r="AR705" s="1"/>
      <c r="AS705" s="1"/>
      <c r="AT705" s="1"/>
      <c r="AU705" s="1"/>
      <c r="AV705" s="1"/>
      <c r="AW705" s="1"/>
      <c r="AX705" s="1"/>
      <c r="AY705" s="1"/>
      <c r="AZ705" s="1"/>
      <c r="BA705" s="1"/>
      <c r="BB705" s="1"/>
      <c r="BC705" s="1"/>
      <c r="BD705" s="1"/>
      <c r="BE705" s="1"/>
      <c r="BF705" s="1"/>
      <c r="BG705" s="1"/>
      <c r="BH705" s="1"/>
      <c r="BI705" s="1"/>
      <c r="BJ705" s="1"/>
      <c r="BK705" s="1"/>
    </row>
    <row r="706" spans="1:63" ht="13.5" customHeight="1" x14ac:dyDescent="0.25">
      <c r="A706" s="3"/>
      <c r="B706" s="3"/>
      <c r="C706" s="3"/>
      <c r="D706" s="3"/>
      <c r="E706" s="3"/>
      <c r="F706" s="3"/>
      <c r="G706" s="1"/>
      <c r="H706" s="3"/>
      <c r="I706" s="1"/>
      <c r="J706" s="1"/>
      <c r="K706" s="1"/>
      <c r="L706" s="1"/>
      <c r="M706" s="1"/>
      <c r="N706" s="1"/>
      <c r="O706" s="1"/>
      <c r="P706" s="3"/>
      <c r="Q706" s="1"/>
      <c r="R706" s="1"/>
      <c r="S706" s="1"/>
      <c r="T706" s="1"/>
      <c r="U706" s="1"/>
      <c r="V706" s="1"/>
      <c r="W706" s="1"/>
      <c r="X706" s="1"/>
      <c r="Y706" s="1"/>
      <c r="Z706" s="1"/>
      <c r="AA706" s="1"/>
      <c r="AB706" s="1"/>
      <c r="AC706" s="1"/>
      <c r="AD706" s="1"/>
      <c r="AE706" s="1"/>
      <c r="AF706" s="1"/>
      <c r="AG706" s="1"/>
      <c r="AH706" s="1"/>
      <c r="AI706" s="1"/>
      <c r="AJ706" s="1"/>
      <c r="AK706" s="1"/>
      <c r="AL706" s="3"/>
      <c r="AM706" s="3"/>
      <c r="AN706" s="3"/>
      <c r="AO706" s="244"/>
      <c r="AP706" s="244"/>
      <c r="AQ706" s="244"/>
      <c r="AR706" s="1"/>
      <c r="AS706" s="1"/>
      <c r="AT706" s="1"/>
      <c r="AU706" s="1"/>
      <c r="AV706" s="1"/>
      <c r="AW706" s="1"/>
      <c r="AX706" s="1"/>
      <c r="AY706" s="1"/>
      <c r="AZ706" s="1"/>
      <c r="BA706" s="1"/>
      <c r="BB706" s="1"/>
      <c r="BC706" s="1"/>
      <c r="BD706" s="1"/>
      <c r="BE706" s="1"/>
      <c r="BF706" s="1"/>
      <c r="BG706" s="1"/>
      <c r="BH706" s="1"/>
      <c r="BI706" s="1"/>
      <c r="BJ706" s="1"/>
      <c r="BK706" s="1"/>
    </row>
    <row r="707" spans="1:63" ht="13.5" customHeight="1" x14ac:dyDescent="0.25">
      <c r="A707" s="3"/>
      <c r="B707" s="3"/>
      <c r="C707" s="3"/>
      <c r="D707" s="3"/>
      <c r="E707" s="3"/>
      <c r="F707" s="3"/>
      <c r="G707" s="1"/>
      <c r="H707" s="3"/>
      <c r="I707" s="1"/>
      <c r="J707" s="1"/>
      <c r="K707" s="1"/>
      <c r="L707" s="1"/>
      <c r="M707" s="1"/>
      <c r="N707" s="1"/>
      <c r="O707" s="1"/>
      <c r="P707" s="3"/>
      <c r="Q707" s="1"/>
      <c r="R707" s="1"/>
      <c r="S707" s="1"/>
      <c r="T707" s="1"/>
      <c r="U707" s="1"/>
      <c r="V707" s="1"/>
      <c r="W707" s="1"/>
      <c r="X707" s="1"/>
      <c r="Y707" s="1"/>
      <c r="Z707" s="1"/>
      <c r="AA707" s="1"/>
      <c r="AB707" s="1"/>
      <c r="AC707" s="1"/>
      <c r="AD707" s="1"/>
      <c r="AE707" s="1"/>
      <c r="AF707" s="1"/>
      <c r="AG707" s="1"/>
      <c r="AH707" s="1"/>
      <c r="AI707" s="1"/>
      <c r="AJ707" s="1"/>
      <c r="AK707" s="1"/>
      <c r="AL707" s="3"/>
      <c r="AM707" s="3"/>
      <c r="AN707" s="3"/>
      <c r="AO707" s="244"/>
      <c r="AP707" s="244"/>
      <c r="AQ707" s="244"/>
      <c r="AR707" s="1"/>
      <c r="AS707" s="1"/>
      <c r="AT707" s="1"/>
      <c r="AU707" s="1"/>
      <c r="AV707" s="1"/>
      <c r="AW707" s="1"/>
      <c r="AX707" s="1"/>
      <c r="AY707" s="1"/>
      <c r="AZ707" s="1"/>
      <c r="BA707" s="1"/>
      <c r="BB707" s="1"/>
      <c r="BC707" s="1"/>
      <c r="BD707" s="1"/>
      <c r="BE707" s="1"/>
      <c r="BF707" s="1"/>
      <c r="BG707" s="1"/>
      <c r="BH707" s="1"/>
      <c r="BI707" s="1"/>
      <c r="BJ707" s="1"/>
      <c r="BK707" s="1"/>
    </row>
    <row r="708" spans="1:63" ht="13.5" customHeight="1" x14ac:dyDescent="0.25">
      <c r="A708" s="3"/>
      <c r="B708" s="3"/>
      <c r="C708" s="3"/>
      <c r="D708" s="3"/>
      <c r="E708" s="3"/>
      <c r="F708" s="3"/>
      <c r="G708" s="1"/>
      <c r="H708" s="3"/>
      <c r="I708" s="1"/>
      <c r="J708" s="1"/>
      <c r="K708" s="1"/>
      <c r="L708" s="1"/>
      <c r="M708" s="1"/>
      <c r="N708" s="1"/>
      <c r="O708" s="1"/>
      <c r="P708" s="3"/>
      <c r="Q708" s="1"/>
      <c r="R708" s="1"/>
      <c r="S708" s="1"/>
      <c r="T708" s="1"/>
      <c r="U708" s="1"/>
      <c r="V708" s="1"/>
      <c r="W708" s="1"/>
      <c r="X708" s="1"/>
      <c r="Y708" s="1"/>
      <c r="Z708" s="1"/>
      <c r="AA708" s="1"/>
      <c r="AB708" s="1"/>
      <c r="AC708" s="1"/>
      <c r="AD708" s="1"/>
      <c r="AE708" s="1"/>
      <c r="AF708" s="1"/>
      <c r="AG708" s="1"/>
      <c r="AH708" s="1"/>
      <c r="AI708" s="1"/>
      <c r="AJ708" s="1"/>
      <c r="AK708" s="1"/>
      <c r="AL708" s="3"/>
      <c r="AM708" s="3"/>
      <c r="AN708" s="3"/>
      <c r="AO708" s="244"/>
      <c r="AP708" s="244"/>
      <c r="AQ708" s="244"/>
      <c r="AR708" s="1"/>
      <c r="AS708" s="1"/>
      <c r="AT708" s="1"/>
      <c r="AU708" s="1"/>
      <c r="AV708" s="1"/>
      <c r="AW708" s="1"/>
      <c r="AX708" s="1"/>
      <c r="AY708" s="1"/>
      <c r="AZ708" s="1"/>
      <c r="BA708" s="1"/>
      <c r="BB708" s="1"/>
      <c r="BC708" s="1"/>
      <c r="BD708" s="1"/>
      <c r="BE708" s="1"/>
      <c r="BF708" s="1"/>
      <c r="BG708" s="1"/>
      <c r="BH708" s="1"/>
      <c r="BI708" s="1"/>
      <c r="BJ708" s="1"/>
      <c r="BK708" s="1"/>
    </row>
    <row r="709" spans="1:63" ht="13.5" customHeight="1" x14ac:dyDescent="0.25">
      <c r="A709" s="3"/>
      <c r="B709" s="3"/>
      <c r="C709" s="3"/>
      <c r="D709" s="3"/>
      <c r="E709" s="3"/>
      <c r="F709" s="3"/>
      <c r="G709" s="1"/>
      <c r="H709" s="3"/>
      <c r="I709" s="1"/>
      <c r="J709" s="1"/>
      <c r="K709" s="1"/>
      <c r="L709" s="1"/>
      <c r="M709" s="1"/>
      <c r="N709" s="1"/>
      <c r="O709" s="1"/>
      <c r="P709" s="3"/>
      <c r="Q709" s="1"/>
      <c r="R709" s="1"/>
      <c r="S709" s="1"/>
      <c r="T709" s="1"/>
      <c r="U709" s="1"/>
      <c r="V709" s="1"/>
      <c r="W709" s="1"/>
      <c r="X709" s="1"/>
      <c r="Y709" s="1"/>
      <c r="Z709" s="1"/>
      <c r="AA709" s="1"/>
      <c r="AB709" s="1"/>
      <c r="AC709" s="1"/>
      <c r="AD709" s="1"/>
      <c r="AE709" s="1"/>
      <c r="AF709" s="1"/>
      <c r="AG709" s="1"/>
      <c r="AH709" s="1"/>
      <c r="AI709" s="1"/>
      <c r="AJ709" s="1"/>
      <c r="AK709" s="1"/>
      <c r="AL709" s="3"/>
      <c r="AM709" s="3"/>
      <c r="AN709" s="3"/>
      <c r="AO709" s="244"/>
      <c r="AP709" s="244"/>
      <c r="AQ709" s="244"/>
      <c r="AR709" s="1"/>
      <c r="AS709" s="1"/>
      <c r="AT709" s="1"/>
      <c r="AU709" s="1"/>
      <c r="AV709" s="1"/>
      <c r="AW709" s="1"/>
      <c r="AX709" s="1"/>
      <c r="AY709" s="1"/>
      <c r="AZ709" s="1"/>
      <c r="BA709" s="1"/>
      <c r="BB709" s="1"/>
      <c r="BC709" s="1"/>
      <c r="BD709" s="1"/>
      <c r="BE709" s="1"/>
      <c r="BF709" s="1"/>
      <c r="BG709" s="1"/>
      <c r="BH709" s="1"/>
      <c r="BI709" s="1"/>
      <c r="BJ709" s="1"/>
      <c r="BK709" s="1"/>
    </row>
    <row r="710" spans="1:63" ht="13.5" customHeight="1" x14ac:dyDescent="0.25">
      <c r="A710" s="3"/>
      <c r="B710" s="3"/>
      <c r="C710" s="3"/>
      <c r="D710" s="3"/>
      <c r="E710" s="3"/>
      <c r="F710" s="3"/>
      <c r="G710" s="1"/>
      <c r="H710" s="3"/>
      <c r="I710" s="1"/>
      <c r="J710" s="1"/>
      <c r="K710" s="1"/>
      <c r="L710" s="1"/>
      <c r="M710" s="1"/>
      <c r="N710" s="1"/>
      <c r="O710" s="1"/>
      <c r="P710" s="3"/>
      <c r="Q710" s="1"/>
      <c r="R710" s="1"/>
      <c r="S710" s="1"/>
      <c r="T710" s="1"/>
      <c r="U710" s="1"/>
      <c r="V710" s="1"/>
      <c r="W710" s="1"/>
      <c r="X710" s="1"/>
      <c r="Y710" s="1"/>
      <c r="Z710" s="1"/>
      <c r="AA710" s="1"/>
      <c r="AB710" s="1"/>
      <c r="AC710" s="1"/>
      <c r="AD710" s="1"/>
      <c r="AE710" s="1"/>
      <c r="AF710" s="1"/>
      <c r="AG710" s="1"/>
      <c r="AH710" s="1"/>
      <c r="AI710" s="1"/>
      <c r="AJ710" s="1"/>
      <c r="AK710" s="1"/>
      <c r="AL710" s="3"/>
      <c r="AM710" s="3"/>
      <c r="AN710" s="3"/>
      <c r="AO710" s="244"/>
      <c r="AP710" s="244"/>
      <c r="AQ710" s="244"/>
      <c r="AR710" s="1"/>
      <c r="AS710" s="1"/>
      <c r="AT710" s="1"/>
      <c r="AU710" s="1"/>
      <c r="AV710" s="1"/>
      <c r="AW710" s="1"/>
      <c r="AX710" s="1"/>
      <c r="AY710" s="1"/>
      <c r="AZ710" s="1"/>
      <c r="BA710" s="1"/>
      <c r="BB710" s="1"/>
      <c r="BC710" s="1"/>
      <c r="BD710" s="1"/>
      <c r="BE710" s="1"/>
      <c r="BF710" s="1"/>
      <c r="BG710" s="1"/>
      <c r="BH710" s="1"/>
      <c r="BI710" s="1"/>
      <c r="BJ710" s="1"/>
      <c r="BK710" s="1"/>
    </row>
    <row r="711" spans="1:63" ht="13.5" customHeight="1" x14ac:dyDescent="0.25">
      <c r="A711" s="3"/>
      <c r="B711" s="3"/>
      <c r="C711" s="3"/>
      <c r="D711" s="3"/>
      <c r="E711" s="3"/>
      <c r="F711" s="3"/>
      <c r="G711" s="1"/>
      <c r="H711" s="3"/>
      <c r="I711" s="1"/>
      <c r="J711" s="1"/>
      <c r="K711" s="1"/>
      <c r="L711" s="1"/>
      <c r="M711" s="1"/>
      <c r="N711" s="1"/>
      <c r="O711" s="1"/>
      <c r="P711" s="3"/>
      <c r="Q711" s="1"/>
      <c r="R711" s="1"/>
      <c r="S711" s="1"/>
      <c r="T711" s="1"/>
      <c r="U711" s="1"/>
      <c r="V711" s="1"/>
      <c r="W711" s="1"/>
      <c r="X711" s="1"/>
      <c r="Y711" s="1"/>
      <c r="Z711" s="1"/>
      <c r="AA711" s="1"/>
      <c r="AB711" s="1"/>
      <c r="AC711" s="1"/>
      <c r="AD711" s="1"/>
      <c r="AE711" s="1"/>
      <c r="AF711" s="1"/>
      <c r="AG711" s="1"/>
      <c r="AH711" s="1"/>
      <c r="AI711" s="1"/>
      <c r="AJ711" s="1"/>
      <c r="AK711" s="1"/>
      <c r="AL711" s="3"/>
      <c r="AM711" s="3"/>
      <c r="AN711" s="3"/>
      <c r="AO711" s="244"/>
      <c r="AP711" s="244"/>
      <c r="AQ711" s="244"/>
      <c r="AR711" s="1"/>
      <c r="AS711" s="1"/>
      <c r="AT711" s="1"/>
      <c r="AU711" s="1"/>
      <c r="AV711" s="1"/>
      <c r="AW711" s="1"/>
      <c r="AX711" s="1"/>
      <c r="AY711" s="1"/>
      <c r="AZ711" s="1"/>
      <c r="BA711" s="1"/>
      <c r="BB711" s="1"/>
      <c r="BC711" s="1"/>
      <c r="BD711" s="1"/>
      <c r="BE711" s="1"/>
      <c r="BF711" s="1"/>
      <c r="BG711" s="1"/>
      <c r="BH711" s="1"/>
      <c r="BI711" s="1"/>
      <c r="BJ711" s="1"/>
      <c r="BK711" s="1"/>
    </row>
    <row r="712" spans="1:63" ht="13.5" customHeight="1" x14ac:dyDescent="0.25">
      <c r="A712" s="3"/>
      <c r="B712" s="3"/>
      <c r="C712" s="3"/>
      <c r="D712" s="3"/>
      <c r="E712" s="3"/>
      <c r="F712" s="3"/>
      <c r="G712" s="1"/>
      <c r="H712" s="3"/>
      <c r="I712" s="1"/>
      <c r="J712" s="1"/>
      <c r="K712" s="1"/>
      <c r="L712" s="1"/>
      <c r="M712" s="1"/>
      <c r="N712" s="1"/>
      <c r="O712" s="1"/>
      <c r="P712" s="3"/>
      <c r="Q712" s="1"/>
      <c r="R712" s="1"/>
      <c r="S712" s="1"/>
      <c r="T712" s="1"/>
      <c r="U712" s="1"/>
      <c r="V712" s="1"/>
      <c r="W712" s="1"/>
      <c r="X712" s="1"/>
      <c r="Y712" s="1"/>
      <c r="Z712" s="1"/>
      <c r="AA712" s="1"/>
      <c r="AB712" s="1"/>
      <c r="AC712" s="1"/>
      <c r="AD712" s="1"/>
      <c r="AE712" s="1"/>
      <c r="AF712" s="1"/>
      <c r="AG712" s="1"/>
      <c r="AH712" s="1"/>
      <c r="AI712" s="1"/>
      <c r="AJ712" s="1"/>
      <c r="AK712" s="1"/>
      <c r="AL712" s="3"/>
      <c r="AM712" s="3"/>
      <c r="AN712" s="3"/>
      <c r="AO712" s="244"/>
      <c r="AP712" s="244"/>
      <c r="AQ712" s="244"/>
      <c r="AR712" s="1"/>
      <c r="AS712" s="1"/>
      <c r="AT712" s="1"/>
      <c r="AU712" s="1"/>
      <c r="AV712" s="1"/>
      <c r="AW712" s="1"/>
      <c r="AX712" s="1"/>
      <c r="AY712" s="1"/>
      <c r="AZ712" s="1"/>
      <c r="BA712" s="1"/>
      <c r="BB712" s="1"/>
      <c r="BC712" s="1"/>
      <c r="BD712" s="1"/>
      <c r="BE712" s="1"/>
      <c r="BF712" s="1"/>
      <c r="BG712" s="1"/>
      <c r="BH712" s="1"/>
      <c r="BI712" s="1"/>
      <c r="BJ712" s="1"/>
      <c r="BK712" s="1"/>
    </row>
    <row r="713" spans="1:63" ht="13.5" customHeight="1" x14ac:dyDescent="0.25">
      <c r="A713" s="3"/>
      <c r="B713" s="3"/>
      <c r="C713" s="3"/>
      <c r="D713" s="3"/>
      <c r="E713" s="3"/>
      <c r="F713" s="3"/>
      <c r="G713" s="1"/>
      <c r="H713" s="3"/>
      <c r="I713" s="1"/>
      <c r="J713" s="1"/>
      <c r="K713" s="1"/>
      <c r="L713" s="1"/>
      <c r="M713" s="1"/>
      <c r="N713" s="1"/>
      <c r="O713" s="1"/>
      <c r="P713" s="3"/>
      <c r="Q713" s="1"/>
      <c r="R713" s="1"/>
      <c r="S713" s="1"/>
      <c r="T713" s="1"/>
      <c r="U713" s="1"/>
      <c r="V713" s="1"/>
      <c r="W713" s="1"/>
      <c r="X713" s="1"/>
      <c r="Y713" s="1"/>
      <c r="Z713" s="1"/>
      <c r="AA713" s="1"/>
      <c r="AB713" s="1"/>
      <c r="AC713" s="1"/>
      <c r="AD713" s="1"/>
      <c r="AE713" s="1"/>
      <c r="AF713" s="1"/>
      <c r="AG713" s="1"/>
      <c r="AH713" s="1"/>
      <c r="AI713" s="1"/>
      <c r="AJ713" s="1"/>
      <c r="AK713" s="1"/>
      <c r="AL713" s="3"/>
      <c r="AM713" s="3"/>
      <c r="AN713" s="3"/>
      <c r="AO713" s="244"/>
      <c r="AP713" s="244"/>
      <c r="AQ713" s="244"/>
      <c r="AR713" s="1"/>
      <c r="AS713" s="1"/>
      <c r="AT713" s="1"/>
      <c r="AU713" s="1"/>
      <c r="AV713" s="1"/>
      <c r="AW713" s="1"/>
      <c r="AX713" s="1"/>
      <c r="AY713" s="1"/>
      <c r="AZ713" s="1"/>
      <c r="BA713" s="1"/>
      <c r="BB713" s="1"/>
      <c r="BC713" s="1"/>
      <c r="BD713" s="1"/>
      <c r="BE713" s="1"/>
      <c r="BF713" s="1"/>
      <c r="BG713" s="1"/>
      <c r="BH713" s="1"/>
      <c r="BI713" s="1"/>
      <c r="BJ713" s="1"/>
      <c r="BK713" s="1"/>
    </row>
    <row r="714" spans="1:63" ht="13.5" customHeight="1" x14ac:dyDescent="0.25">
      <c r="A714" s="3"/>
      <c r="B714" s="3"/>
      <c r="C714" s="3"/>
      <c r="D714" s="3"/>
      <c r="E714" s="3"/>
      <c r="F714" s="3"/>
      <c r="G714" s="1"/>
      <c r="H714" s="3"/>
      <c r="I714" s="1"/>
      <c r="J714" s="1"/>
      <c r="K714" s="1"/>
      <c r="L714" s="1"/>
      <c r="M714" s="1"/>
      <c r="N714" s="1"/>
      <c r="O714" s="1"/>
      <c r="P714" s="3"/>
      <c r="Q714" s="1"/>
      <c r="R714" s="1"/>
      <c r="S714" s="1"/>
      <c r="T714" s="1"/>
      <c r="U714" s="1"/>
      <c r="V714" s="1"/>
      <c r="W714" s="1"/>
      <c r="X714" s="1"/>
      <c r="Y714" s="1"/>
      <c r="Z714" s="1"/>
      <c r="AA714" s="1"/>
      <c r="AB714" s="1"/>
      <c r="AC714" s="1"/>
      <c r="AD714" s="1"/>
      <c r="AE714" s="1"/>
      <c r="AF714" s="1"/>
      <c r="AG714" s="1"/>
      <c r="AH714" s="1"/>
      <c r="AI714" s="1"/>
      <c r="AJ714" s="1"/>
      <c r="AK714" s="1"/>
      <c r="AL714" s="3"/>
      <c r="AM714" s="3"/>
      <c r="AN714" s="3"/>
      <c r="AO714" s="244"/>
      <c r="AP714" s="244"/>
      <c r="AQ714" s="244"/>
      <c r="AR714" s="1"/>
      <c r="AS714" s="1"/>
      <c r="AT714" s="1"/>
      <c r="AU714" s="1"/>
      <c r="AV714" s="1"/>
      <c r="AW714" s="1"/>
      <c r="AX714" s="1"/>
      <c r="AY714" s="1"/>
      <c r="AZ714" s="1"/>
      <c r="BA714" s="1"/>
      <c r="BB714" s="1"/>
      <c r="BC714" s="1"/>
      <c r="BD714" s="1"/>
      <c r="BE714" s="1"/>
      <c r="BF714" s="1"/>
      <c r="BG714" s="1"/>
      <c r="BH714" s="1"/>
      <c r="BI714" s="1"/>
      <c r="BJ714" s="1"/>
      <c r="BK714" s="1"/>
    </row>
    <row r="715" spans="1:63" ht="13.5" customHeight="1" x14ac:dyDescent="0.25">
      <c r="A715" s="3"/>
      <c r="B715" s="3"/>
      <c r="C715" s="3"/>
      <c r="D715" s="3"/>
      <c r="E715" s="3"/>
      <c r="F715" s="3"/>
      <c r="G715" s="1"/>
      <c r="H715" s="3"/>
      <c r="I715" s="1"/>
      <c r="J715" s="1"/>
      <c r="K715" s="1"/>
      <c r="L715" s="1"/>
      <c r="M715" s="1"/>
      <c r="N715" s="1"/>
      <c r="O715" s="1"/>
      <c r="P715" s="3"/>
      <c r="Q715" s="1"/>
      <c r="R715" s="1"/>
      <c r="S715" s="1"/>
      <c r="T715" s="1"/>
      <c r="U715" s="1"/>
      <c r="V715" s="1"/>
      <c r="W715" s="1"/>
      <c r="X715" s="1"/>
      <c r="Y715" s="1"/>
      <c r="Z715" s="1"/>
      <c r="AA715" s="1"/>
      <c r="AB715" s="1"/>
      <c r="AC715" s="1"/>
      <c r="AD715" s="1"/>
      <c r="AE715" s="1"/>
      <c r="AF715" s="1"/>
      <c r="AG715" s="1"/>
      <c r="AH715" s="1"/>
      <c r="AI715" s="1"/>
      <c r="AJ715" s="1"/>
      <c r="AK715" s="1"/>
      <c r="AL715" s="3"/>
      <c r="AM715" s="3"/>
      <c r="AN715" s="3"/>
      <c r="AO715" s="244"/>
      <c r="AP715" s="244"/>
      <c r="AQ715" s="244"/>
      <c r="AR715" s="1"/>
      <c r="AS715" s="1"/>
      <c r="AT715" s="1"/>
      <c r="AU715" s="1"/>
      <c r="AV715" s="1"/>
      <c r="AW715" s="1"/>
      <c r="AX715" s="1"/>
      <c r="AY715" s="1"/>
      <c r="AZ715" s="1"/>
      <c r="BA715" s="1"/>
      <c r="BB715" s="1"/>
      <c r="BC715" s="1"/>
      <c r="BD715" s="1"/>
      <c r="BE715" s="1"/>
      <c r="BF715" s="1"/>
      <c r="BG715" s="1"/>
      <c r="BH715" s="1"/>
      <c r="BI715" s="1"/>
      <c r="BJ715" s="1"/>
      <c r="BK715" s="1"/>
    </row>
    <row r="716" spans="1:63" ht="13.5" customHeight="1" x14ac:dyDescent="0.25">
      <c r="A716" s="3"/>
      <c r="B716" s="3"/>
      <c r="C716" s="3"/>
      <c r="D716" s="3"/>
      <c r="E716" s="3"/>
      <c r="F716" s="3"/>
      <c r="G716" s="1"/>
      <c r="H716" s="3"/>
      <c r="I716" s="1"/>
      <c r="J716" s="1"/>
      <c r="K716" s="1"/>
      <c r="L716" s="1"/>
      <c r="M716" s="1"/>
      <c r="N716" s="1"/>
      <c r="O716" s="1"/>
      <c r="P716" s="3"/>
      <c r="Q716" s="1"/>
      <c r="R716" s="1"/>
      <c r="S716" s="1"/>
      <c r="T716" s="1"/>
      <c r="U716" s="1"/>
      <c r="V716" s="1"/>
      <c r="W716" s="1"/>
      <c r="X716" s="1"/>
      <c r="Y716" s="1"/>
      <c r="Z716" s="1"/>
      <c r="AA716" s="1"/>
      <c r="AB716" s="1"/>
      <c r="AC716" s="1"/>
      <c r="AD716" s="1"/>
      <c r="AE716" s="1"/>
      <c r="AF716" s="1"/>
      <c r="AG716" s="1"/>
      <c r="AH716" s="1"/>
      <c r="AI716" s="1"/>
      <c r="AJ716" s="1"/>
      <c r="AK716" s="1"/>
      <c r="AL716" s="3"/>
      <c r="AM716" s="3"/>
      <c r="AN716" s="3"/>
      <c r="AO716" s="244"/>
      <c r="AP716" s="244"/>
      <c r="AQ716" s="244"/>
      <c r="AR716" s="1"/>
      <c r="AS716" s="1"/>
      <c r="AT716" s="1"/>
      <c r="AU716" s="1"/>
      <c r="AV716" s="1"/>
      <c r="AW716" s="1"/>
      <c r="AX716" s="1"/>
      <c r="AY716" s="1"/>
      <c r="AZ716" s="1"/>
      <c r="BA716" s="1"/>
      <c r="BB716" s="1"/>
      <c r="BC716" s="1"/>
      <c r="BD716" s="1"/>
      <c r="BE716" s="1"/>
      <c r="BF716" s="1"/>
      <c r="BG716" s="1"/>
      <c r="BH716" s="1"/>
      <c r="BI716" s="1"/>
      <c r="BJ716" s="1"/>
      <c r="BK716" s="1"/>
    </row>
    <row r="717" spans="1:63" ht="13.5" customHeight="1" x14ac:dyDescent="0.25">
      <c r="A717" s="3"/>
      <c r="B717" s="3"/>
      <c r="C717" s="3"/>
      <c r="D717" s="3"/>
      <c r="E717" s="3"/>
      <c r="F717" s="3"/>
      <c r="G717" s="1"/>
      <c r="H717" s="3"/>
      <c r="I717" s="1"/>
      <c r="J717" s="1"/>
      <c r="K717" s="1"/>
      <c r="L717" s="1"/>
      <c r="M717" s="1"/>
      <c r="N717" s="1"/>
      <c r="O717" s="1"/>
      <c r="P717" s="3"/>
      <c r="Q717" s="1"/>
      <c r="R717" s="1"/>
      <c r="S717" s="1"/>
      <c r="T717" s="1"/>
      <c r="U717" s="1"/>
      <c r="V717" s="1"/>
      <c r="W717" s="1"/>
      <c r="X717" s="1"/>
      <c r="Y717" s="1"/>
      <c r="Z717" s="1"/>
      <c r="AA717" s="1"/>
      <c r="AB717" s="1"/>
      <c r="AC717" s="1"/>
      <c r="AD717" s="1"/>
      <c r="AE717" s="1"/>
      <c r="AF717" s="1"/>
      <c r="AG717" s="1"/>
      <c r="AH717" s="1"/>
      <c r="AI717" s="1"/>
      <c r="AJ717" s="1"/>
      <c r="AK717" s="1"/>
      <c r="AL717" s="3"/>
      <c r="AM717" s="3"/>
      <c r="AN717" s="3"/>
      <c r="AO717" s="244"/>
      <c r="AP717" s="244"/>
      <c r="AQ717" s="244"/>
      <c r="AR717" s="1"/>
      <c r="AS717" s="1"/>
      <c r="AT717" s="1"/>
      <c r="AU717" s="1"/>
      <c r="AV717" s="1"/>
      <c r="AW717" s="1"/>
      <c r="AX717" s="1"/>
      <c r="AY717" s="1"/>
      <c r="AZ717" s="1"/>
      <c r="BA717" s="1"/>
      <c r="BB717" s="1"/>
      <c r="BC717" s="1"/>
      <c r="BD717" s="1"/>
      <c r="BE717" s="1"/>
      <c r="BF717" s="1"/>
      <c r="BG717" s="1"/>
      <c r="BH717" s="1"/>
      <c r="BI717" s="1"/>
      <c r="BJ717" s="1"/>
      <c r="BK717" s="1"/>
    </row>
    <row r="718" spans="1:63" ht="13.5" customHeight="1" x14ac:dyDescent="0.25">
      <c r="A718" s="3"/>
      <c r="B718" s="3"/>
      <c r="C718" s="3"/>
      <c r="D718" s="3"/>
      <c r="E718" s="3"/>
      <c r="F718" s="3"/>
      <c r="G718" s="1"/>
      <c r="H718" s="3"/>
      <c r="I718" s="1"/>
      <c r="J718" s="1"/>
      <c r="K718" s="1"/>
      <c r="L718" s="1"/>
      <c r="M718" s="1"/>
      <c r="N718" s="1"/>
      <c r="O718" s="1"/>
      <c r="P718" s="3"/>
      <c r="Q718" s="1"/>
      <c r="R718" s="1"/>
      <c r="S718" s="1"/>
      <c r="T718" s="1"/>
      <c r="U718" s="1"/>
      <c r="V718" s="1"/>
      <c r="W718" s="1"/>
      <c r="X718" s="1"/>
      <c r="Y718" s="1"/>
      <c r="Z718" s="1"/>
      <c r="AA718" s="1"/>
      <c r="AB718" s="1"/>
      <c r="AC718" s="1"/>
      <c r="AD718" s="1"/>
      <c r="AE718" s="1"/>
      <c r="AF718" s="1"/>
      <c r="AG718" s="1"/>
      <c r="AH718" s="1"/>
      <c r="AI718" s="1"/>
      <c r="AJ718" s="1"/>
      <c r="AK718" s="1"/>
      <c r="AL718" s="3"/>
      <c r="AM718" s="3"/>
      <c r="AN718" s="3"/>
      <c r="AO718" s="244"/>
      <c r="AP718" s="244"/>
      <c r="AQ718" s="244"/>
      <c r="AR718" s="1"/>
      <c r="AS718" s="1"/>
      <c r="AT718" s="1"/>
      <c r="AU718" s="1"/>
      <c r="AV718" s="1"/>
      <c r="AW718" s="1"/>
      <c r="AX718" s="1"/>
      <c r="AY718" s="1"/>
      <c r="AZ718" s="1"/>
      <c r="BA718" s="1"/>
      <c r="BB718" s="1"/>
      <c r="BC718" s="1"/>
      <c r="BD718" s="1"/>
      <c r="BE718" s="1"/>
      <c r="BF718" s="1"/>
      <c r="BG718" s="1"/>
      <c r="BH718" s="1"/>
      <c r="BI718" s="1"/>
      <c r="BJ718" s="1"/>
      <c r="BK718" s="1"/>
    </row>
    <row r="719" spans="1:63" ht="13.5" customHeight="1" x14ac:dyDescent="0.25">
      <c r="A719" s="3"/>
      <c r="B719" s="3"/>
      <c r="C719" s="3"/>
      <c r="D719" s="3"/>
      <c r="E719" s="3"/>
      <c r="F719" s="3"/>
      <c r="G719" s="1"/>
      <c r="H719" s="3"/>
      <c r="I719" s="1"/>
      <c r="J719" s="1"/>
      <c r="K719" s="1"/>
      <c r="L719" s="1"/>
      <c r="M719" s="1"/>
      <c r="N719" s="1"/>
      <c r="O719" s="1"/>
      <c r="P719" s="3"/>
      <c r="Q719" s="1"/>
      <c r="R719" s="1"/>
      <c r="S719" s="1"/>
      <c r="T719" s="1"/>
      <c r="U719" s="1"/>
      <c r="V719" s="1"/>
      <c r="W719" s="1"/>
      <c r="X719" s="1"/>
      <c r="Y719" s="1"/>
      <c r="Z719" s="1"/>
      <c r="AA719" s="1"/>
      <c r="AB719" s="1"/>
      <c r="AC719" s="1"/>
      <c r="AD719" s="1"/>
      <c r="AE719" s="1"/>
      <c r="AF719" s="1"/>
      <c r="AG719" s="1"/>
      <c r="AH719" s="1"/>
      <c r="AI719" s="1"/>
      <c r="AJ719" s="1"/>
      <c r="AK719" s="1"/>
      <c r="AL719" s="3"/>
      <c r="AM719" s="3"/>
      <c r="AN719" s="3"/>
      <c r="AO719" s="244"/>
      <c r="AP719" s="244"/>
      <c r="AQ719" s="244"/>
      <c r="AR719" s="1"/>
      <c r="AS719" s="1"/>
      <c r="AT719" s="1"/>
      <c r="AU719" s="1"/>
      <c r="AV719" s="1"/>
      <c r="AW719" s="1"/>
      <c r="AX719" s="1"/>
      <c r="AY719" s="1"/>
      <c r="AZ719" s="1"/>
      <c r="BA719" s="1"/>
      <c r="BB719" s="1"/>
      <c r="BC719" s="1"/>
      <c r="BD719" s="1"/>
      <c r="BE719" s="1"/>
      <c r="BF719" s="1"/>
      <c r="BG719" s="1"/>
      <c r="BH719" s="1"/>
      <c r="BI719" s="1"/>
      <c r="BJ719" s="1"/>
      <c r="BK719" s="1"/>
    </row>
    <row r="720" spans="1:63" ht="13.5" customHeight="1" x14ac:dyDescent="0.25">
      <c r="A720" s="3"/>
      <c r="B720" s="3"/>
      <c r="C720" s="3"/>
      <c r="D720" s="3"/>
      <c r="E720" s="3"/>
      <c r="F720" s="3"/>
      <c r="G720" s="1"/>
      <c r="H720" s="3"/>
      <c r="I720" s="1"/>
      <c r="J720" s="1"/>
      <c r="K720" s="1"/>
      <c r="L720" s="1"/>
      <c r="M720" s="1"/>
      <c r="N720" s="1"/>
      <c r="O720" s="1"/>
      <c r="P720" s="3"/>
      <c r="Q720" s="1"/>
      <c r="R720" s="1"/>
      <c r="S720" s="1"/>
      <c r="T720" s="1"/>
      <c r="U720" s="1"/>
      <c r="V720" s="1"/>
      <c r="W720" s="1"/>
      <c r="X720" s="1"/>
      <c r="Y720" s="1"/>
      <c r="Z720" s="1"/>
      <c r="AA720" s="1"/>
      <c r="AB720" s="1"/>
      <c r="AC720" s="1"/>
      <c r="AD720" s="1"/>
      <c r="AE720" s="1"/>
      <c r="AF720" s="1"/>
      <c r="AG720" s="1"/>
      <c r="AH720" s="1"/>
      <c r="AI720" s="1"/>
      <c r="AJ720" s="1"/>
      <c r="AK720" s="1"/>
      <c r="AL720" s="3"/>
      <c r="AM720" s="3"/>
      <c r="AN720" s="3"/>
      <c r="AO720" s="244"/>
      <c r="AP720" s="244"/>
      <c r="AQ720" s="244"/>
      <c r="AR720" s="1"/>
      <c r="AS720" s="1"/>
      <c r="AT720" s="1"/>
      <c r="AU720" s="1"/>
      <c r="AV720" s="1"/>
      <c r="AW720" s="1"/>
      <c r="AX720" s="1"/>
      <c r="AY720" s="1"/>
      <c r="AZ720" s="1"/>
      <c r="BA720" s="1"/>
      <c r="BB720" s="1"/>
      <c r="BC720" s="1"/>
      <c r="BD720" s="1"/>
      <c r="BE720" s="1"/>
      <c r="BF720" s="1"/>
      <c r="BG720" s="1"/>
      <c r="BH720" s="1"/>
      <c r="BI720" s="1"/>
      <c r="BJ720" s="1"/>
      <c r="BK720" s="1"/>
    </row>
    <row r="721" spans="1:63" ht="13.5" customHeight="1" x14ac:dyDescent="0.25">
      <c r="A721" s="3"/>
      <c r="B721" s="3"/>
      <c r="C721" s="3"/>
      <c r="D721" s="3"/>
      <c r="E721" s="3"/>
      <c r="F721" s="3"/>
      <c r="G721" s="1"/>
      <c r="H721" s="3"/>
      <c r="I721" s="1"/>
      <c r="J721" s="1"/>
      <c r="K721" s="1"/>
      <c r="L721" s="1"/>
      <c r="M721" s="1"/>
      <c r="N721" s="1"/>
      <c r="O721" s="1"/>
      <c r="P721" s="3"/>
      <c r="Q721" s="1"/>
      <c r="R721" s="1"/>
      <c r="S721" s="1"/>
      <c r="T721" s="1"/>
      <c r="U721" s="1"/>
      <c r="V721" s="1"/>
      <c r="W721" s="1"/>
      <c r="X721" s="1"/>
      <c r="Y721" s="1"/>
      <c r="Z721" s="1"/>
      <c r="AA721" s="1"/>
      <c r="AB721" s="1"/>
      <c r="AC721" s="1"/>
      <c r="AD721" s="1"/>
      <c r="AE721" s="1"/>
      <c r="AF721" s="1"/>
      <c r="AG721" s="1"/>
      <c r="AH721" s="1"/>
      <c r="AI721" s="1"/>
      <c r="AJ721" s="1"/>
      <c r="AK721" s="1"/>
      <c r="AL721" s="3"/>
      <c r="AM721" s="3"/>
      <c r="AN721" s="3"/>
      <c r="AO721" s="244"/>
      <c r="AP721" s="244"/>
      <c r="AQ721" s="244"/>
      <c r="AR721" s="1"/>
      <c r="AS721" s="1"/>
      <c r="AT721" s="1"/>
      <c r="AU721" s="1"/>
      <c r="AV721" s="1"/>
      <c r="AW721" s="1"/>
      <c r="AX721" s="1"/>
      <c r="AY721" s="1"/>
      <c r="AZ721" s="1"/>
      <c r="BA721" s="1"/>
      <c r="BB721" s="1"/>
      <c r="BC721" s="1"/>
      <c r="BD721" s="1"/>
      <c r="BE721" s="1"/>
      <c r="BF721" s="1"/>
      <c r="BG721" s="1"/>
      <c r="BH721" s="1"/>
      <c r="BI721" s="1"/>
      <c r="BJ721" s="1"/>
      <c r="BK721" s="1"/>
    </row>
    <row r="722" spans="1:63" ht="13.5" customHeight="1" x14ac:dyDescent="0.25">
      <c r="A722" s="3"/>
      <c r="B722" s="3"/>
      <c r="C722" s="3"/>
      <c r="D722" s="3"/>
      <c r="E722" s="3"/>
      <c r="F722" s="3"/>
      <c r="G722" s="1"/>
      <c r="H722" s="3"/>
      <c r="I722" s="1"/>
      <c r="J722" s="1"/>
      <c r="K722" s="1"/>
      <c r="L722" s="1"/>
      <c r="M722" s="1"/>
      <c r="N722" s="1"/>
      <c r="O722" s="1"/>
      <c r="P722" s="3"/>
      <c r="Q722" s="1"/>
      <c r="R722" s="1"/>
      <c r="S722" s="1"/>
      <c r="T722" s="1"/>
      <c r="U722" s="1"/>
      <c r="V722" s="1"/>
      <c r="W722" s="1"/>
      <c r="X722" s="1"/>
      <c r="Y722" s="1"/>
      <c r="Z722" s="1"/>
      <c r="AA722" s="1"/>
      <c r="AB722" s="1"/>
      <c r="AC722" s="1"/>
      <c r="AD722" s="1"/>
      <c r="AE722" s="1"/>
      <c r="AF722" s="1"/>
      <c r="AG722" s="1"/>
      <c r="AH722" s="1"/>
      <c r="AI722" s="1"/>
      <c r="AJ722" s="1"/>
      <c r="AK722" s="1"/>
      <c r="AL722" s="3"/>
      <c r="AM722" s="3"/>
      <c r="AN722" s="3"/>
      <c r="AO722" s="244"/>
      <c r="AP722" s="244"/>
      <c r="AQ722" s="244"/>
      <c r="AR722" s="1"/>
      <c r="AS722" s="1"/>
      <c r="AT722" s="1"/>
      <c r="AU722" s="1"/>
      <c r="AV722" s="1"/>
      <c r="AW722" s="1"/>
      <c r="AX722" s="1"/>
      <c r="AY722" s="1"/>
      <c r="AZ722" s="1"/>
      <c r="BA722" s="1"/>
      <c r="BB722" s="1"/>
      <c r="BC722" s="1"/>
      <c r="BD722" s="1"/>
      <c r="BE722" s="1"/>
      <c r="BF722" s="1"/>
      <c r="BG722" s="1"/>
      <c r="BH722" s="1"/>
      <c r="BI722" s="1"/>
      <c r="BJ722" s="1"/>
      <c r="BK722" s="1"/>
    </row>
    <row r="723" spans="1:63" ht="13.5" customHeight="1" x14ac:dyDescent="0.25">
      <c r="A723" s="3"/>
      <c r="B723" s="3"/>
      <c r="C723" s="3"/>
      <c r="D723" s="3"/>
      <c r="E723" s="3"/>
      <c r="F723" s="3"/>
      <c r="G723" s="1"/>
      <c r="H723" s="3"/>
      <c r="I723" s="1"/>
      <c r="J723" s="1"/>
      <c r="K723" s="1"/>
      <c r="L723" s="1"/>
      <c r="M723" s="1"/>
      <c r="N723" s="1"/>
      <c r="O723" s="1"/>
      <c r="P723" s="3"/>
      <c r="Q723" s="1"/>
      <c r="R723" s="1"/>
      <c r="S723" s="1"/>
      <c r="T723" s="1"/>
      <c r="U723" s="1"/>
      <c r="V723" s="1"/>
      <c r="W723" s="1"/>
      <c r="X723" s="1"/>
      <c r="Y723" s="1"/>
      <c r="Z723" s="1"/>
      <c r="AA723" s="1"/>
      <c r="AB723" s="1"/>
      <c r="AC723" s="1"/>
      <c r="AD723" s="1"/>
      <c r="AE723" s="1"/>
      <c r="AF723" s="1"/>
      <c r="AG723" s="1"/>
      <c r="AH723" s="1"/>
      <c r="AI723" s="1"/>
      <c r="AJ723" s="1"/>
      <c r="AK723" s="1"/>
      <c r="AL723" s="3"/>
      <c r="AM723" s="3"/>
      <c r="AN723" s="3"/>
      <c r="AO723" s="244"/>
      <c r="AP723" s="244"/>
      <c r="AQ723" s="244"/>
      <c r="AR723" s="1"/>
      <c r="AS723" s="1"/>
      <c r="AT723" s="1"/>
      <c r="AU723" s="1"/>
      <c r="AV723" s="1"/>
      <c r="AW723" s="1"/>
      <c r="AX723" s="1"/>
      <c r="AY723" s="1"/>
      <c r="AZ723" s="1"/>
      <c r="BA723" s="1"/>
      <c r="BB723" s="1"/>
      <c r="BC723" s="1"/>
      <c r="BD723" s="1"/>
      <c r="BE723" s="1"/>
      <c r="BF723" s="1"/>
      <c r="BG723" s="1"/>
      <c r="BH723" s="1"/>
      <c r="BI723" s="1"/>
      <c r="BJ723" s="1"/>
      <c r="BK723" s="1"/>
    </row>
    <row r="724" spans="1:63" ht="13.5" customHeight="1" x14ac:dyDescent="0.25">
      <c r="A724" s="3"/>
      <c r="B724" s="3"/>
      <c r="C724" s="3"/>
      <c r="D724" s="3"/>
      <c r="E724" s="3"/>
      <c r="F724" s="3"/>
      <c r="G724" s="1"/>
      <c r="H724" s="3"/>
      <c r="I724" s="1"/>
      <c r="J724" s="1"/>
      <c r="K724" s="1"/>
      <c r="L724" s="1"/>
      <c r="M724" s="1"/>
      <c r="N724" s="1"/>
      <c r="O724" s="1"/>
      <c r="P724" s="3"/>
      <c r="Q724" s="1"/>
      <c r="R724" s="1"/>
      <c r="S724" s="1"/>
      <c r="T724" s="1"/>
      <c r="U724" s="1"/>
      <c r="V724" s="1"/>
      <c r="W724" s="1"/>
      <c r="X724" s="1"/>
      <c r="Y724" s="1"/>
      <c r="Z724" s="1"/>
      <c r="AA724" s="1"/>
      <c r="AB724" s="1"/>
      <c r="AC724" s="1"/>
      <c r="AD724" s="1"/>
      <c r="AE724" s="1"/>
      <c r="AF724" s="1"/>
      <c r="AG724" s="1"/>
      <c r="AH724" s="1"/>
      <c r="AI724" s="1"/>
      <c r="AJ724" s="1"/>
      <c r="AK724" s="1"/>
      <c r="AL724" s="3"/>
      <c r="AM724" s="3"/>
      <c r="AN724" s="3"/>
      <c r="AO724" s="244"/>
      <c r="AP724" s="244"/>
      <c r="AQ724" s="244"/>
      <c r="AR724" s="1"/>
      <c r="AS724" s="1"/>
      <c r="AT724" s="1"/>
      <c r="AU724" s="1"/>
      <c r="AV724" s="1"/>
      <c r="AW724" s="1"/>
      <c r="AX724" s="1"/>
      <c r="AY724" s="1"/>
      <c r="AZ724" s="1"/>
      <c r="BA724" s="1"/>
      <c r="BB724" s="1"/>
      <c r="BC724" s="1"/>
      <c r="BD724" s="1"/>
      <c r="BE724" s="1"/>
      <c r="BF724" s="1"/>
      <c r="BG724" s="1"/>
      <c r="BH724" s="1"/>
      <c r="BI724" s="1"/>
      <c r="BJ724" s="1"/>
      <c r="BK724" s="1"/>
    </row>
    <row r="725" spans="1:63" ht="13.5" customHeight="1" x14ac:dyDescent="0.25">
      <c r="A725" s="3"/>
      <c r="B725" s="3"/>
      <c r="C725" s="3"/>
      <c r="D725" s="3"/>
      <c r="E725" s="3"/>
      <c r="F725" s="3"/>
      <c r="G725" s="1"/>
      <c r="H725" s="3"/>
      <c r="I725" s="1"/>
      <c r="J725" s="1"/>
      <c r="K725" s="1"/>
      <c r="L725" s="1"/>
      <c r="M725" s="1"/>
      <c r="N725" s="1"/>
      <c r="O725" s="1"/>
      <c r="P725" s="3"/>
      <c r="Q725" s="1"/>
      <c r="R725" s="1"/>
      <c r="S725" s="1"/>
      <c r="T725" s="1"/>
      <c r="U725" s="1"/>
      <c r="V725" s="1"/>
      <c r="W725" s="1"/>
      <c r="X725" s="1"/>
      <c r="Y725" s="1"/>
      <c r="Z725" s="1"/>
      <c r="AA725" s="1"/>
      <c r="AB725" s="1"/>
      <c r="AC725" s="1"/>
      <c r="AD725" s="1"/>
      <c r="AE725" s="1"/>
      <c r="AF725" s="1"/>
      <c r="AG725" s="1"/>
      <c r="AH725" s="1"/>
      <c r="AI725" s="1"/>
      <c r="AJ725" s="1"/>
      <c r="AK725" s="1"/>
      <c r="AL725" s="3"/>
      <c r="AM725" s="3"/>
      <c r="AN725" s="3"/>
      <c r="AO725" s="244"/>
      <c r="AP725" s="244"/>
      <c r="AQ725" s="244"/>
      <c r="AR725" s="1"/>
      <c r="AS725" s="1"/>
      <c r="AT725" s="1"/>
      <c r="AU725" s="1"/>
      <c r="AV725" s="1"/>
      <c r="AW725" s="1"/>
      <c r="AX725" s="1"/>
      <c r="AY725" s="1"/>
      <c r="AZ725" s="1"/>
      <c r="BA725" s="1"/>
      <c r="BB725" s="1"/>
      <c r="BC725" s="1"/>
      <c r="BD725" s="1"/>
      <c r="BE725" s="1"/>
      <c r="BF725" s="1"/>
      <c r="BG725" s="1"/>
      <c r="BH725" s="1"/>
      <c r="BI725" s="1"/>
      <c r="BJ725" s="1"/>
      <c r="BK725" s="1"/>
    </row>
    <row r="726" spans="1:63" ht="13.5" customHeight="1" x14ac:dyDescent="0.25">
      <c r="A726" s="3"/>
      <c r="B726" s="3"/>
      <c r="C726" s="3"/>
      <c r="D726" s="3"/>
      <c r="E726" s="3"/>
      <c r="F726" s="3"/>
      <c r="G726" s="1"/>
      <c r="H726" s="3"/>
      <c r="I726" s="1"/>
      <c r="J726" s="1"/>
      <c r="K726" s="1"/>
      <c r="L726" s="1"/>
      <c r="M726" s="1"/>
      <c r="N726" s="1"/>
      <c r="O726" s="1"/>
      <c r="P726" s="3"/>
      <c r="Q726" s="1"/>
      <c r="R726" s="1"/>
      <c r="S726" s="1"/>
      <c r="T726" s="1"/>
      <c r="U726" s="1"/>
      <c r="V726" s="1"/>
      <c r="W726" s="1"/>
      <c r="X726" s="1"/>
      <c r="Y726" s="1"/>
      <c r="Z726" s="1"/>
      <c r="AA726" s="1"/>
      <c r="AB726" s="1"/>
      <c r="AC726" s="1"/>
      <c r="AD726" s="1"/>
      <c r="AE726" s="1"/>
      <c r="AF726" s="1"/>
      <c r="AG726" s="1"/>
      <c r="AH726" s="1"/>
      <c r="AI726" s="1"/>
      <c r="AJ726" s="1"/>
      <c r="AK726" s="1"/>
      <c r="AL726" s="3"/>
      <c r="AM726" s="3"/>
      <c r="AN726" s="3"/>
      <c r="AO726" s="244"/>
      <c r="AP726" s="244"/>
      <c r="AQ726" s="244"/>
      <c r="AR726" s="1"/>
      <c r="AS726" s="1"/>
      <c r="AT726" s="1"/>
      <c r="AU726" s="1"/>
      <c r="AV726" s="1"/>
      <c r="AW726" s="1"/>
      <c r="AX726" s="1"/>
      <c r="AY726" s="1"/>
      <c r="AZ726" s="1"/>
      <c r="BA726" s="1"/>
      <c r="BB726" s="1"/>
      <c r="BC726" s="1"/>
      <c r="BD726" s="1"/>
      <c r="BE726" s="1"/>
      <c r="BF726" s="1"/>
      <c r="BG726" s="1"/>
      <c r="BH726" s="1"/>
      <c r="BI726" s="1"/>
      <c r="BJ726" s="1"/>
      <c r="BK726" s="1"/>
    </row>
    <row r="727" spans="1:63" ht="13.5" customHeight="1" x14ac:dyDescent="0.25">
      <c r="A727" s="3"/>
      <c r="B727" s="3"/>
      <c r="C727" s="3"/>
      <c r="D727" s="3"/>
      <c r="E727" s="3"/>
      <c r="F727" s="3"/>
      <c r="G727" s="1"/>
      <c r="H727" s="3"/>
      <c r="I727" s="1"/>
      <c r="J727" s="1"/>
      <c r="K727" s="1"/>
      <c r="L727" s="1"/>
      <c r="M727" s="1"/>
      <c r="N727" s="1"/>
      <c r="O727" s="1"/>
      <c r="P727" s="3"/>
      <c r="Q727" s="1"/>
      <c r="R727" s="1"/>
      <c r="S727" s="1"/>
      <c r="T727" s="1"/>
      <c r="U727" s="1"/>
      <c r="V727" s="1"/>
      <c r="W727" s="1"/>
      <c r="X727" s="1"/>
      <c r="Y727" s="1"/>
      <c r="Z727" s="1"/>
      <c r="AA727" s="1"/>
      <c r="AB727" s="1"/>
      <c r="AC727" s="1"/>
      <c r="AD727" s="1"/>
      <c r="AE727" s="1"/>
      <c r="AF727" s="1"/>
      <c r="AG727" s="1"/>
      <c r="AH727" s="1"/>
      <c r="AI727" s="1"/>
      <c r="AJ727" s="1"/>
      <c r="AK727" s="1"/>
      <c r="AL727" s="3"/>
      <c r="AM727" s="3"/>
      <c r="AN727" s="3"/>
      <c r="AO727" s="244"/>
      <c r="AP727" s="244"/>
      <c r="AQ727" s="244"/>
      <c r="AR727" s="1"/>
      <c r="AS727" s="1"/>
      <c r="AT727" s="1"/>
      <c r="AU727" s="1"/>
      <c r="AV727" s="1"/>
      <c r="AW727" s="1"/>
      <c r="AX727" s="1"/>
      <c r="AY727" s="1"/>
      <c r="AZ727" s="1"/>
      <c r="BA727" s="1"/>
      <c r="BB727" s="1"/>
      <c r="BC727" s="1"/>
      <c r="BD727" s="1"/>
      <c r="BE727" s="1"/>
      <c r="BF727" s="1"/>
      <c r="BG727" s="1"/>
      <c r="BH727" s="1"/>
      <c r="BI727" s="1"/>
      <c r="BJ727" s="1"/>
      <c r="BK727" s="1"/>
    </row>
    <row r="728" spans="1:63" ht="13.5" customHeight="1" x14ac:dyDescent="0.25">
      <c r="A728" s="3"/>
      <c r="B728" s="3"/>
      <c r="C728" s="3"/>
      <c r="D728" s="3"/>
      <c r="E728" s="3"/>
      <c r="F728" s="3"/>
      <c r="G728" s="1"/>
      <c r="H728" s="3"/>
      <c r="I728" s="1"/>
      <c r="J728" s="1"/>
      <c r="K728" s="1"/>
      <c r="L728" s="1"/>
      <c r="M728" s="1"/>
      <c r="N728" s="1"/>
      <c r="O728" s="1"/>
      <c r="P728" s="3"/>
      <c r="Q728" s="1"/>
      <c r="R728" s="1"/>
      <c r="S728" s="1"/>
      <c r="T728" s="1"/>
      <c r="U728" s="1"/>
      <c r="V728" s="1"/>
      <c r="W728" s="1"/>
      <c r="X728" s="1"/>
      <c r="Y728" s="1"/>
      <c r="Z728" s="1"/>
      <c r="AA728" s="1"/>
      <c r="AB728" s="1"/>
      <c r="AC728" s="1"/>
      <c r="AD728" s="1"/>
      <c r="AE728" s="1"/>
      <c r="AF728" s="1"/>
      <c r="AG728" s="1"/>
      <c r="AH728" s="1"/>
      <c r="AI728" s="1"/>
      <c r="AJ728" s="1"/>
      <c r="AK728" s="1"/>
      <c r="AL728" s="3"/>
      <c r="AM728" s="3"/>
      <c r="AN728" s="3"/>
      <c r="AO728" s="244"/>
      <c r="AP728" s="244"/>
      <c r="AQ728" s="244"/>
      <c r="AR728" s="1"/>
      <c r="AS728" s="1"/>
      <c r="AT728" s="1"/>
      <c r="AU728" s="1"/>
      <c r="AV728" s="1"/>
      <c r="AW728" s="1"/>
      <c r="AX728" s="1"/>
      <c r="AY728" s="1"/>
      <c r="AZ728" s="1"/>
      <c r="BA728" s="1"/>
      <c r="BB728" s="1"/>
      <c r="BC728" s="1"/>
      <c r="BD728" s="1"/>
      <c r="BE728" s="1"/>
      <c r="BF728" s="1"/>
      <c r="BG728" s="1"/>
      <c r="BH728" s="1"/>
      <c r="BI728" s="1"/>
      <c r="BJ728" s="1"/>
      <c r="BK728" s="1"/>
    </row>
    <row r="729" spans="1:63" ht="13.5" customHeight="1" x14ac:dyDescent="0.25">
      <c r="A729" s="3"/>
      <c r="B729" s="3"/>
      <c r="C729" s="3"/>
      <c r="D729" s="3"/>
      <c r="E729" s="3"/>
      <c r="F729" s="3"/>
      <c r="G729" s="1"/>
      <c r="H729" s="3"/>
      <c r="I729" s="1"/>
      <c r="J729" s="1"/>
      <c r="K729" s="1"/>
      <c r="L729" s="1"/>
      <c r="M729" s="1"/>
      <c r="N729" s="1"/>
      <c r="O729" s="1"/>
      <c r="P729" s="3"/>
      <c r="Q729" s="1"/>
      <c r="R729" s="1"/>
      <c r="S729" s="1"/>
      <c r="T729" s="1"/>
      <c r="U729" s="1"/>
      <c r="V729" s="1"/>
      <c r="W729" s="1"/>
      <c r="X729" s="1"/>
      <c r="Y729" s="1"/>
      <c r="Z729" s="1"/>
      <c r="AA729" s="1"/>
      <c r="AB729" s="1"/>
      <c r="AC729" s="1"/>
      <c r="AD729" s="1"/>
      <c r="AE729" s="1"/>
      <c r="AF729" s="1"/>
      <c r="AG729" s="1"/>
      <c r="AH729" s="1"/>
      <c r="AI729" s="1"/>
      <c r="AJ729" s="1"/>
      <c r="AK729" s="1"/>
      <c r="AL729" s="3"/>
      <c r="AM729" s="3"/>
      <c r="AN729" s="3"/>
      <c r="AO729" s="244"/>
      <c r="AP729" s="244"/>
      <c r="AQ729" s="244"/>
      <c r="AR729" s="1"/>
      <c r="AS729" s="1"/>
      <c r="AT729" s="1"/>
      <c r="AU729" s="1"/>
      <c r="AV729" s="1"/>
      <c r="AW729" s="1"/>
      <c r="AX729" s="1"/>
      <c r="AY729" s="1"/>
      <c r="AZ729" s="1"/>
      <c r="BA729" s="1"/>
      <c r="BB729" s="1"/>
      <c r="BC729" s="1"/>
      <c r="BD729" s="1"/>
      <c r="BE729" s="1"/>
      <c r="BF729" s="1"/>
      <c r="BG729" s="1"/>
      <c r="BH729" s="1"/>
      <c r="BI729" s="1"/>
      <c r="BJ729" s="1"/>
      <c r="BK729" s="1"/>
    </row>
    <row r="730" spans="1:63" ht="13.5" customHeight="1" x14ac:dyDescent="0.25">
      <c r="A730" s="3"/>
      <c r="B730" s="3"/>
      <c r="C730" s="3"/>
      <c r="D730" s="3"/>
      <c r="E730" s="3"/>
      <c r="F730" s="3"/>
      <c r="G730" s="1"/>
      <c r="H730" s="3"/>
      <c r="I730" s="1"/>
      <c r="J730" s="1"/>
      <c r="K730" s="1"/>
      <c r="L730" s="1"/>
      <c r="M730" s="1"/>
      <c r="N730" s="1"/>
      <c r="O730" s="1"/>
      <c r="P730" s="3"/>
      <c r="Q730" s="1"/>
      <c r="R730" s="1"/>
      <c r="S730" s="1"/>
      <c r="T730" s="1"/>
      <c r="U730" s="1"/>
      <c r="V730" s="1"/>
      <c r="W730" s="1"/>
      <c r="X730" s="1"/>
      <c r="Y730" s="1"/>
      <c r="Z730" s="1"/>
      <c r="AA730" s="1"/>
      <c r="AB730" s="1"/>
      <c r="AC730" s="1"/>
      <c r="AD730" s="1"/>
      <c r="AE730" s="1"/>
      <c r="AF730" s="1"/>
      <c r="AG730" s="1"/>
      <c r="AH730" s="1"/>
      <c r="AI730" s="1"/>
      <c r="AJ730" s="1"/>
      <c r="AK730" s="1"/>
      <c r="AL730" s="3"/>
      <c r="AM730" s="3"/>
      <c r="AN730" s="3"/>
      <c r="AO730" s="244"/>
      <c r="AP730" s="244"/>
      <c r="AQ730" s="244"/>
      <c r="AR730" s="1"/>
      <c r="AS730" s="1"/>
      <c r="AT730" s="1"/>
      <c r="AU730" s="1"/>
      <c r="AV730" s="1"/>
      <c r="AW730" s="1"/>
      <c r="AX730" s="1"/>
      <c r="AY730" s="1"/>
      <c r="AZ730" s="1"/>
      <c r="BA730" s="1"/>
      <c r="BB730" s="1"/>
      <c r="BC730" s="1"/>
      <c r="BD730" s="1"/>
      <c r="BE730" s="1"/>
      <c r="BF730" s="1"/>
      <c r="BG730" s="1"/>
      <c r="BH730" s="1"/>
      <c r="BI730" s="1"/>
      <c r="BJ730" s="1"/>
      <c r="BK730" s="1"/>
    </row>
    <row r="731" spans="1:63" ht="13.5" customHeight="1" x14ac:dyDescent="0.25">
      <c r="A731" s="3"/>
      <c r="B731" s="3"/>
      <c r="C731" s="3"/>
      <c r="D731" s="3"/>
      <c r="E731" s="3"/>
      <c r="F731" s="3"/>
      <c r="G731" s="1"/>
      <c r="H731" s="3"/>
      <c r="I731" s="1"/>
      <c r="J731" s="1"/>
      <c r="K731" s="1"/>
      <c r="L731" s="1"/>
      <c r="M731" s="1"/>
      <c r="N731" s="1"/>
      <c r="O731" s="1"/>
      <c r="P731" s="3"/>
      <c r="Q731" s="1"/>
      <c r="R731" s="1"/>
      <c r="S731" s="1"/>
      <c r="T731" s="1"/>
      <c r="U731" s="1"/>
      <c r="V731" s="1"/>
      <c r="W731" s="1"/>
      <c r="X731" s="1"/>
      <c r="Y731" s="1"/>
      <c r="Z731" s="1"/>
      <c r="AA731" s="1"/>
      <c r="AB731" s="1"/>
      <c r="AC731" s="1"/>
      <c r="AD731" s="1"/>
      <c r="AE731" s="1"/>
      <c r="AF731" s="1"/>
      <c r="AG731" s="1"/>
      <c r="AH731" s="1"/>
      <c r="AI731" s="1"/>
      <c r="AJ731" s="1"/>
      <c r="AK731" s="1"/>
      <c r="AL731" s="3"/>
      <c r="AM731" s="3"/>
      <c r="AN731" s="3"/>
      <c r="AO731" s="244"/>
      <c r="AP731" s="244"/>
      <c r="AQ731" s="244"/>
      <c r="AR731" s="1"/>
      <c r="AS731" s="1"/>
      <c r="AT731" s="1"/>
      <c r="AU731" s="1"/>
      <c r="AV731" s="1"/>
      <c r="AW731" s="1"/>
      <c r="AX731" s="1"/>
      <c r="AY731" s="1"/>
      <c r="AZ731" s="1"/>
      <c r="BA731" s="1"/>
      <c r="BB731" s="1"/>
      <c r="BC731" s="1"/>
      <c r="BD731" s="1"/>
      <c r="BE731" s="1"/>
      <c r="BF731" s="1"/>
      <c r="BG731" s="1"/>
      <c r="BH731" s="1"/>
      <c r="BI731" s="1"/>
      <c r="BJ731" s="1"/>
      <c r="BK731" s="1"/>
    </row>
    <row r="732" spans="1:63" ht="13.5" customHeight="1" x14ac:dyDescent="0.25">
      <c r="A732" s="3"/>
      <c r="B732" s="3"/>
      <c r="C732" s="3"/>
      <c r="D732" s="3"/>
      <c r="E732" s="3"/>
      <c r="F732" s="3"/>
      <c r="G732" s="1"/>
      <c r="H732" s="3"/>
      <c r="I732" s="1"/>
      <c r="J732" s="1"/>
      <c r="K732" s="1"/>
      <c r="L732" s="1"/>
      <c r="M732" s="1"/>
      <c r="N732" s="1"/>
      <c r="O732" s="1"/>
      <c r="P732" s="3"/>
      <c r="Q732" s="1"/>
      <c r="R732" s="1"/>
      <c r="S732" s="1"/>
      <c r="T732" s="1"/>
      <c r="U732" s="1"/>
      <c r="V732" s="1"/>
      <c r="W732" s="1"/>
      <c r="X732" s="1"/>
      <c r="Y732" s="1"/>
      <c r="Z732" s="1"/>
      <c r="AA732" s="1"/>
      <c r="AB732" s="1"/>
      <c r="AC732" s="1"/>
      <c r="AD732" s="1"/>
      <c r="AE732" s="1"/>
      <c r="AF732" s="1"/>
      <c r="AG732" s="1"/>
      <c r="AH732" s="1"/>
      <c r="AI732" s="1"/>
      <c r="AJ732" s="1"/>
      <c r="AK732" s="1"/>
      <c r="AL732" s="3"/>
      <c r="AM732" s="3"/>
      <c r="AN732" s="3"/>
      <c r="AO732" s="244"/>
      <c r="AP732" s="244"/>
      <c r="AQ732" s="244"/>
      <c r="AR732" s="1"/>
      <c r="AS732" s="1"/>
      <c r="AT732" s="1"/>
      <c r="AU732" s="1"/>
      <c r="AV732" s="1"/>
      <c r="AW732" s="1"/>
      <c r="AX732" s="1"/>
      <c r="AY732" s="1"/>
      <c r="AZ732" s="1"/>
      <c r="BA732" s="1"/>
      <c r="BB732" s="1"/>
      <c r="BC732" s="1"/>
      <c r="BD732" s="1"/>
      <c r="BE732" s="1"/>
      <c r="BF732" s="1"/>
      <c r="BG732" s="1"/>
      <c r="BH732" s="1"/>
      <c r="BI732" s="1"/>
      <c r="BJ732" s="1"/>
      <c r="BK732" s="1"/>
    </row>
    <row r="733" spans="1:63" ht="13.5" customHeight="1" x14ac:dyDescent="0.25">
      <c r="A733" s="3"/>
      <c r="B733" s="3"/>
      <c r="C733" s="3"/>
      <c r="D733" s="3"/>
      <c r="E733" s="3"/>
      <c r="F733" s="3"/>
      <c r="G733" s="1"/>
      <c r="H733" s="3"/>
      <c r="I733" s="1"/>
      <c r="J733" s="1"/>
      <c r="K733" s="1"/>
      <c r="L733" s="1"/>
      <c r="M733" s="1"/>
      <c r="N733" s="1"/>
      <c r="O733" s="1"/>
      <c r="P733" s="3"/>
      <c r="Q733" s="1"/>
      <c r="R733" s="1"/>
      <c r="S733" s="1"/>
      <c r="T733" s="1"/>
      <c r="U733" s="1"/>
      <c r="V733" s="1"/>
      <c r="W733" s="1"/>
      <c r="X733" s="1"/>
      <c r="Y733" s="1"/>
      <c r="Z733" s="1"/>
      <c r="AA733" s="1"/>
      <c r="AB733" s="1"/>
      <c r="AC733" s="1"/>
      <c r="AD733" s="1"/>
      <c r="AE733" s="1"/>
      <c r="AF733" s="1"/>
      <c r="AG733" s="1"/>
      <c r="AH733" s="1"/>
      <c r="AI733" s="1"/>
      <c r="AJ733" s="1"/>
      <c r="AK733" s="1"/>
      <c r="AL733" s="3"/>
      <c r="AM733" s="3"/>
      <c r="AN733" s="3"/>
      <c r="AO733" s="244"/>
      <c r="AP733" s="244"/>
      <c r="AQ733" s="244"/>
      <c r="AR733" s="1"/>
      <c r="AS733" s="1"/>
      <c r="AT733" s="1"/>
      <c r="AU733" s="1"/>
      <c r="AV733" s="1"/>
      <c r="AW733" s="1"/>
      <c r="AX733" s="1"/>
      <c r="AY733" s="1"/>
      <c r="AZ733" s="1"/>
      <c r="BA733" s="1"/>
      <c r="BB733" s="1"/>
      <c r="BC733" s="1"/>
      <c r="BD733" s="1"/>
      <c r="BE733" s="1"/>
      <c r="BF733" s="1"/>
      <c r="BG733" s="1"/>
      <c r="BH733" s="1"/>
      <c r="BI733" s="1"/>
      <c r="BJ733" s="1"/>
      <c r="BK733" s="1"/>
    </row>
    <row r="734" spans="1:63" ht="13.5" customHeight="1" x14ac:dyDescent="0.25">
      <c r="A734" s="3"/>
      <c r="B734" s="3"/>
      <c r="C734" s="3"/>
      <c r="D734" s="3"/>
      <c r="E734" s="3"/>
      <c r="F734" s="3"/>
      <c r="G734" s="1"/>
      <c r="H734" s="3"/>
      <c r="I734" s="1"/>
      <c r="J734" s="1"/>
      <c r="K734" s="1"/>
      <c r="L734" s="1"/>
      <c r="M734" s="1"/>
      <c r="N734" s="1"/>
      <c r="O734" s="1"/>
      <c r="P734" s="3"/>
      <c r="Q734" s="1"/>
      <c r="R734" s="1"/>
      <c r="S734" s="1"/>
      <c r="T734" s="1"/>
      <c r="U734" s="1"/>
      <c r="V734" s="1"/>
      <c r="W734" s="1"/>
      <c r="X734" s="1"/>
      <c r="Y734" s="1"/>
      <c r="Z734" s="1"/>
      <c r="AA734" s="1"/>
      <c r="AB734" s="1"/>
      <c r="AC734" s="1"/>
      <c r="AD734" s="1"/>
      <c r="AE734" s="1"/>
      <c r="AF734" s="1"/>
      <c r="AG734" s="1"/>
      <c r="AH734" s="1"/>
      <c r="AI734" s="1"/>
      <c r="AJ734" s="1"/>
      <c r="AK734" s="1"/>
      <c r="AL734" s="3"/>
      <c r="AM734" s="3"/>
      <c r="AN734" s="3"/>
      <c r="AO734" s="244"/>
      <c r="AP734" s="244"/>
      <c r="AQ734" s="244"/>
      <c r="AR734" s="1"/>
      <c r="AS734" s="1"/>
      <c r="AT734" s="1"/>
      <c r="AU734" s="1"/>
      <c r="AV734" s="1"/>
      <c r="AW734" s="1"/>
      <c r="AX734" s="1"/>
      <c r="AY734" s="1"/>
      <c r="AZ734" s="1"/>
      <c r="BA734" s="1"/>
      <c r="BB734" s="1"/>
      <c r="BC734" s="1"/>
      <c r="BD734" s="1"/>
      <c r="BE734" s="1"/>
      <c r="BF734" s="1"/>
      <c r="BG734" s="1"/>
      <c r="BH734" s="1"/>
      <c r="BI734" s="1"/>
      <c r="BJ734" s="1"/>
      <c r="BK734" s="1"/>
    </row>
    <row r="735" spans="1:63" ht="13.5" customHeight="1" x14ac:dyDescent="0.25">
      <c r="A735" s="3"/>
      <c r="B735" s="3"/>
      <c r="C735" s="3"/>
      <c r="D735" s="3"/>
      <c r="E735" s="3"/>
      <c r="F735" s="3"/>
      <c r="G735" s="1"/>
      <c r="H735" s="3"/>
      <c r="I735" s="1"/>
      <c r="J735" s="1"/>
      <c r="K735" s="1"/>
      <c r="L735" s="1"/>
      <c r="M735" s="1"/>
      <c r="N735" s="1"/>
      <c r="O735" s="1"/>
      <c r="P735" s="3"/>
      <c r="Q735" s="1"/>
      <c r="R735" s="1"/>
      <c r="S735" s="1"/>
      <c r="T735" s="1"/>
      <c r="U735" s="1"/>
      <c r="V735" s="1"/>
      <c r="W735" s="1"/>
      <c r="X735" s="1"/>
      <c r="Y735" s="1"/>
      <c r="Z735" s="1"/>
      <c r="AA735" s="1"/>
      <c r="AB735" s="1"/>
      <c r="AC735" s="1"/>
      <c r="AD735" s="1"/>
      <c r="AE735" s="1"/>
      <c r="AF735" s="1"/>
      <c r="AG735" s="1"/>
      <c r="AH735" s="1"/>
      <c r="AI735" s="1"/>
      <c r="AJ735" s="1"/>
      <c r="AK735" s="1"/>
      <c r="AL735" s="3"/>
      <c r="AM735" s="3"/>
      <c r="AN735" s="3"/>
      <c r="AO735" s="244"/>
      <c r="AP735" s="244"/>
      <c r="AQ735" s="244"/>
      <c r="AR735" s="1"/>
      <c r="AS735" s="1"/>
      <c r="AT735" s="1"/>
      <c r="AU735" s="1"/>
      <c r="AV735" s="1"/>
      <c r="AW735" s="1"/>
      <c r="AX735" s="1"/>
      <c r="AY735" s="1"/>
      <c r="AZ735" s="1"/>
      <c r="BA735" s="1"/>
      <c r="BB735" s="1"/>
      <c r="BC735" s="1"/>
      <c r="BD735" s="1"/>
      <c r="BE735" s="1"/>
      <c r="BF735" s="1"/>
      <c r="BG735" s="1"/>
      <c r="BH735" s="1"/>
      <c r="BI735" s="1"/>
      <c r="BJ735" s="1"/>
      <c r="BK735" s="1"/>
    </row>
    <row r="736" spans="1:63" ht="13.5" customHeight="1" x14ac:dyDescent="0.25">
      <c r="A736" s="3"/>
      <c r="B736" s="3"/>
      <c r="C736" s="3"/>
      <c r="D736" s="3"/>
      <c r="E736" s="3"/>
      <c r="F736" s="3"/>
      <c r="G736" s="1"/>
      <c r="H736" s="3"/>
      <c r="I736" s="1"/>
      <c r="J736" s="1"/>
      <c r="K736" s="1"/>
      <c r="L736" s="1"/>
      <c r="M736" s="1"/>
      <c r="N736" s="1"/>
      <c r="O736" s="1"/>
      <c r="P736" s="3"/>
      <c r="Q736" s="1"/>
      <c r="R736" s="1"/>
      <c r="S736" s="1"/>
      <c r="T736" s="1"/>
      <c r="U736" s="1"/>
      <c r="V736" s="1"/>
      <c r="W736" s="1"/>
      <c r="X736" s="1"/>
      <c r="Y736" s="1"/>
      <c r="Z736" s="1"/>
      <c r="AA736" s="1"/>
      <c r="AB736" s="1"/>
      <c r="AC736" s="1"/>
      <c r="AD736" s="1"/>
      <c r="AE736" s="1"/>
      <c r="AF736" s="1"/>
      <c r="AG736" s="1"/>
      <c r="AH736" s="1"/>
      <c r="AI736" s="1"/>
      <c r="AJ736" s="1"/>
      <c r="AK736" s="1"/>
      <c r="AL736" s="3"/>
      <c r="AM736" s="3"/>
      <c r="AN736" s="3"/>
      <c r="AO736" s="244"/>
      <c r="AP736" s="244"/>
      <c r="AQ736" s="244"/>
      <c r="AR736" s="1"/>
      <c r="AS736" s="1"/>
      <c r="AT736" s="1"/>
      <c r="AU736" s="1"/>
      <c r="AV736" s="1"/>
      <c r="AW736" s="1"/>
      <c r="AX736" s="1"/>
      <c r="AY736" s="1"/>
      <c r="AZ736" s="1"/>
      <c r="BA736" s="1"/>
      <c r="BB736" s="1"/>
      <c r="BC736" s="1"/>
      <c r="BD736" s="1"/>
      <c r="BE736" s="1"/>
      <c r="BF736" s="1"/>
      <c r="BG736" s="1"/>
      <c r="BH736" s="1"/>
      <c r="BI736" s="1"/>
      <c r="BJ736" s="1"/>
      <c r="BK736" s="1"/>
    </row>
    <row r="737" spans="1:63" ht="13.5" customHeight="1" x14ac:dyDescent="0.25">
      <c r="A737" s="3"/>
      <c r="B737" s="3"/>
      <c r="C737" s="3"/>
      <c r="D737" s="3"/>
      <c r="E737" s="3"/>
      <c r="F737" s="3"/>
      <c r="G737" s="1"/>
      <c r="H737" s="3"/>
      <c r="I737" s="1"/>
      <c r="J737" s="1"/>
      <c r="K737" s="1"/>
      <c r="L737" s="1"/>
      <c r="M737" s="1"/>
      <c r="N737" s="1"/>
      <c r="O737" s="1"/>
      <c r="P737" s="3"/>
      <c r="Q737" s="1"/>
      <c r="R737" s="1"/>
      <c r="S737" s="1"/>
      <c r="T737" s="1"/>
      <c r="U737" s="1"/>
      <c r="V737" s="1"/>
      <c r="W737" s="1"/>
      <c r="X737" s="1"/>
      <c r="Y737" s="1"/>
      <c r="Z737" s="1"/>
      <c r="AA737" s="1"/>
      <c r="AB737" s="1"/>
      <c r="AC737" s="1"/>
      <c r="AD737" s="1"/>
      <c r="AE737" s="1"/>
      <c r="AF737" s="1"/>
      <c r="AG737" s="1"/>
      <c r="AH737" s="1"/>
      <c r="AI737" s="1"/>
      <c r="AJ737" s="1"/>
      <c r="AK737" s="1"/>
      <c r="AL737" s="3"/>
      <c r="AM737" s="3"/>
      <c r="AN737" s="3"/>
      <c r="AO737" s="244"/>
      <c r="AP737" s="244"/>
      <c r="AQ737" s="244"/>
      <c r="AR737" s="1"/>
      <c r="AS737" s="1"/>
      <c r="AT737" s="1"/>
      <c r="AU737" s="1"/>
      <c r="AV737" s="1"/>
      <c r="AW737" s="1"/>
      <c r="AX737" s="1"/>
      <c r="AY737" s="1"/>
      <c r="AZ737" s="1"/>
      <c r="BA737" s="1"/>
      <c r="BB737" s="1"/>
      <c r="BC737" s="1"/>
      <c r="BD737" s="1"/>
      <c r="BE737" s="1"/>
      <c r="BF737" s="1"/>
      <c r="BG737" s="1"/>
      <c r="BH737" s="1"/>
      <c r="BI737" s="1"/>
      <c r="BJ737" s="1"/>
      <c r="BK737" s="1"/>
    </row>
    <row r="738" spans="1:63" ht="13.5" customHeight="1" x14ac:dyDescent="0.25">
      <c r="A738" s="3"/>
      <c r="B738" s="3"/>
      <c r="C738" s="3"/>
      <c r="D738" s="3"/>
      <c r="E738" s="3"/>
      <c r="F738" s="3"/>
      <c r="G738" s="1"/>
      <c r="H738" s="3"/>
      <c r="I738" s="1"/>
      <c r="J738" s="1"/>
      <c r="K738" s="1"/>
      <c r="L738" s="1"/>
      <c r="M738" s="1"/>
      <c r="N738" s="1"/>
      <c r="O738" s="1"/>
      <c r="P738" s="3"/>
      <c r="Q738" s="1"/>
      <c r="R738" s="1"/>
      <c r="S738" s="1"/>
      <c r="T738" s="1"/>
      <c r="U738" s="1"/>
      <c r="V738" s="1"/>
      <c r="W738" s="1"/>
      <c r="X738" s="1"/>
      <c r="Y738" s="1"/>
      <c r="Z738" s="1"/>
      <c r="AA738" s="1"/>
      <c r="AB738" s="1"/>
      <c r="AC738" s="1"/>
      <c r="AD738" s="1"/>
      <c r="AE738" s="1"/>
      <c r="AF738" s="1"/>
      <c r="AG738" s="1"/>
      <c r="AH738" s="1"/>
      <c r="AI738" s="1"/>
      <c r="AJ738" s="1"/>
      <c r="AK738" s="1"/>
      <c r="AL738" s="3"/>
      <c r="AM738" s="3"/>
      <c r="AN738" s="3"/>
      <c r="AO738" s="244"/>
      <c r="AP738" s="244"/>
      <c r="AQ738" s="244"/>
      <c r="AR738" s="1"/>
      <c r="AS738" s="1"/>
      <c r="AT738" s="1"/>
      <c r="AU738" s="1"/>
      <c r="AV738" s="1"/>
      <c r="AW738" s="1"/>
      <c r="AX738" s="1"/>
      <c r="AY738" s="1"/>
      <c r="AZ738" s="1"/>
      <c r="BA738" s="1"/>
      <c r="BB738" s="1"/>
      <c r="BC738" s="1"/>
      <c r="BD738" s="1"/>
      <c r="BE738" s="1"/>
      <c r="BF738" s="1"/>
      <c r="BG738" s="1"/>
      <c r="BH738" s="1"/>
      <c r="BI738" s="1"/>
      <c r="BJ738" s="1"/>
      <c r="BK738" s="1"/>
    </row>
    <row r="739" spans="1:63" ht="13.5" customHeight="1" x14ac:dyDescent="0.25">
      <c r="A739" s="3"/>
      <c r="B739" s="3"/>
      <c r="C739" s="3"/>
      <c r="D739" s="3"/>
      <c r="E739" s="3"/>
      <c r="F739" s="3"/>
      <c r="G739" s="1"/>
      <c r="H739" s="3"/>
      <c r="I739" s="1"/>
      <c r="J739" s="1"/>
      <c r="K739" s="1"/>
      <c r="L739" s="1"/>
      <c r="M739" s="1"/>
      <c r="N739" s="1"/>
      <c r="O739" s="1"/>
      <c r="P739" s="3"/>
      <c r="Q739" s="1"/>
      <c r="R739" s="1"/>
      <c r="S739" s="1"/>
      <c r="T739" s="1"/>
      <c r="U739" s="1"/>
      <c r="V739" s="1"/>
      <c r="W739" s="1"/>
      <c r="X739" s="1"/>
      <c r="Y739" s="1"/>
      <c r="Z739" s="1"/>
      <c r="AA739" s="1"/>
      <c r="AB739" s="1"/>
      <c r="AC739" s="1"/>
      <c r="AD739" s="1"/>
      <c r="AE739" s="1"/>
      <c r="AF739" s="1"/>
      <c r="AG739" s="1"/>
      <c r="AH739" s="1"/>
      <c r="AI739" s="1"/>
      <c r="AJ739" s="1"/>
      <c r="AK739" s="1"/>
      <c r="AL739" s="3"/>
      <c r="AM739" s="3"/>
      <c r="AN739" s="3"/>
      <c r="AO739" s="244"/>
      <c r="AP739" s="244"/>
      <c r="AQ739" s="244"/>
      <c r="AR739" s="1"/>
      <c r="AS739" s="1"/>
      <c r="AT739" s="1"/>
      <c r="AU739" s="1"/>
      <c r="AV739" s="1"/>
      <c r="AW739" s="1"/>
      <c r="AX739" s="1"/>
      <c r="AY739" s="1"/>
      <c r="AZ739" s="1"/>
      <c r="BA739" s="1"/>
      <c r="BB739" s="1"/>
      <c r="BC739" s="1"/>
      <c r="BD739" s="1"/>
      <c r="BE739" s="1"/>
      <c r="BF739" s="1"/>
      <c r="BG739" s="1"/>
      <c r="BH739" s="1"/>
      <c r="BI739" s="1"/>
      <c r="BJ739" s="1"/>
      <c r="BK739" s="1"/>
    </row>
    <row r="740" spans="1:63" ht="13.5" customHeight="1" x14ac:dyDescent="0.25">
      <c r="A740" s="3"/>
      <c r="B740" s="3"/>
      <c r="C740" s="3"/>
      <c r="D740" s="3"/>
      <c r="E740" s="3"/>
      <c r="F740" s="3"/>
      <c r="G740" s="1"/>
      <c r="H740" s="3"/>
      <c r="I740" s="1"/>
      <c r="J740" s="1"/>
      <c r="K740" s="1"/>
      <c r="L740" s="1"/>
      <c r="M740" s="1"/>
      <c r="N740" s="1"/>
      <c r="O740" s="1"/>
      <c r="P740" s="3"/>
      <c r="Q740" s="1"/>
      <c r="R740" s="1"/>
      <c r="S740" s="1"/>
      <c r="T740" s="1"/>
      <c r="U740" s="1"/>
      <c r="V740" s="1"/>
      <c r="W740" s="1"/>
      <c r="X740" s="1"/>
      <c r="Y740" s="1"/>
      <c r="Z740" s="1"/>
      <c r="AA740" s="1"/>
      <c r="AB740" s="1"/>
      <c r="AC740" s="1"/>
      <c r="AD740" s="1"/>
      <c r="AE740" s="1"/>
      <c r="AF740" s="1"/>
      <c r="AG740" s="1"/>
      <c r="AH740" s="1"/>
      <c r="AI740" s="1"/>
      <c r="AJ740" s="1"/>
      <c r="AK740" s="1"/>
      <c r="AL740" s="3"/>
      <c r="AM740" s="3"/>
      <c r="AN740" s="3"/>
      <c r="AO740" s="244"/>
      <c r="AP740" s="244"/>
      <c r="AQ740" s="244"/>
      <c r="AR740" s="1"/>
      <c r="AS740" s="1"/>
      <c r="AT740" s="1"/>
      <c r="AU740" s="1"/>
      <c r="AV740" s="1"/>
      <c r="AW740" s="1"/>
      <c r="AX740" s="1"/>
      <c r="AY740" s="1"/>
      <c r="AZ740" s="1"/>
      <c r="BA740" s="1"/>
      <c r="BB740" s="1"/>
      <c r="BC740" s="1"/>
      <c r="BD740" s="1"/>
      <c r="BE740" s="1"/>
      <c r="BF740" s="1"/>
      <c r="BG740" s="1"/>
      <c r="BH740" s="1"/>
      <c r="BI740" s="1"/>
      <c r="BJ740" s="1"/>
      <c r="BK740" s="1"/>
    </row>
    <row r="741" spans="1:63" ht="13.5" customHeight="1" x14ac:dyDescent="0.25">
      <c r="A741" s="3"/>
      <c r="B741" s="3"/>
      <c r="C741" s="3"/>
      <c r="D741" s="3"/>
      <c r="E741" s="3"/>
      <c r="F741" s="3"/>
      <c r="G741" s="1"/>
      <c r="H741" s="3"/>
      <c r="I741" s="1"/>
      <c r="J741" s="1"/>
      <c r="K741" s="1"/>
      <c r="L741" s="1"/>
      <c r="M741" s="1"/>
      <c r="N741" s="1"/>
      <c r="O741" s="1"/>
      <c r="P741" s="3"/>
      <c r="Q741" s="1"/>
      <c r="R741" s="1"/>
      <c r="S741" s="1"/>
      <c r="T741" s="1"/>
      <c r="U741" s="1"/>
      <c r="V741" s="1"/>
      <c r="W741" s="1"/>
      <c r="X741" s="1"/>
      <c r="Y741" s="1"/>
      <c r="Z741" s="1"/>
      <c r="AA741" s="1"/>
      <c r="AB741" s="1"/>
      <c r="AC741" s="1"/>
      <c r="AD741" s="1"/>
      <c r="AE741" s="1"/>
      <c r="AF741" s="1"/>
      <c r="AG741" s="1"/>
      <c r="AH741" s="1"/>
      <c r="AI741" s="1"/>
      <c r="AJ741" s="1"/>
      <c r="AK741" s="1"/>
      <c r="AL741" s="3"/>
      <c r="AM741" s="3"/>
      <c r="AN741" s="3"/>
      <c r="AO741" s="244"/>
      <c r="AP741" s="244"/>
      <c r="AQ741" s="244"/>
      <c r="AR741" s="1"/>
      <c r="AS741" s="1"/>
      <c r="AT741" s="1"/>
      <c r="AU741" s="1"/>
      <c r="AV741" s="1"/>
      <c r="AW741" s="1"/>
      <c r="AX741" s="1"/>
      <c r="AY741" s="1"/>
      <c r="AZ741" s="1"/>
      <c r="BA741" s="1"/>
      <c r="BB741" s="1"/>
      <c r="BC741" s="1"/>
      <c r="BD741" s="1"/>
      <c r="BE741" s="1"/>
      <c r="BF741" s="1"/>
      <c r="BG741" s="1"/>
      <c r="BH741" s="1"/>
      <c r="BI741" s="1"/>
      <c r="BJ741" s="1"/>
      <c r="BK741" s="1"/>
    </row>
    <row r="742" spans="1:63" ht="13.5" customHeight="1" x14ac:dyDescent="0.25">
      <c r="A742" s="3"/>
      <c r="B742" s="3"/>
      <c r="C742" s="3"/>
      <c r="D742" s="3"/>
      <c r="E742" s="3"/>
      <c r="F742" s="3"/>
      <c r="G742" s="1"/>
      <c r="H742" s="3"/>
      <c r="I742" s="1"/>
      <c r="J742" s="1"/>
      <c r="K742" s="1"/>
      <c r="L742" s="1"/>
      <c r="M742" s="1"/>
      <c r="N742" s="1"/>
      <c r="O742" s="1"/>
      <c r="P742" s="3"/>
      <c r="Q742" s="1"/>
      <c r="R742" s="1"/>
      <c r="S742" s="1"/>
      <c r="T742" s="1"/>
      <c r="U742" s="1"/>
      <c r="V742" s="1"/>
      <c r="W742" s="1"/>
      <c r="X742" s="1"/>
      <c r="Y742" s="1"/>
      <c r="Z742" s="1"/>
      <c r="AA742" s="1"/>
      <c r="AB742" s="1"/>
      <c r="AC742" s="1"/>
      <c r="AD742" s="1"/>
      <c r="AE742" s="1"/>
      <c r="AF742" s="1"/>
      <c r="AG742" s="1"/>
      <c r="AH742" s="1"/>
      <c r="AI742" s="1"/>
      <c r="AJ742" s="1"/>
      <c r="AK742" s="1"/>
      <c r="AL742" s="3"/>
      <c r="AM742" s="3"/>
      <c r="AN742" s="3"/>
      <c r="AO742" s="244"/>
      <c r="AP742" s="244"/>
      <c r="AQ742" s="244"/>
      <c r="AR742" s="1"/>
      <c r="AS742" s="1"/>
      <c r="AT742" s="1"/>
      <c r="AU742" s="1"/>
      <c r="AV742" s="1"/>
      <c r="AW742" s="1"/>
      <c r="AX742" s="1"/>
      <c r="AY742" s="1"/>
      <c r="AZ742" s="1"/>
      <c r="BA742" s="1"/>
      <c r="BB742" s="1"/>
      <c r="BC742" s="1"/>
      <c r="BD742" s="1"/>
      <c r="BE742" s="1"/>
      <c r="BF742" s="1"/>
      <c r="BG742" s="1"/>
      <c r="BH742" s="1"/>
      <c r="BI742" s="1"/>
      <c r="BJ742" s="1"/>
      <c r="BK742" s="1"/>
    </row>
    <row r="743" spans="1:63" ht="13.5" customHeight="1" x14ac:dyDescent="0.25">
      <c r="A743" s="3"/>
      <c r="B743" s="3"/>
      <c r="C743" s="3"/>
      <c r="D743" s="3"/>
      <c r="E743" s="3"/>
      <c r="F743" s="3"/>
      <c r="G743" s="1"/>
      <c r="H743" s="3"/>
      <c r="I743" s="1"/>
      <c r="J743" s="1"/>
      <c r="K743" s="1"/>
      <c r="L743" s="1"/>
      <c r="M743" s="1"/>
      <c r="N743" s="1"/>
      <c r="O743" s="1"/>
      <c r="P743" s="3"/>
      <c r="Q743" s="1"/>
      <c r="R743" s="1"/>
      <c r="S743" s="1"/>
      <c r="T743" s="1"/>
      <c r="U743" s="1"/>
      <c r="V743" s="1"/>
      <c r="W743" s="1"/>
      <c r="X743" s="1"/>
      <c r="Y743" s="1"/>
      <c r="Z743" s="1"/>
      <c r="AA743" s="1"/>
      <c r="AB743" s="1"/>
      <c r="AC743" s="1"/>
      <c r="AD743" s="1"/>
      <c r="AE743" s="1"/>
      <c r="AF743" s="1"/>
      <c r="AG743" s="1"/>
      <c r="AH743" s="1"/>
      <c r="AI743" s="1"/>
      <c r="AJ743" s="1"/>
      <c r="AK743" s="1"/>
      <c r="AL743" s="3"/>
      <c r="AM743" s="3"/>
      <c r="AN743" s="3"/>
      <c r="AO743" s="244"/>
      <c r="AP743" s="244"/>
      <c r="AQ743" s="244"/>
      <c r="AR743" s="1"/>
      <c r="AS743" s="1"/>
      <c r="AT743" s="1"/>
      <c r="AU743" s="1"/>
      <c r="AV743" s="1"/>
      <c r="AW743" s="1"/>
      <c r="AX743" s="1"/>
      <c r="AY743" s="1"/>
      <c r="AZ743" s="1"/>
      <c r="BA743" s="1"/>
      <c r="BB743" s="1"/>
      <c r="BC743" s="1"/>
      <c r="BD743" s="1"/>
      <c r="BE743" s="1"/>
      <c r="BF743" s="1"/>
      <c r="BG743" s="1"/>
      <c r="BH743" s="1"/>
      <c r="BI743" s="1"/>
      <c r="BJ743" s="1"/>
      <c r="BK743" s="1"/>
    </row>
    <row r="744" spans="1:63" ht="13.5" customHeight="1" x14ac:dyDescent="0.25">
      <c r="A744" s="3"/>
      <c r="B744" s="3"/>
      <c r="C744" s="3"/>
      <c r="D744" s="3"/>
      <c r="E744" s="3"/>
      <c r="F744" s="3"/>
      <c r="G744" s="1"/>
      <c r="H744" s="3"/>
      <c r="I744" s="1"/>
      <c r="J744" s="1"/>
      <c r="K744" s="1"/>
      <c r="L744" s="1"/>
      <c r="M744" s="1"/>
      <c r="N744" s="1"/>
      <c r="O744" s="1"/>
      <c r="P744" s="3"/>
      <c r="Q744" s="1"/>
      <c r="R744" s="1"/>
      <c r="S744" s="1"/>
      <c r="T744" s="1"/>
      <c r="U744" s="1"/>
      <c r="V744" s="1"/>
      <c r="W744" s="1"/>
      <c r="X744" s="1"/>
      <c r="Y744" s="1"/>
      <c r="Z744" s="1"/>
      <c r="AA744" s="1"/>
      <c r="AB744" s="1"/>
      <c r="AC744" s="1"/>
      <c r="AD744" s="1"/>
      <c r="AE744" s="1"/>
      <c r="AF744" s="1"/>
      <c r="AG744" s="1"/>
      <c r="AH744" s="1"/>
      <c r="AI744" s="1"/>
      <c r="AJ744" s="1"/>
      <c r="AK744" s="1"/>
      <c r="AL744" s="3"/>
      <c r="AM744" s="3"/>
      <c r="AN744" s="3"/>
      <c r="AO744" s="244"/>
      <c r="AP744" s="244"/>
      <c r="AQ744" s="244"/>
      <c r="AR744" s="1"/>
      <c r="AS744" s="1"/>
      <c r="AT744" s="1"/>
      <c r="AU744" s="1"/>
      <c r="AV744" s="1"/>
      <c r="AW744" s="1"/>
      <c r="AX744" s="1"/>
      <c r="AY744" s="1"/>
      <c r="AZ744" s="1"/>
      <c r="BA744" s="1"/>
      <c r="BB744" s="1"/>
      <c r="BC744" s="1"/>
      <c r="BD744" s="1"/>
      <c r="BE744" s="1"/>
      <c r="BF744" s="1"/>
      <c r="BG744" s="1"/>
      <c r="BH744" s="1"/>
      <c r="BI744" s="1"/>
      <c r="BJ744" s="1"/>
      <c r="BK744" s="1"/>
    </row>
    <row r="745" spans="1:63" ht="13.5" customHeight="1" x14ac:dyDescent="0.25">
      <c r="A745" s="3"/>
      <c r="B745" s="3"/>
      <c r="C745" s="3"/>
      <c r="D745" s="3"/>
      <c r="E745" s="3"/>
      <c r="F745" s="3"/>
      <c r="G745" s="1"/>
      <c r="H745" s="3"/>
      <c r="I745" s="1"/>
      <c r="J745" s="1"/>
      <c r="K745" s="1"/>
      <c r="L745" s="1"/>
      <c r="M745" s="1"/>
      <c r="N745" s="1"/>
      <c r="O745" s="1"/>
      <c r="P745" s="3"/>
      <c r="Q745" s="1"/>
      <c r="R745" s="1"/>
      <c r="S745" s="1"/>
      <c r="T745" s="1"/>
      <c r="U745" s="1"/>
      <c r="V745" s="1"/>
      <c r="W745" s="1"/>
      <c r="X745" s="1"/>
      <c r="Y745" s="1"/>
      <c r="Z745" s="1"/>
      <c r="AA745" s="1"/>
      <c r="AB745" s="1"/>
      <c r="AC745" s="1"/>
      <c r="AD745" s="1"/>
      <c r="AE745" s="1"/>
      <c r="AF745" s="1"/>
      <c r="AG745" s="1"/>
      <c r="AH745" s="1"/>
      <c r="AI745" s="1"/>
      <c r="AJ745" s="1"/>
      <c r="AK745" s="1"/>
      <c r="AL745" s="3"/>
      <c r="AM745" s="3"/>
      <c r="AN745" s="3"/>
      <c r="AO745" s="244"/>
      <c r="AP745" s="244"/>
      <c r="AQ745" s="244"/>
      <c r="AR745" s="1"/>
      <c r="AS745" s="1"/>
      <c r="AT745" s="1"/>
      <c r="AU745" s="1"/>
      <c r="AV745" s="1"/>
      <c r="AW745" s="1"/>
      <c r="AX745" s="1"/>
      <c r="AY745" s="1"/>
      <c r="AZ745" s="1"/>
      <c r="BA745" s="1"/>
      <c r="BB745" s="1"/>
      <c r="BC745" s="1"/>
      <c r="BD745" s="1"/>
      <c r="BE745" s="1"/>
      <c r="BF745" s="1"/>
      <c r="BG745" s="1"/>
      <c r="BH745" s="1"/>
      <c r="BI745" s="1"/>
      <c r="BJ745" s="1"/>
      <c r="BK745" s="1"/>
    </row>
    <row r="746" spans="1:63" ht="13.5" customHeight="1" x14ac:dyDescent="0.25">
      <c r="A746" s="3"/>
      <c r="B746" s="3"/>
      <c r="C746" s="3"/>
      <c r="D746" s="3"/>
      <c r="E746" s="3"/>
      <c r="F746" s="3"/>
      <c r="G746" s="1"/>
      <c r="H746" s="3"/>
      <c r="I746" s="1"/>
      <c r="J746" s="1"/>
      <c r="K746" s="1"/>
      <c r="L746" s="1"/>
      <c r="M746" s="1"/>
      <c r="N746" s="1"/>
      <c r="O746" s="1"/>
      <c r="P746" s="3"/>
      <c r="Q746" s="1"/>
      <c r="R746" s="1"/>
      <c r="S746" s="1"/>
      <c r="T746" s="1"/>
      <c r="U746" s="1"/>
      <c r="V746" s="1"/>
      <c r="W746" s="1"/>
      <c r="X746" s="1"/>
      <c r="Y746" s="1"/>
      <c r="Z746" s="1"/>
      <c r="AA746" s="1"/>
      <c r="AB746" s="1"/>
      <c r="AC746" s="1"/>
      <c r="AD746" s="1"/>
      <c r="AE746" s="1"/>
      <c r="AF746" s="1"/>
      <c r="AG746" s="1"/>
      <c r="AH746" s="1"/>
      <c r="AI746" s="1"/>
      <c r="AJ746" s="1"/>
      <c r="AK746" s="1"/>
      <c r="AL746" s="3"/>
      <c r="AM746" s="3"/>
      <c r="AN746" s="3"/>
      <c r="AO746" s="244"/>
      <c r="AP746" s="244"/>
      <c r="AQ746" s="244"/>
      <c r="AR746" s="1"/>
      <c r="AS746" s="1"/>
      <c r="AT746" s="1"/>
      <c r="AU746" s="1"/>
      <c r="AV746" s="1"/>
      <c r="AW746" s="1"/>
      <c r="AX746" s="1"/>
      <c r="AY746" s="1"/>
      <c r="AZ746" s="1"/>
      <c r="BA746" s="1"/>
      <c r="BB746" s="1"/>
      <c r="BC746" s="1"/>
      <c r="BD746" s="1"/>
      <c r="BE746" s="1"/>
      <c r="BF746" s="1"/>
      <c r="BG746" s="1"/>
      <c r="BH746" s="1"/>
      <c r="BI746" s="1"/>
      <c r="BJ746" s="1"/>
      <c r="BK746" s="1"/>
    </row>
    <row r="747" spans="1:63" ht="13.5" customHeight="1" x14ac:dyDescent="0.25">
      <c r="A747" s="3"/>
      <c r="B747" s="3"/>
      <c r="C747" s="3"/>
      <c r="D747" s="3"/>
      <c r="E747" s="3"/>
      <c r="F747" s="3"/>
      <c r="G747" s="1"/>
      <c r="H747" s="3"/>
      <c r="I747" s="1"/>
      <c r="J747" s="1"/>
      <c r="K747" s="1"/>
      <c r="L747" s="1"/>
      <c r="M747" s="1"/>
      <c r="N747" s="1"/>
      <c r="O747" s="1"/>
      <c r="P747" s="3"/>
      <c r="Q747" s="1"/>
      <c r="R747" s="1"/>
      <c r="S747" s="1"/>
      <c r="T747" s="1"/>
      <c r="U747" s="1"/>
      <c r="V747" s="1"/>
      <c r="W747" s="1"/>
      <c r="X747" s="1"/>
      <c r="Y747" s="1"/>
      <c r="Z747" s="1"/>
      <c r="AA747" s="1"/>
      <c r="AB747" s="1"/>
      <c r="AC747" s="1"/>
      <c r="AD747" s="1"/>
      <c r="AE747" s="1"/>
      <c r="AF747" s="1"/>
      <c r="AG747" s="1"/>
      <c r="AH747" s="1"/>
      <c r="AI747" s="1"/>
      <c r="AJ747" s="1"/>
      <c r="AK747" s="1"/>
      <c r="AL747" s="3"/>
      <c r="AM747" s="3"/>
      <c r="AN747" s="3"/>
      <c r="AO747" s="244"/>
      <c r="AP747" s="244"/>
      <c r="AQ747" s="244"/>
      <c r="AR747" s="1"/>
      <c r="AS747" s="1"/>
      <c r="AT747" s="1"/>
      <c r="AU747" s="1"/>
      <c r="AV747" s="1"/>
      <c r="AW747" s="1"/>
      <c r="AX747" s="1"/>
      <c r="AY747" s="1"/>
      <c r="AZ747" s="1"/>
      <c r="BA747" s="1"/>
      <c r="BB747" s="1"/>
      <c r="BC747" s="1"/>
      <c r="BD747" s="1"/>
      <c r="BE747" s="1"/>
      <c r="BF747" s="1"/>
      <c r="BG747" s="1"/>
      <c r="BH747" s="1"/>
      <c r="BI747" s="1"/>
      <c r="BJ747" s="1"/>
      <c r="BK747" s="1"/>
    </row>
    <row r="748" spans="1:63" ht="13.5" customHeight="1" x14ac:dyDescent="0.25">
      <c r="A748" s="3"/>
      <c r="B748" s="3"/>
      <c r="C748" s="3"/>
      <c r="D748" s="3"/>
      <c r="E748" s="3"/>
      <c r="F748" s="3"/>
      <c r="G748" s="1"/>
      <c r="H748" s="3"/>
      <c r="I748" s="1"/>
      <c r="J748" s="1"/>
      <c r="K748" s="1"/>
      <c r="L748" s="1"/>
      <c r="M748" s="1"/>
      <c r="N748" s="1"/>
      <c r="O748" s="1"/>
      <c r="P748" s="3"/>
      <c r="Q748" s="1"/>
      <c r="R748" s="1"/>
      <c r="S748" s="1"/>
      <c r="T748" s="1"/>
      <c r="U748" s="1"/>
      <c r="V748" s="1"/>
      <c r="W748" s="1"/>
      <c r="X748" s="1"/>
      <c r="Y748" s="1"/>
      <c r="Z748" s="1"/>
      <c r="AA748" s="1"/>
      <c r="AB748" s="1"/>
      <c r="AC748" s="1"/>
      <c r="AD748" s="1"/>
      <c r="AE748" s="1"/>
      <c r="AF748" s="1"/>
      <c r="AG748" s="1"/>
      <c r="AH748" s="1"/>
      <c r="AI748" s="1"/>
      <c r="AJ748" s="1"/>
      <c r="AK748" s="1"/>
      <c r="AL748" s="3"/>
      <c r="AM748" s="3"/>
      <c r="AN748" s="3"/>
      <c r="AO748" s="244"/>
      <c r="AP748" s="244"/>
      <c r="AQ748" s="244"/>
      <c r="AR748" s="1"/>
      <c r="AS748" s="1"/>
      <c r="AT748" s="1"/>
      <c r="AU748" s="1"/>
      <c r="AV748" s="1"/>
      <c r="AW748" s="1"/>
      <c r="AX748" s="1"/>
      <c r="AY748" s="1"/>
      <c r="AZ748" s="1"/>
      <c r="BA748" s="1"/>
      <c r="BB748" s="1"/>
      <c r="BC748" s="1"/>
      <c r="BD748" s="1"/>
      <c r="BE748" s="1"/>
      <c r="BF748" s="1"/>
      <c r="BG748" s="1"/>
      <c r="BH748" s="1"/>
      <c r="BI748" s="1"/>
      <c r="BJ748" s="1"/>
      <c r="BK748" s="1"/>
    </row>
    <row r="749" spans="1:63" ht="13.5" customHeight="1" x14ac:dyDescent="0.25">
      <c r="A749" s="3"/>
      <c r="B749" s="3"/>
      <c r="C749" s="3"/>
      <c r="D749" s="3"/>
      <c r="E749" s="3"/>
      <c r="F749" s="3"/>
      <c r="G749" s="1"/>
      <c r="H749" s="3"/>
      <c r="I749" s="1"/>
      <c r="J749" s="1"/>
      <c r="K749" s="1"/>
      <c r="L749" s="1"/>
      <c r="M749" s="1"/>
      <c r="N749" s="1"/>
      <c r="O749" s="1"/>
      <c r="P749" s="3"/>
      <c r="Q749" s="1"/>
      <c r="R749" s="1"/>
      <c r="S749" s="1"/>
      <c r="T749" s="1"/>
      <c r="U749" s="1"/>
      <c r="V749" s="1"/>
      <c r="W749" s="1"/>
      <c r="X749" s="1"/>
      <c r="Y749" s="1"/>
      <c r="Z749" s="1"/>
      <c r="AA749" s="1"/>
      <c r="AB749" s="1"/>
      <c r="AC749" s="1"/>
      <c r="AD749" s="1"/>
      <c r="AE749" s="1"/>
      <c r="AF749" s="1"/>
      <c r="AG749" s="1"/>
      <c r="AH749" s="1"/>
      <c r="AI749" s="1"/>
      <c r="AJ749" s="1"/>
      <c r="AK749" s="1"/>
      <c r="AL749" s="3"/>
      <c r="AM749" s="3"/>
      <c r="AN749" s="3"/>
      <c r="AO749" s="244"/>
      <c r="AP749" s="244"/>
      <c r="AQ749" s="244"/>
      <c r="AR749" s="1"/>
      <c r="AS749" s="1"/>
      <c r="AT749" s="1"/>
      <c r="AU749" s="1"/>
      <c r="AV749" s="1"/>
      <c r="AW749" s="1"/>
      <c r="AX749" s="1"/>
      <c r="AY749" s="1"/>
      <c r="AZ749" s="1"/>
      <c r="BA749" s="1"/>
      <c r="BB749" s="1"/>
      <c r="BC749" s="1"/>
      <c r="BD749" s="1"/>
      <c r="BE749" s="1"/>
      <c r="BF749" s="1"/>
      <c r="BG749" s="1"/>
      <c r="BH749" s="1"/>
      <c r="BI749" s="1"/>
      <c r="BJ749" s="1"/>
      <c r="BK749" s="1"/>
    </row>
    <row r="750" spans="1:63" ht="13.5" customHeight="1" x14ac:dyDescent="0.25">
      <c r="A750" s="3"/>
      <c r="B750" s="3"/>
      <c r="C750" s="3"/>
      <c r="D750" s="3"/>
      <c r="E750" s="3"/>
      <c r="F750" s="3"/>
      <c r="G750" s="1"/>
      <c r="H750" s="3"/>
      <c r="I750" s="1"/>
      <c r="J750" s="1"/>
      <c r="K750" s="1"/>
      <c r="L750" s="1"/>
      <c r="M750" s="1"/>
      <c r="N750" s="1"/>
      <c r="O750" s="1"/>
      <c r="P750" s="3"/>
      <c r="Q750" s="1"/>
      <c r="R750" s="1"/>
      <c r="S750" s="1"/>
      <c r="T750" s="1"/>
      <c r="U750" s="1"/>
      <c r="V750" s="1"/>
      <c r="W750" s="1"/>
      <c r="X750" s="1"/>
      <c r="Y750" s="1"/>
      <c r="Z750" s="1"/>
      <c r="AA750" s="1"/>
      <c r="AB750" s="1"/>
      <c r="AC750" s="1"/>
      <c r="AD750" s="1"/>
      <c r="AE750" s="1"/>
      <c r="AF750" s="1"/>
      <c r="AG750" s="1"/>
      <c r="AH750" s="1"/>
      <c r="AI750" s="1"/>
      <c r="AJ750" s="1"/>
      <c r="AK750" s="1"/>
      <c r="AL750" s="3"/>
      <c r="AM750" s="3"/>
      <c r="AN750" s="3"/>
      <c r="AO750" s="244"/>
      <c r="AP750" s="244"/>
      <c r="AQ750" s="244"/>
      <c r="AR750" s="1"/>
      <c r="AS750" s="1"/>
      <c r="AT750" s="1"/>
      <c r="AU750" s="1"/>
      <c r="AV750" s="1"/>
      <c r="AW750" s="1"/>
      <c r="AX750" s="1"/>
      <c r="AY750" s="1"/>
      <c r="AZ750" s="1"/>
      <c r="BA750" s="1"/>
      <c r="BB750" s="1"/>
      <c r="BC750" s="1"/>
      <c r="BD750" s="1"/>
      <c r="BE750" s="1"/>
      <c r="BF750" s="1"/>
      <c r="BG750" s="1"/>
      <c r="BH750" s="1"/>
      <c r="BI750" s="1"/>
      <c r="BJ750" s="1"/>
      <c r="BK750" s="1"/>
    </row>
    <row r="751" spans="1:63" ht="13.5" customHeight="1" x14ac:dyDescent="0.25">
      <c r="A751" s="3"/>
      <c r="B751" s="3"/>
      <c r="C751" s="3"/>
      <c r="D751" s="3"/>
      <c r="E751" s="3"/>
      <c r="F751" s="3"/>
      <c r="G751" s="1"/>
      <c r="H751" s="3"/>
      <c r="I751" s="1"/>
      <c r="J751" s="1"/>
      <c r="K751" s="1"/>
      <c r="L751" s="1"/>
      <c r="M751" s="1"/>
      <c r="N751" s="1"/>
      <c r="O751" s="1"/>
      <c r="P751" s="3"/>
      <c r="Q751" s="1"/>
      <c r="R751" s="1"/>
      <c r="S751" s="1"/>
      <c r="T751" s="1"/>
      <c r="U751" s="1"/>
      <c r="V751" s="1"/>
      <c r="W751" s="1"/>
      <c r="X751" s="1"/>
      <c r="Y751" s="1"/>
      <c r="Z751" s="1"/>
      <c r="AA751" s="1"/>
      <c r="AB751" s="1"/>
      <c r="AC751" s="1"/>
      <c r="AD751" s="1"/>
      <c r="AE751" s="1"/>
      <c r="AF751" s="1"/>
      <c r="AG751" s="1"/>
      <c r="AH751" s="1"/>
      <c r="AI751" s="1"/>
      <c r="AJ751" s="1"/>
      <c r="AK751" s="1"/>
      <c r="AL751" s="3"/>
      <c r="AM751" s="3"/>
      <c r="AN751" s="3"/>
      <c r="AO751" s="244"/>
      <c r="AP751" s="244"/>
      <c r="AQ751" s="244"/>
      <c r="AR751" s="1"/>
      <c r="AS751" s="1"/>
      <c r="AT751" s="1"/>
      <c r="AU751" s="1"/>
      <c r="AV751" s="1"/>
      <c r="AW751" s="1"/>
      <c r="AX751" s="1"/>
      <c r="AY751" s="1"/>
      <c r="AZ751" s="1"/>
      <c r="BA751" s="1"/>
      <c r="BB751" s="1"/>
      <c r="BC751" s="1"/>
      <c r="BD751" s="1"/>
      <c r="BE751" s="1"/>
      <c r="BF751" s="1"/>
      <c r="BG751" s="1"/>
      <c r="BH751" s="1"/>
      <c r="BI751" s="1"/>
      <c r="BJ751" s="1"/>
      <c r="BK751" s="1"/>
    </row>
    <row r="752" spans="1:63" ht="13.5" customHeight="1" x14ac:dyDescent="0.25">
      <c r="A752" s="3"/>
      <c r="B752" s="3"/>
      <c r="C752" s="3"/>
      <c r="D752" s="3"/>
      <c r="E752" s="3"/>
      <c r="F752" s="3"/>
      <c r="G752" s="1"/>
      <c r="H752" s="3"/>
      <c r="I752" s="1"/>
      <c r="J752" s="1"/>
      <c r="K752" s="1"/>
      <c r="L752" s="1"/>
      <c r="M752" s="1"/>
      <c r="N752" s="1"/>
      <c r="O752" s="1"/>
      <c r="P752" s="3"/>
      <c r="Q752" s="1"/>
      <c r="R752" s="1"/>
      <c r="S752" s="1"/>
      <c r="T752" s="1"/>
      <c r="U752" s="1"/>
      <c r="V752" s="1"/>
      <c r="W752" s="1"/>
      <c r="X752" s="1"/>
      <c r="Y752" s="1"/>
      <c r="Z752" s="1"/>
      <c r="AA752" s="1"/>
      <c r="AB752" s="1"/>
      <c r="AC752" s="1"/>
      <c r="AD752" s="1"/>
      <c r="AE752" s="1"/>
      <c r="AF752" s="1"/>
      <c r="AG752" s="1"/>
      <c r="AH752" s="1"/>
      <c r="AI752" s="1"/>
      <c r="AJ752" s="1"/>
      <c r="AK752" s="1"/>
      <c r="AL752" s="3"/>
      <c r="AM752" s="3"/>
      <c r="AN752" s="3"/>
      <c r="AO752" s="244"/>
      <c r="AP752" s="244"/>
      <c r="AQ752" s="244"/>
      <c r="AR752" s="1"/>
      <c r="AS752" s="1"/>
      <c r="AT752" s="1"/>
      <c r="AU752" s="1"/>
      <c r="AV752" s="1"/>
      <c r="AW752" s="1"/>
      <c r="AX752" s="1"/>
      <c r="AY752" s="1"/>
      <c r="AZ752" s="1"/>
      <c r="BA752" s="1"/>
      <c r="BB752" s="1"/>
      <c r="BC752" s="1"/>
      <c r="BD752" s="1"/>
      <c r="BE752" s="1"/>
      <c r="BF752" s="1"/>
      <c r="BG752" s="1"/>
      <c r="BH752" s="1"/>
      <c r="BI752" s="1"/>
      <c r="BJ752" s="1"/>
      <c r="BK752" s="1"/>
    </row>
    <row r="753" spans="1:63" ht="13.5" customHeight="1" x14ac:dyDescent="0.25">
      <c r="A753" s="3"/>
      <c r="B753" s="3"/>
      <c r="C753" s="3"/>
      <c r="D753" s="3"/>
      <c r="E753" s="3"/>
      <c r="F753" s="3"/>
      <c r="G753" s="1"/>
      <c r="H753" s="3"/>
      <c r="I753" s="1"/>
      <c r="J753" s="1"/>
      <c r="K753" s="1"/>
      <c r="L753" s="1"/>
      <c r="M753" s="1"/>
      <c r="N753" s="1"/>
      <c r="O753" s="1"/>
      <c r="P753" s="3"/>
      <c r="Q753" s="1"/>
      <c r="R753" s="1"/>
      <c r="S753" s="1"/>
      <c r="T753" s="1"/>
      <c r="U753" s="1"/>
      <c r="V753" s="1"/>
      <c r="W753" s="1"/>
      <c r="X753" s="1"/>
      <c r="Y753" s="1"/>
      <c r="Z753" s="1"/>
      <c r="AA753" s="1"/>
      <c r="AB753" s="1"/>
      <c r="AC753" s="1"/>
      <c r="AD753" s="1"/>
      <c r="AE753" s="1"/>
      <c r="AF753" s="1"/>
      <c r="AG753" s="1"/>
      <c r="AH753" s="1"/>
      <c r="AI753" s="1"/>
      <c r="AJ753" s="1"/>
      <c r="AK753" s="1"/>
      <c r="AL753" s="3"/>
      <c r="AM753" s="3"/>
      <c r="AN753" s="3"/>
      <c r="AO753" s="244"/>
      <c r="AP753" s="244"/>
      <c r="AQ753" s="244"/>
      <c r="AR753" s="1"/>
      <c r="AS753" s="1"/>
      <c r="AT753" s="1"/>
      <c r="AU753" s="1"/>
      <c r="AV753" s="1"/>
      <c r="AW753" s="1"/>
      <c r="AX753" s="1"/>
      <c r="AY753" s="1"/>
      <c r="AZ753" s="1"/>
      <c r="BA753" s="1"/>
      <c r="BB753" s="1"/>
      <c r="BC753" s="1"/>
      <c r="BD753" s="1"/>
      <c r="BE753" s="1"/>
      <c r="BF753" s="1"/>
      <c r="BG753" s="1"/>
      <c r="BH753" s="1"/>
      <c r="BI753" s="1"/>
      <c r="BJ753" s="1"/>
      <c r="BK753" s="1"/>
    </row>
    <row r="754" spans="1:63" ht="13.5" customHeight="1" x14ac:dyDescent="0.25">
      <c r="A754" s="3"/>
      <c r="B754" s="3"/>
      <c r="C754" s="3"/>
      <c r="D754" s="3"/>
      <c r="E754" s="3"/>
      <c r="F754" s="3"/>
      <c r="G754" s="1"/>
      <c r="H754" s="3"/>
      <c r="I754" s="1"/>
      <c r="J754" s="1"/>
      <c r="K754" s="1"/>
      <c r="L754" s="1"/>
      <c r="M754" s="1"/>
      <c r="N754" s="1"/>
      <c r="O754" s="1"/>
      <c r="P754" s="3"/>
      <c r="Q754" s="1"/>
      <c r="R754" s="1"/>
      <c r="S754" s="1"/>
      <c r="T754" s="1"/>
      <c r="U754" s="1"/>
      <c r="V754" s="1"/>
      <c r="W754" s="1"/>
      <c r="X754" s="1"/>
      <c r="Y754" s="1"/>
      <c r="Z754" s="1"/>
      <c r="AA754" s="1"/>
      <c r="AB754" s="1"/>
      <c r="AC754" s="1"/>
      <c r="AD754" s="1"/>
      <c r="AE754" s="1"/>
      <c r="AF754" s="1"/>
      <c r="AG754" s="1"/>
      <c r="AH754" s="1"/>
      <c r="AI754" s="1"/>
      <c r="AJ754" s="1"/>
      <c r="AK754" s="1"/>
      <c r="AL754" s="3"/>
      <c r="AM754" s="3"/>
      <c r="AN754" s="3"/>
      <c r="AO754" s="244"/>
      <c r="AP754" s="244"/>
      <c r="AQ754" s="244"/>
      <c r="AR754" s="1"/>
      <c r="AS754" s="1"/>
      <c r="AT754" s="1"/>
      <c r="AU754" s="1"/>
      <c r="AV754" s="1"/>
      <c r="AW754" s="1"/>
      <c r="AX754" s="1"/>
      <c r="AY754" s="1"/>
      <c r="AZ754" s="1"/>
      <c r="BA754" s="1"/>
      <c r="BB754" s="1"/>
      <c r="BC754" s="1"/>
      <c r="BD754" s="1"/>
      <c r="BE754" s="1"/>
      <c r="BF754" s="1"/>
      <c r="BG754" s="1"/>
      <c r="BH754" s="1"/>
      <c r="BI754" s="1"/>
      <c r="BJ754" s="1"/>
      <c r="BK754" s="1"/>
    </row>
    <row r="755" spans="1:63" ht="13.5" customHeight="1" x14ac:dyDescent="0.25">
      <c r="A755" s="3"/>
      <c r="B755" s="3"/>
      <c r="C755" s="3"/>
      <c r="D755" s="3"/>
      <c r="E755" s="3"/>
      <c r="F755" s="3"/>
      <c r="G755" s="1"/>
      <c r="H755" s="3"/>
      <c r="I755" s="1"/>
      <c r="J755" s="1"/>
      <c r="K755" s="1"/>
      <c r="L755" s="1"/>
      <c r="M755" s="1"/>
      <c r="N755" s="1"/>
      <c r="O755" s="1"/>
      <c r="P755" s="3"/>
      <c r="Q755" s="1"/>
      <c r="R755" s="1"/>
      <c r="S755" s="1"/>
      <c r="T755" s="1"/>
      <c r="U755" s="1"/>
      <c r="V755" s="1"/>
      <c r="W755" s="1"/>
      <c r="X755" s="1"/>
      <c r="Y755" s="1"/>
      <c r="Z755" s="1"/>
      <c r="AA755" s="1"/>
      <c r="AB755" s="1"/>
      <c r="AC755" s="1"/>
      <c r="AD755" s="1"/>
      <c r="AE755" s="1"/>
      <c r="AF755" s="1"/>
      <c r="AG755" s="1"/>
      <c r="AH755" s="1"/>
      <c r="AI755" s="1"/>
      <c r="AJ755" s="1"/>
      <c r="AK755" s="1"/>
      <c r="AL755" s="3"/>
      <c r="AM755" s="3"/>
      <c r="AN755" s="3"/>
      <c r="AO755" s="244"/>
      <c r="AP755" s="244"/>
      <c r="AQ755" s="244"/>
      <c r="AR755" s="1"/>
      <c r="AS755" s="1"/>
      <c r="AT755" s="1"/>
      <c r="AU755" s="1"/>
      <c r="AV755" s="1"/>
      <c r="AW755" s="1"/>
      <c r="AX755" s="1"/>
      <c r="AY755" s="1"/>
      <c r="AZ755" s="1"/>
      <c r="BA755" s="1"/>
      <c r="BB755" s="1"/>
      <c r="BC755" s="1"/>
      <c r="BD755" s="1"/>
      <c r="BE755" s="1"/>
      <c r="BF755" s="1"/>
      <c r="BG755" s="1"/>
      <c r="BH755" s="1"/>
      <c r="BI755" s="1"/>
      <c r="BJ755" s="1"/>
      <c r="BK755" s="1"/>
    </row>
    <row r="756" spans="1:63" ht="13.5" customHeight="1" x14ac:dyDescent="0.25">
      <c r="A756" s="3"/>
      <c r="B756" s="3"/>
      <c r="C756" s="3"/>
      <c r="D756" s="3"/>
      <c r="E756" s="3"/>
      <c r="F756" s="3"/>
      <c r="G756" s="1"/>
      <c r="H756" s="3"/>
      <c r="I756" s="1"/>
      <c r="J756" s="1"/>
      <c r="K756" s="1"/>
      <c r="L756" s="1"/>
      <c r="M756" s="1"/>
      <c r="N756" s="1"/>
      <c r="O756" s="1"/>
      <c r="P756" s="3"/>
      <c r="Q756" s="1"/>
      <c r="R756" s="1"/>
      <c r="S756" s="1"/>
      <c r="T756" s="1"/>
      <c r="U756" s="1"/>
      <c r="V756" s="1"/>
      <c r="W756" s="1"/>
      <c r="X756" s="1"/>
      <c r="Y756" s="1"/>
      <c r="Z756" s="1"/>
      <c r="AA756" s="1"/>
      <c r="AB756" s="1"/>
      <c r="AC756" s="1"/>
      <c r="AD756" s="1"/>
      <c r="AE756" s="1"/>
      <c r="AF756" s="1"/>
      <c r="AG756" s="1"/>
      <c r="AH756" s="1"/>
      <c r="AI756" s="1"/>
      <c r="AJ756" s="1"/>
      <c r="AK756" s="1"/>
      <c r="AL756" s="3"/>
      <c r="AM756" s="3"/>
      <c r="AN756" s="3"/>
      <c r="AO756" s="244"/>
      <c r="AP756" s="244"/>
      <c r="AQ756" s="244"/>
      <c r="AR756" s="1"/>
      <c r="AS756" s="1"/>
      <c r="AT756" s="1"/>
      <c r="AU756" s="1"/>
      <c r="AV756" s="1"/>
      <c r="AW756" s="1"/>
      <c r="AX756" s="1"/>
      <c r="AY756" s="1"/>
      <c r="AZ756" s="1"/>
      <c r="BA756" s="1"/>
      <c r="BB756" s="1"/>
      <c r="BC756" s="1"/>
      <c r="BD756" s="1"/>
      <c r="BE756" s="1"/>
      <c r="BF756" s="1"/>
      <c r="BG756" s="1"/>
      <c r="BH756" s="1"/>
      <c r="BI756" s="1"/>
      <c r="BJ756" s="1"/>
      <c r="BK756" s="1"/>
    </row>
    <row r="757" spans="1:63" ht="13.5" customHeight="1" x14ac:dyDescent="0.25">
      <c r="A757" s="3"/>
      <c r="B757" s="3"/>
      <c r="C757" s="3"/>
      <c r="D757" s="3"/>
      <c r="E757" s="3"/>
      <c r="F757" s="3"/>
      <c r="G757" s="1"/>
      <c r="H757" s="3"/>
      <c r="I757" s="1"/>
      <c r="J757" s="1"/>
      <c r="K757" s="1"/>
      <c r="L757" s="1"/>
      <c r="M757" s="1"/>
      <c r="N757" s="1"/>
      <c r="O757" s="1"/>
      <c r="P757" s="3"/>
      <c r="Q757" s="1"/>
      <c r="R757" s="1"/>
      <c r="S757" s="1"/>
      <c r="T757" s="1"/>
      <c r="U757" s="1"/>
      <c r="V757" s="1"/>
      <c r="W757" s="1"/>
      <c r="X757" s="1"/>
      <c r="Y757" s="1"/>
      <c r="Z757" s="1"/>
      <c r="AA757" s="1"/>
      <c r="AB757" s="1"/>
      <c r="AC757" s="1"/>
      <c r="AD757" s="1"/>
      <c r="AE757" s="1"/>
      <c r="AF757" s="1"/>
      <c r="AG757" s="1"/>
      <c r="AH757" s="1"/>
      <c r="AI757" s="1"/>
      <c r="AJ757" s="1"/>
      <c r="AK757" s="1"/>
      <c r="AL757" s="3"/>
      <c r="AM757" s="3"/>
      <c r="AN757" s="3"/>
      <c r="AO757" s="244"/>
      <c r="AP757" s="244"/>
      <c r="AQ757" s="244"/>
      <c r="AR757" s="1"/>
      <c r="AS757" s="1"/>
      <c r="AT757" s="1"/>
      <c r="AU757" s="1"/>
      <c r="AV757" s="1"/>
      <c r="AW757" s="1"/>
      <c r="AX757" s="1"/>
      <c r="AY757" s="1"/>
      <c r="AZ757" s="1"/>
      <c r="BA757" s="1"/>
      <c r="BB757" s="1"/>
      <c r="BC757" s="1"/>
      <c r="BD757" s="1"/>
      <c r="BE757" s="1"/>
      <c r="BF757" s="1"/>
      <c r="BG757" s="1"/>
      <c r="BH757" s="1"/>
      <c r="BI757" s="1"/>
      <c r="BJ757" s="1"/>
      <c r="BK757" s="1"/>
    </row>
    <row r="758" spans="1:63" ht="13.5" customHeight="1" x14ac:dyDescent="0.25">
      <c r="A758" s="3"/>
      <c r="B758" s="3"/>
      <c r="C758" s="3"/>
      <c r="D758" s="3"/>
      <c r="E758" s="3"/>
      <c r="F758" s="3"/>
      <c r="G758" s="1"/>
      <c r="H758" s="3"/>
      <c r="I758" s="1"/>
      <c r="J758" s="1"/>
      <c r="K758" s="1"/>
      <c r="L758" s="1"/>
      <c r="M758" s="1"/>
      <c r="N758" s="1"/>
      <c r="O758" s="1"/>
      <c r="P758" s="3"/>
      <c r="Q758" s="1"/>
      <c r="R758" s="1"/>
      <c r="S758" s="1"/>
      <c r="T758" s="1"/>
      <c r="U758" s="1"/>
      <c r="V758" s="1"/>
      <c r="W758" s="1"/>
      <c r="X758" s="1"/>
      <c r="Y758" s="1"/>
      <c r="Z758" s="1"/>
      <c r="AA758" s="1"/>
      <c r="AB758" s="1"/>
      <c r="AC758" s="1"/>
      <c r="AD758" s="1"/>
      <c r="AE758" s="1"/>
      <c r="AF758" s="1"/>
      <c r="AG758" s="1"/>
      <c r="AH758" s="1"/>
      <c r="AI758" s="1"/>
      <c r="AJ758" s="1"/>
      <c r="AK758" s="1"/>
      <c r="AL758" s="3"/>
      <c r="AM758" s="3"/>
      <c r="AN758" s="3"/>
      <c r="AO758" s="244"/>
      <c r="AP758" s="244"/>
      <c r="AQ758" s="244"/>
      <c r="AR758" s="1"/>
      <c r="AS758" s="1"/>
      <c r="AT758" s="1"/>
      <c r="AU758" s="1"/>
      <c r="AV758" s="1"/>
      <c r="AW758" s="1"/>
      <c r="AX758" s="1"/>
      <c r="AY758" s="1"/>
      <c r="AZ758" s="1"/>
      <c r="BA758" s="1"/>
      <c r="BB758" s="1"/>
      <c r="BC758" s="1"/>
      <c r="BD758" s="1"/>
      <c r="BE758" s="1"/>
      <c r="BF758" s="1"/>
      <c r="BG758" s="1"/>
      <c r="BH758" s="1"/>
      <c r="BI758" s="1"/>
      <c r="BJ758" s="1"/>
      <c r="BK758" s="1"/>
    </row>
    <row r="759" spans="1:63" ht="13.5" customHeight="1" x14ac:dyDescent="0.25">
      <c r="A759" s="3"/>
      <c r="B759" s="3"/>
      <c r="C759" s="3"/>
      <c r="D759" s="3"/>
      <c r="E759" s="3"/>
      <c r="F759" s="3"/>
      <c r="G759" s="1"/>
      <c r="H759" s="3"/>
      <c r="I759" s="1"/>
      <c r="J759" s="1"/>
      <c r="K759" s="1"/>
      <c r="L759" s="1"/>
      <c r="M759" s="1"/>
      <c r="N759" s="1"/>
      <c r="O759" s="1"/>
      <c r="P759" s="3"/>
      <c r="Q759" s="1"/>
      <c r="R759" s="1"/>
      <c r="S759" s="1"/>
      <c r="T759" s="1"/>
      <c r="U759" s="1"/>
      <c r="V759" s="1"/>
      <c r="W759" s="1"/>
      <c r="X759" s="1"/>
      <c r="Y759" s="1"/>
      <c r="Z759" s="1"/>
      <c r="AA759" s="1"/>
      <c r="AB759" s="1"/>
      <c r="AC759" s="1"/>
      <c r="AD759" s="1"/>
      <c r="AE759" s="1"/>
      <c r="AF759" s="1"/>
      <c r="AG759" s="1"/>
      <c r="AH759" s="1"/>
      <c r="AI759" s="1"/>
      <c r="AJ759" s="1"/>
      <c r="AK759" s="1"/>
      <c r="AL759" s="3"/>
      <c r="AM759" s="3"/>
      <c r="AN759" s="3"/>
      <c r="AO759" s="244"/>
      <c r="AP759" s="244"/>
      <c r="AQ759" s="244"/>
      <c r="AR759" s="1"/>
      <c r="AS759" s="1"/>
      <c r="AT759" s="1"/>
      <c r="AU759" s="1"/>
      <c r="AV759" s="1"/>
      <c r="AW759" s="1"/>
      <c r="AX759" s="1"/>
      <c r="AY759" s="1"/>
      <c r="AZ759" s="1"/>
      <c r="BA759" s="1"/>
      <c r="BB759" s="1"/>
      <c r="BC759" s="1"/>
      <c r="BD759" s="1"/>
      <c r="BE759" s="1"/>
      <c r="BF759" s="1"/>
      <c r="BG759" s="1"/>
      <c r="BH759" s="1"/>
      <c r="BI759" s="1"/>
      <c r="BJ759" s="1"/>
      <c r="BK759" s="1"/>
    </row>
    <row r="760" spans="1:63" ht="13.5" customHeight="1" x14ac:dyDescent="0.25">
      <c r="A760" s="3"/>
      <c r="B760" s="3"/>
      <c r="C760" s="3"/>
      <c r="D760" s="3"/>
      <c r="E760" s="3"/>
      <c r="F760" s="3"/>
      <c r="G760" s="1"/>
      <c r="H760" s="3"/>
      <c r="I760" s="1"/>
      <c r="J760" s="1"/>
      <c r="K760" s="1"/>
      <c r="L760" s="1"/>
      <c r="M760" s="1"/>
      <c r="N760" s="1"/>
      <c r="O760" s="1"/>
      <c r="P760" s="3"/>
      <c r="Q760" s="1"/>
      <c r="R760" s="1"/>
      <c r="S760" s="1"/>
      <c r="T760" s="1"/>
      <c r="U760" s="1"/>
      <c r="V760" s="1"/>
      <c r="W760" s="1"/>
      <c r="X760" s="1"/>
      <c r="Y760" s="1"/>
      <c r="Z760" s="1"/>
      <c r="AA760" s="1"/>
      <c r="AB760" s="1"/>
      <c r="AC760" s="1"/>
      <c r="AD760" s="1"/>
      <c r="AE760" s="1"/>
      <c r="AF760" s="1"/>
      <c r="AG760" s="1"/>
      <c r="AH760" s="1"/>
      <c r="AI760" s="1"/>
      <c r="AJ760" s="1"/>
      <c r="AK760" s="1"/>
      <c r="AL760" s="3"/>
      <c r="AM760" s="3"/>
      <c r="AN760" s="3"/>
      <c r="AO760" s="244"/>
      <c r="AP760" s="244"/>
      <c r="AQ760" s="244"/>
      <c r="AR760" s="1"/>
      <c r="AS760" s="1"/>
      <c r="AT760" s="1"/>
      <c r="AU760" s="1"/>
      <c r="AV760" s="1"/>
      <c r="AW760" s="1"/>
      <c r="AX760" s="1"/>
      <c r="AY760" s="1"/>
      <c r="AZ760" s="1"/>
      <c r="BA760" s="1"/>
      <c r="BB760" s="1"/>
      <c r="BC760" s="1"/>
      <c r="BD760" s="1"/>
      <c r="BE760" s="1"/>
      <c r="BF760" s="1"/>
      <c r="BG760" s="1"/>
      <c r="BH760" s="1"/>
      <c r="BI760" s="1"/>
      <c r="BJ760" s="1"/>
      <c r="BK760" s="1"/>
    </row>
    <row r="761" spans="1:63" ht="13.5" customHeight="1" x14ac:dyDescent="0.25">
      <c r="A761" s="3"/>
      <c r="B761" s="3"/>
      <c r="C761" s="3"/>
      <c r="D761" s="3"/>
      <c r="E761" s="3"/>
      <c r="F761" s="3"/>
      <c r="G761" s="1"/>
      <c r="H761" s="3"/>
      <c r="I761" s="1"/>
      <c r="J761" s="1"/>
      <c r="K761" s="1"/>
      <c r="L761" s="1"/>
      <c r="M761" s="1"/>
      <c r="N761" s="1"/>
      <c r="O761" s="1"/>
      <c r="P761" s="3"/>
      <c r="Q761" s="1"/>
      <c r="R761" s="1"/>
      <c r="S761" s="1"/>
      <c r="T761" s="1"/>
      <c r="U761" s="1"/>
      <c r="V761" s="1"/>
      <c r="W761" s="1"/>
      <c r="X761" s="1"/>
      <c r="Y761" s="1"/>
      <c r="Z761" s="1"/>
      <c r="AA761" s="1"/>
      <c r="AB761" s="1"/>
      <c r="AC761" s="1"/>
      <c r="AD761" s="1"/>
      <c r="AE761" s="1"/>
      <c r="AF761" s="1"/>
      <c r="AG761" s="1"/>
      <c r="AH761" s="1"/>
      <c r="AI761" s="1"/>
      <c r="AJ761" s="1"/>
      <c r="AK761" s="1"/>
      <c r="AL761" s="3"/>
      <c r="AM761" s="3"/>
      <c r="AN761" s="3"/>
      <c r="AO761" s="244"/>
      <c r="AP761" s="244"/>
      <c r="AQ761" s="244"/>
      <c r="AR761" s="1"/>
      <c r="AS761" s="1"/>
      <c r="AT761" s="1"/>
      <c r="AU761" s="1"/>
      <c r="AV761" s="1"/>
      <c r="AW761" s="1"/>
      <c r="AX761" s="1"/>
      <c r="AY761" s="1"/>
      <c r="AZ761" s="1"/>
      <c r="BA761" s="1"/>
      <c r="BB761" s="1"/>
      <c r="BC761" s="1"/>
      <c r="BD761" s="1"/>
      <c r="BE761" s="1"/>
      <c r="BF761" s="1"/>
      <c r="BG761" s="1"/>
      <c r="BH761" s="1"/>
      <c r="BI761" s="1"/>
      <c r="BJ761" s="1"/>
      <c r="BK761" s="1"/>
    </row>
    <row r="762" spans="1:63" ht="13.5" customHeight="1" x14ac:dyDescent="0.25">
      <c r="A762" s="3"/>
      <c r="B762" s="3"/>
      <c r="C762" s="3"/>
      <c r="D762" s="3"/>
      <c r="E762" s="3"/>
      <c r="F762" s="3"/>
      <c r="G762" s="1"/>
      <c r="H762" s="3"/>
      <c r="I762" s="1"/>
      <c r="J762" s="1"/>
      <c r="K762" s="1"/>
      <c r="L762" s="1"/>
      <c r="M762" s="1"/>
      <c r="N762" s="1"/>
      <c r="O762" s="1"/>
      <c r="P762" s="3"/>
      <c r="Q762" s="1"/>
      <c r="R762" s="1"/>
      <c r="S762" s="1"/>
      <c r="T762" s="1"/>
      <c r="U762" s="1"/>
      <c r="V762" s="1"/>
      <c r="W762" s="1"/>
      <c r="X762" s="1"/>
      <c r="Y762" s="1"/>
      <c r="Z762" s="1"/>
      <c r="AA762" s="1"/>
      <c r="AB762" s="1"/>
      <c r="AC762" s="1"/>
      <c r="AD762" s="1"/>
      <c r="AE762" s="1"/>
      <c r="AF762" s="1"/>
      <c r="AG762" s="1"/>
      <c r="AH762" s="1"/>
      <c r="AI762" s="1"/>
      <c r="AJ762" s="1"/>
      <c r="AK762" s="1"/>
      <c r="AL762" s="3"/>
      <c r="AM762" s="3"/>
      <c r="AN762" s="3"/>
      <c r="AO762" s="244"/>
      <c r="AP762" s="244"/>
      <c r="AQ762" s="244"/>
      <c r="AR762" s="1"/>
      <c r="AS762" s="1"/>
      <c r="AT762" s="1"/>
      <c r="AU762" s="1"/>
      <c r="AV762" s="1"/>
      <c r="AW762" s="1"/>
      <c r="AX762" s="1"/>
      <c r="AY762" s="1"/>
      <c r="AZ762" s="1"/>
      <c r="BA762" s="1"/>
      <c r="BB762" s="1"/>
      <c r="BC762" s="1"/>
      <c r="BD762" s="1"/>
      <c r="BE762" s="1"/>
      <c r="BF762" s="1"/>
      <c r="BG762" s="1"/>
      <c r="BH762" s="1"/>
      <c r="BI762" s="1"/>
      <c r="BJ762" s="1"/>
      <c r="BK762" s="1"/>
    </row>
    <row r="763" spans="1:63" ht="13.5" customHeight="1" x14ac:dyDescent="0.25">
      <c r="A763" s="3"/>
      <c r="B763" s="3"/>
      <c r="C763" s="3"/>
      <c r="D763" s="3"/>
      <c r="E763" s="3"/>
      <c r="F763" s="3"/>
      <c r="G763" s="1"/>
      <c r="H763" s="3"/>
      <c r="I763" s="1"/>
      <c r="J763" s="1"/>
      <c r="K763" s="1"/>
      <c r="L763" s="1"/>
      <c r="M763" s="1"/>
      <c r="N763" s="1"/>
      <c r="O763" s="1"/>
      <c r="P763" s="3"/>
      <c r="Q763" s="1"/>
      <c r="R763" s="1"/>
      <c r="S763" s="1"/>
      <c r="T763" s="1"/>
      <c r="U763" s="1"/>
      <c r="V763" s="1"/>
      <c r="W763" s="1"/>
      <c r="X763" s="1"/>
      <c r="Y763" s="1"/>
      <c r="Z763" s="1"/>
      <c r="AA763" s="1"/>
      <c r="AB763" s="1"/>
      <c r="AC763" s="1"/>
      <c r="AD763" s="1"/>
      <c r="AE763" s="1"/>
      <c r="AF763" s="1"/>
      <c r="AG763" s="1"/>
      <c r="AH763" s="1"/>
      <c r="AI763" s="1"/>
      <c r="AJ763" s="1"/>
      <c r="AK763" s="1"/>
      <c r="AL763" s="3"/>
      <c r="AM763" s="3"/>
      <c r="AN763" s="3"/>
      <c r="AO763" s="244"/>
      <c r="AP763" s="244"/>
      <c r="AQ763" s="244"/>
      <c r="AR763" s="1"/>
      <c r="AS763" s="1"/>
      <c r="AT763" s="1"/>
      <c r="AU763" s="1"/>
      <c r="AV763" s="1"/>
      <c r="AW763" s="1"/>
      <c r="AX763" s="1"/>
      <c r="AY763" s="1"/>
      <c r="AZ763" s="1"/>
      <c r="BA763" s="1"/>
      <c r="BB763" s="1"/>
      <c r="BC763" s="1"/>
      <c r="BD763" s="1"/>
      <c r="BE763" s="1"/>
      <c r="BF763" s="1"/>
      <c r="BG763" s="1"/>
      <c r="BH763" s="1"/>
      <c r="BI763" s="1"/>
      <c r="BJ763" s="1"/>
      <c r="BK763" s="1"/>
    </row>
    <row r="764" spans="1:63" ht="13.5" customHeight="1" x14ac:dyDescent="0.25">
      <c r="A764" s="3"/>
      <c r="B764" s="3"/>
      <c r="C764" s="3"/>
      <c r="D764" s="3"/>
      <c r="E764" s="3"/>
      <c r="F764" s="3"/>
      <c r="G764" s="1"/>
      <c r="H764" s="3"/>
      <c r="I764" s="1"/>
      <c r="J764" s="1"/>
      <c r="K764" s="1"/>
      <c r="L764" s="1"/>
      <c r="M764" s="1"/>
      <c r="N764" s="1"/>
      <c r="O764" s="1"/>
      <c r="P764" s="3"/>
      <c r="Q764" s="1"/>
      <c r="R764" s="1"/>
      <c r="S764" s="1"/>
      <c r="T764" s="1"/>
      <c r="U764" s="1"/>
      <c r="V764" s="1"/>
      <c r="W764" s="1"/>
      <c r="X764" s="1"/>
      <c r="Y764" s="1"/>
      <c r="Z764" s="1"/>
      <c r="AA764" s="1"/>
      <c r="AB764" s="1"/>
      <c r="AC764" s="1"/>
      <c r="AD764" s="1"/>
      <c r="AE764" s="1"/>
      <c r="AF764" s="1"/>
      <c r="AG764" s="1"/>
      <c r="AH764" s="1"/>
      <c r="AI764" s="1"/>
      <c r="AJ764" s="1"/>
      <c r="AK764" s="1"/>
      <c r="AL764" s="3"/>
      <c r="AM764" s="3"/>
      <c r="AN764" s="3"/>
      <c r="AO764" s="244"/>
      <c r="AP764" s="244"/>
      <c r="AQ764" s="244"/>
      <c r="AR764" s="1"/>
      <c r="AS764" s="1"/>
      <c r="AT764" s="1"/>
      <c r="AU764" s="1"/>
      <c r="AV764" s="1"/>
      <c r="AW764" s="1"/>
      <c r="AX764" s="1"/>
      <c r="AY764" s="1"/>
      <c r="AZ764" s="1"/>
      <c r="BA764" s="1"/>
      <c r="BB764" s="1"/>
      <c r="BC764" s="1"/>
      <c r="BD764" s="1"/>
      <c r="BE764" s="1"/>
      <c r="BF764" s="1"/>
      <c r="BG764" s="1"/>
      <c r="BH764" s="1"/>
      <c r="BI764" s="1"/>
      <c r="BJ764" s="1"/>
      <c r="BK764" s="1"/>
    </row>
    <row r="765" spans="1:63" ht="13.5" customHeight="1" x14ac:dyDescent="0.25">
      <c r="A765" s="3"/>
      <c r="B765" s="3"/>
      <c r="C765" s="3"/>
      <c r="D765" s="3"/>
      <c r="E765" s="3"/>
      <c r="F765" s="3"/>
      <c r="G765" s="1"/>
      <c r="H765" s="3"/>
      <c r="I765" s="1"/>
      <c r="J765" s="1"/>
      <c r="K765" s="1"/>
      <c r="L765" s="1"/>
      <c r="M765" s="1"/>
      <c r="N765" s="1"/>
      <c r="O765" s="1"/>
      <c r="P765" s="3"/>
      <c r="Q765" s="1"/>
      <c r="R765" s="1"/>
      <c r="S765" s="1"/>
      <c r="T765" s="1"/>
      <c r="U765" s="1"/>
      <c r="V765" s="1"/>
      <c r="W765" s="1"/>
      <c r="X765" s="1"/>
      <c r="Y765" s="1"/>
      <c r="Z765" s="1"/>
      <c r="AA765" s="1"/>
      <c r="AB765" s="1"/>
      <c r="AC765" s="1"/>
      <c r="AD765" s="1"/>
      <c r="AE765" s="1"/>
      <c r="AF765" s="1"/>
      <c r="AG765" s="1"/>
      <c r="AH765" s="1"/>
      <c r="AI765" s="1"/>
      <c r="AJ765" s="1"/>
      <c r="AK765" s="1"/>
      <c r="AL765" s="3"/>
      <c r="AM765" s="3"/>
      <c r="AN765" s="3"/>
      <c r="AO765" s="244"/>
      <c r="AP765" s="244"/>
      <c r="AQ765" s="244"/>
      <c r="AR765" s="1"/>
      <c r="AS765" s="1"/>
      <c r="AT765" s="1"/>
      <c r="AU765" s="1"/>
      <c r="AV765" s="1"/>
      <c r="AW765" s="1"/>
      <c r="AX765" s="1"/>
      <c r="AY765" s="1"/>
      <c r="AZ765" s="1"/>
      <c r="BA765" s="1"/>
      <c r="BB765" s="1"/>
      <c r="BC765" s="1"/>
      <c r="BD765" s="1"/>
      <c r="BE765" s="1"/>
      <c r="BF765" s="1"/>
      <c r="BG765" s="1"/>
      <c r="BH765" s="1"/>
      <c r="BI765" s="1"/>
      <c r="BJ765" s="1"/>
      <c r="BK765" s="1"/>
    </row>
    <row r="766" spans="1:63" ht="13.5" customHeight="1" x14ac:dyDescent="0.25">
      <c r="A766" s="3"/>
      <c r="B766" s="3"/>
      <c r="C766" s="3"/>
      <c r="D766" s="3"/>
      <c r="E766" s="3"/>
      <c r="F766" s="3"/>
      <c r="G766" s="1"/>
      <c r="H766" s="3"/>
      <c r="I766" s="1"/>
      <c r="J766" s="1"/>
      <c r="K766" s="1"/>
      <c r="L766" s="1"/>
      <c r="M766" s="1"/>
      <c r="N766" s="1"/>
      <c r="O766" s="1"/>
      <c r="P766" s="3"/>
      <c r="Q766" s="1"/>
      <c r="R766" s="1"/>
      <c r="S766" s="1"/>
      <c r="T766" s="1"/>
      <c r="U766" s="1"/>
      <c r="V766" s="1"/>
      <c r="W766" s="1"/>
      <c r="X766" s="1"/>
      <c r="Y766" s="1"/>
      <c r="Z766" s="1"/>
      <c r="AA766" s="1"/>
      <c r="AB766" s="1"/>
      <c r="AC766" s="1"/>
      <c r="AD766" s="1"/>
      <c r="AE766" s="1"/>
      <c r="AF766" s="1"/>
      <c r="AG766" s="1"/>
      <c r="AH766" s="1"/>
      <c r="AI766" s="1"/>
      <c r="AJ766" s="1"/>
      <c r="AK766" s="1"/>
      <c r="AL766" s="3"/>
      <c r="AM766" s="3"/>
      <c r="AN766" s="3"/>
      <c r="AO766" s="244"/>
      <c r="AP766" s="244"/>
      <c r="AQ766" s="244"/>
      <c r="AR766" s="1"/>
      <c r="AS766" s="1"/>
      <c r="AT766" s="1"/>
      <c r="AU766" s="1"/>
      <c r="AV766" s="1"/>
      <c r="AW766" s="1"/>
      <c r="AX766" s="1"/>
      <c r="AY766" s="1"/>
      <c r="AZ766" s="1"/>
      <c r="BA766" s="1"/>
      <c r="BB766" s="1"/>
      <c r="BC766" s="1"/>
      <c r="BD766" s="1"/>
      <c r="BE766" s="1"/>
      <c r="BF766" s="1"/>
      <c r="BG766" s="1"/>
      <c r="BH766" s="1"/>
      <c r="BI766" s="1"/>
      <c r="BJ766" s="1"/>
      <c r="BK766" s="1"/>
    </row>
    <row r="767" spans="1:63" ht="13.5" customHeight="1" x14ac:dyDescent="0.25">
      <c r="A767" s="3"/>
      <c r="B767" s="3"/>
      <c r="C767" s="3"/>
      <c r="D767" s="3"/>
      <c r="E767" s="3"/>
      <c r="F767" s="3"/>
      <c r="G767" s="1"/>
      <c r="H767" s="3"/>
      <c r="I767" s="1"/>
      <c r="J767" s="1"/>
      <c r="K767" s="1"/>
      <c r="L767" s="1"/>
      <c r="M767" s="1"/>
      <c r="N767" s="1"/>
      <c r="O767" s="1"/>
      <c r="P767" s="3"/>
      <c r="Q767" s="1"/>
      <c r="R767" s="1"/>
      <c r="S767" s="1"/>
      <c r="T767" s="1"/>
      <c r="U767" s="1"/>
      <c r="V767" s="1"/>
      <c r="W767" s="1"/>
      <c r="X767" s="1"/>
      <c r="Y767" s="1"/>
      <c r="Z767" s="1"/>
      <c r="AA767" s="1"/>
      <c r="AB767" s="1"/>
      <c r="AC767" s="1"/>
      <c r="AD767" s="1"/>
      <c r="AE767" s="1"/>
      <c r="AF767" s="1"/>
      <c r="AG767" s="1"/>
      <c r="AH767" s="1"/>
      <c r="AI767" s="1"/>
      <c r="AJ767" s="1"/>
      <c r="AK767" s="1"/>
      <c r="AL767" s="3"/>
      <c r="AM767" s="3"/>
      <c r="AN767" s="3"/>
      <c r="AO767" s="244"/>
      <c r="AP767" s="244"/>
      <c r="AQ767" s="244"/>
      <c r="AR767" s="1"/>
      <c r="AS767" s="1"/>
      <c r="AT767" s="1"/>
      <c r="AU767" s="1"/>
      <c r="AV767" s="1"/>
      <c r="AW767" s="1"/>
      <c r="AX767" s="1"/>
      <c r="AY767" s="1"/>
      <c r="AZ767" s="1"/>
      <c r="BA767" s="1"/>
      <c r="BB767" s="1"/>
      <c r="BC767" s="1"/>
      <c r="BD767" s="1"/>
      <c r="BE767" s="1"/>
      <c r="BF767" s="1"/>
      <c r="BG767" s="1"/>
      <c r="BH767" s="1"/>
      <c r="BI767" s="1"/>
      <c r="BJ767" s="1"/>
      <c r="BK767" s="1"/>
    </row>
    <row r="768" spans="1:63" ht="13.5" customHeight="1" x14ac:dyDescent="0.25">
      <c r="A768" s="3"/>
      <c r="B768" s="3"/>
      <c r="C768" s="3"/>
      <c r="D768" s="3"/>
      <c r="E768" s="3"/>
      <c r="F768" s="3"/>
      <c r="G768" s="1"/>
      <c r="H768" s="3"/>
      <c r="I768" s="1"/>
      <c r="J768" s="1"/>
      <c r="K768" s="1"/>
      <c r="L768" s="1"/>
      <c r="M768" s="1"/>
      <c r="N768" s="1"/>
      <c r="O768" s="1"/>
      <c r="P768" s="3"/>
      <c r="Q768" s="1"/>
      <c r="R768" s="1"/>
      <c r="S768" s="1"/>
      <c r="T768" s="1"/>
      <c r="U768" s="1"/>
      <c r="V768" s="1"/>
      <c r="W768" s="1"/>
      <c r="X768" s="1"/>
      <c r="Y768" s="1"/>
      <c r="Z768" s="1"/>
      <c r="AA768" s="1"/>
      <c r="AB768" s="1"/>
      <c r="AC768" s="1"/>
      <c r="AD768" s="1"/>
      <c r="AE768" s="1"/>
      <c r="AF768" s="1"/>
      <c r="AG768" s="1"/>
      <c r="AH768" s="1"/>
      <c r="AI768" s="1"/>
      <c r="AJ768" s="1"/>
      <c r="AK768" s="1"/>
      <c r="AL768" s="3"/>
      <c r="AM768" s="3"/>
      <c r="AN768" s="3"/>
      <c r="AO768" s="244"/>
      <c r="AP768" s="244"/>
      <c r="AQ768" s="244"/>
      <c r="AR768" s="1"/>
      <c r="AS768" s="1"/>
      <c r="AT768" s="1"/>
      <c r="AU768" s="1"/>
      <c r="AV768" s="1"/>
      <c r="AW768" s="1"/>
      <c r="AX768" s="1"/>
      <c r="AY768" s="1"/>
      <c r="AZ768" s="1"/>
      <c r="BA768" s="1"/>
      <c r="BB768" s="1"/>
      <c r="BC768" s="1"/>
      <c r="BD768" s="1"/>
      <c r="BE768" s="1"/>
      <c r="BF768" s="1"/>
      <c r="BG768" s="1"/>
      <c r="BH768" s="1"/>
      <c r="BI768" s="1"/>
      <c r="BJ768" s="1"/>
      <c r="BK768" s="1"/>
    </row>
    <row r="769" spans="1:63" ht="13.5" customHeight="1" x14ac:dyDescent="0.25">
      <c r="A769" s="3"/>
      <c r="B769" s="3"/>
      <c r="C769" s="3"/>
      <c r="D769" s="3"/>
      <c r="E769" s="3"/>
      <c r="F769" s="3"/>
      <c r="G769" s="1"/>
      <c r="H769" s="3"/>
      <c r="I769" s="1"/>
      <c r="J769" s="1"/>
      <c r="K769" s="1"/>
      <c r="L769" s="1"/>
      <c r="M769" s="1"/>
      <c r="N769" s="1"/>
      <c r="O769" s="1"/>
      <c r="P769" s="3"/>
      <c r="Q769" s="1"/>
      <c r="R769" s="1"/>
      <c r="S769" s="1"/>
      <c r="T769" s="1"/>
      <c r="U769" s="1"/>
      <c r="V769" s="1"/>
      <c r="W769" s="1"/>
      <c r="X769" s="1"/>
      <c r="Y769" s="1"/>
      <c r="Z769" s="1"/>
      <c r="AA769" s="1"/>
      <c r="AB769" s="1"/>
      <c r="AC769" s="1"/>
      <c r="AD769" s="1"/>
      <c r="AE769" s="1"/>
      <c r="AF769" s="1"/>
      <c r="AG769" s="1"/>
      <c r="AH769" s="1"/>
      <c r="AI769" s="1"/>
      <c r="AJ769" s="1"/>
      <c r="AK769" s="1"/>
      <c r="AL769" s="3"/>
      <c r="AM769" s="3"/>
      <c r="AN769" s="3"/>
      <c r="AO769" s="244"/>
      <c r="AP769" s="244"/>
      <c r="AQ769" s="244"/>
      <c r="AR769" s="1"/>
      <c r="AS769" s="1"/>
      <c r="AT769" s="1"/>
      <c r="AU769" s="1"/>
      <c r="AV769" s="1"/>
      <c r="AW769" s="1"/>
      <c r="AX769" s="1"/>
      <c r="AY769" s="1"/>
      <c r="AZ769" s="1"/>
      <c r="BA769" s="1"/>
      <c r="BB769" s="1"/>
      <c r="BC769" s="1"/>
      <c r="BD769" s="1"/>
      <c r="BE769" s="1"/>
      <c r="BF769" s="1"/>
      <c r="BG769" s="1"/>
      <c r="BH769" s="1"/>
      <c r="BI769" s="1"/>
      <c r="BJ769" s="1"/>
      <c r="BK769" s="1"/>
    </row>
    <row r="770" spans="1:63" ht="13.5" customHeight="1" x14ac:dyDescent="0.25">
      <c r="A770" s="3"/>
      <c r="B770" s="3"/>
      <c r="C770" s="3"/>
      <c r="D770" s="3"/>
      <c r="E770" s="3"/>
      <c r="F770" s="3"/>
      <c r="G770" s="1"/>
      <c r="H770" s="3"/>
      <c r="I770" s="1"/>
      <c r="J770" s="1"/>
      <c r="K770" s="1"/>
      <c r="L770" s="1"/>
      <c r="M770" s="1"/>
      <c r="N770" s="1"/>
      <c r="O770" s="1"/>
      <c r="P770" s="3"/>
      <c r="Q770" s="1"/>
      <c r="R770" s="1"/>
      <c r="S770" s="1"/>
      <c r="T770" s="1"/>
      <c r="U770" s="1"/>
      <c r="V770" s="1"/>
      <c r="W770" s="1"/>
      <c r="X770" s="1"/>
      <c r="Y770" s="1"/>
      <c r="Z770" s="1"/>
      <c r="AA770" s="1"/>
      <c r="AB770" s="1"/>
      <c r="AC770" s="1"/>
      <c r="AD770" s="1"/>
      <c r="AE770" s="1"/>
      <c r="AF770" s="1"/>
      <c r="AG770" s="1"/>
      <c r="AH770" s="1"/>
      <c r="AI770" s="1"/>
      <c r="AJ770" s="1"/>
      <c r="AK770" s="1"/>
      <c r="AL770" s="3"/>
      <c r="AM770" s="3"/>
      <c r="AN770" s="3"/>
      <c r="AO770" s="244"/>
      <c r="AP770" s="244"/>
      <c r="AQ770" s="244"/>
      <c r="AR770" s="1"/>
      <c r="AS770" s="1"/>
      <c r="AT770" s="1"/>
      <c r="AU770" s="1"/>
      <c r="AV770" s="1"/>
      <c r="AW770" s="1"/>
      <c r="AX770" s="1"/>
      <c r="AY770" s="1"/>
      <c r="AZ770" s="1"/>
      <c r="BA770" s="1"/>
      <c r="BB770" s="1"/>
      <c r="BC770" s="1"/>
      <c r="BD770" s="1"/>
      <c r="BE770" s="1"/>
      <c r="BF770" s="1"/>
      <c r="BG770" s="1"/>
      <c r="BH770" s="1"/>
      <c r="BI770" s="1"/>
      <c r="BJ770" s="1"/>
      <c r="BK770" s="1"/>
    </row>
    <row r="771" spans="1:63" ht="13.5" customHeight="1" x14ac:dyDescent="0.25">
      <c r="A771" s="3"/>
      <c r="B771" s="3"/>
      <c r="C771" s="3"/>
      <c r="D771" s="3"/>
      <c r="E771" s="3"/>
      <c r="F771" s="3"/>
      <c r="G771" s="1"/>
      <c r="H771" s="3"/>
      <c r="I771" s="1"/>
      <c r="J771" s="1"/>
      <c r="K771" s="1"/>
      <c r="L771" s="1"/>
      <c r="M771" s="1"/>
      <c r="N771" s="1"/>
      <c r="O771" s="1"/>
      <c r="P771" s="3"/>
      <c r="Q771" s="1"/>
      <c r="R771" s="1"/>
      <c r="S771" s="1"/>
      <c r="T771" s="1"/>
      <c r="U771" s="1"/>
      <c r="V771" s="1"/>
      <c r="W771" s="1"/>
      <c r="X771" s="1"/>
      <c r="Y771" s="1"/>
      <c r="Z771" s="1"/>
      <c r="AA771" s="1"/>
      <c r="AB771" s="1"/>
      <c r="AC771" s="1"/>
      <c r="AD771" s="1"/>
      <c r="AE771" s="1"/>
      <c r="AF771" s="1"/>
      <c r="AG771" s="1"/>
      <c r="AH771" s="1"/>
      <c r="AI771" s="1"/>
      <c r="AJ771" s="1"/>
      <c r="AK771" s="1"/>
      <c r="AL771" s="3"/>
      <c r="AM771" s="3"/>
      <c r="AN771" s="3"/>
      <c r="AO771" s="244"/>
      <c r="AP771" s="244"/>
      <c r="AQ771" s="244"/>
      <c r="AR771" s="1"/>
      <c r="AS771" s="1"/>
      <c r="AT771" s="1"/>
      <c r="AU771" s="1"/>
      <c r="AV771" s="1"/>
      <c r="AW771" s="1"/>
      <c r="AX771" s="1"/>
      <c r="AY771" s="1"/>
      <c r="AZ771" s="1"/>
      <c r="BA771" s="1"/>
      <c r="BB771" s="1"/>
      <c r="BC771" s="1"/>
      <c r="BD771" s="1"/>
      <c r="BE771" s="1"/>
      <c r="BF771" s="1"/>
      <c r="BG771" s="1"/>
      <c r="BH771" s="1"/>
      <c r="BI771" s="1"/>
      <c r="BJ771" s="1"/>
      <c r="BK771" s="1"/>
    </row>
    <row r="772" spans="1:63" ht="13.5" customHeight="1" x14ac:dyDescent="0.25">
      <c r="A772" s="3"/>
      <c r="B772" s="3"/>
      <c r="C772" s="3"/>
      <c r="D772" s="3"/>
      <c r="E772" s="3"/>
      <c r="F772" s="3"/>
      <c r="G772" s="1"/>
      <c r="H772" s="3"/>
      <c r="I772" s="1"/>
      <c r="J772" s="1"/>
      <c r="K772" s="1"/>
      <c r="L772" s="1"/>
      <c r="M772" s="1"/>
      <c r="N772" s="1"/>
      <c r="O772" s="1"/>
      <c r="P772" s="3"/>
      <c r="Q772" s="1"/>
      <c r="R772" s="1"/>
      <c r="S772" s="1"/>
      <c r="T772" s="1"/>
      <c r="U772" s="1"/>
      <c r="V772" s="1"/>
      <c r="W772" s="1"/>
      <c r="X772" s="1"/>
      <c r="Y772" s="1"/>
      <c r="Z772" s="1"/>
      <c r="AA772" s="1"/>
      <c r="AB772" s="1"/>
      <c r="AC772" s="1"/>
      <c r="AD772" s="1"/>
      <c r="AE772" s="1"/>
      <c r="AF772" s="1"/>
      <c r="AG772" s="1"/>
      <c r="AH772" s="1"/>
      <c r="AI772" s="1"/>
      <c r="AJ772" s="1"/>
      <c r="AK772" s="1"/>
      <c r="AL772" s="3"/>
      <c r="AM772" s="3"/>
      <c r="AN772" s="3"/>
      <c r="AO772" s="244"/>
      <c r="AP772" s="244"/>
      <c r="AQ772" s="244"/>
      <c r="AR772" s="1"/>
      <c r="AS772" s="1"/>
      <c r="AT772" s="1"/>
      <c r="AU772" s="1"/>
      <c r="AV772" s="1"/>
      <c r="AW772" s="1"/>
      <c r="AX772" s="1"/>
      <c r="AY772" s="1"/>
      <c r="AZ772" s="1"/>
      <c r="BA772" s="1"/>
      <c r="BB772" s="1"/>
      <c r="BC772" s="1"/>
      <c r="BD772" s="1"/>
      <c r="BE772" s="1"/>
      <c r="BF772" s="1"/>
      <c r="BG772" s="1"/>
      <c r="BH772" s="1"/>
      <c r="BI772" s="1"/>
      <c r="BJ772" s="1"/>
      <c r="BK772" s="1"/>
    </row>
    <row r="773" spans="1:63" ht="13.5" customHeight="1" x14ac:dyDescent="0.25">
      <c r="A773" s="3"/>
      <c r="B773" s="3"/>
      <c r="C773" s="3"/>
      <c r="D773" s="3"/>
      <c r="E773" s="3"/>
      <c r="F773" s="3"/>
      <c r="G773" s="1"/>
      <c r="H773" s="3"/>
      <c r="I773" s="1"/>
      <c r="J773" s="1"/>
      <c r="K773" s="1"/>
      <c r="L773" s="1"/>
      <c r="M773" s="1"/>
      <c r="N773" s="1"/>
      <c r="O773" s="1"/>
      <c r="P773" s="3"/>
      <c r="Q773" s="1"/>
      <c r="R773" s="1"/>
      <c r="S773" s="1"/>
      <c r="T773" s="1"/>
      <c r="U773" s="1"/>
      <c r="V773" s="1"/>
      <c r="W773" s="1"/>
      <c r="X773" s="1"/>
      <c r="Y773" s="1"/>
      <c r="Z773" s="1"/>
      <c r="AA773" s="1"/>
      <c r="AB773" s="1"/>
      <c r="AC773" s="1"/>
      <c r="AD773" s="1"/>
      <c r="AE773" s="1"/>
      <c r="AF773" s="1"/>
      <c r="AG773" s="1"/>
      <c r="AH773" s="1"/>
      <c r="AI773" s="1"/>
      <c r="AJ773" s="1"/>
      <c r="AK773" s="1"/>
      <c r="AL773" s="3"/>
      <c r="AM773" s="3"/>
      <c r="AN773" s="3"/>
      <c r="AO773" s="244"/>
      <c r="AP773" s="244"/>
      <c r="AQ773" s="244"/>
      <c r="AR773" s="1"/>
      <c r="AS773" s="1"/>
      <c r="AT773" s="1"/>
      <c r="AU773" s="1"/>
      <c r="AV773" s="1"/>
      <c r="AW773" s="1"/>
      <c r="AX773" s="1"/>
      <c r="AY773" s="1"/>
      <c r="AZ773" s="1"/>
      <c r="BA773" s="1"/>
      <c r="BB773" s="1"/>
      <c r="BC773" s="1"/>
      <c r="BD773" s="1"/>
      <c r="BE773" s="1"/>
      <c r="BF773" s="1"/>
      <c r="BG773" s="1"/>
      <c r="BH773" s="1"/>
      <c r="BI773" s="1"/>
      <c r="BJ773" s="1"/>
      <c r="BK773" s="1"/>
    </row>
    <row r="774" spans="1:63" ht="13.5" customHeight="1" x14ac:dyDescent="0.25">
      <c r="A774" s="3"/>
      <c r="B774" s="3"/>
      <c r="C774" s="3"/>
      <c r="D774" s="3"/>
      <c r="E774" s="3"/>
      <c r="F774" s="3"/>
      <c r="G774" s="1"/>
      <c r="H774" s="3"/>
      <c r="I774" s="1"/>
      <c r="J774" s="1"/>
      <c r="K774" s="1"/>
      <c r="L774" s="1"/>
      <c r="M774" s="1"/>
      <c r="N774" s="1"/>
      <c r="O774" s="1"/>
      <c r="P774" s="3"/>
      <c r="Q774" s="1"/>
      <c r="R774" s="1"/>
      <c r="S774" s="1"/>
      <c r="T774" s="1"/>
      <c r="U774" s="1"/>
      <c r="V774" s="1"/>
      <c r="W774" s="1"/>
      <c r="X774" s="1"/>
      <c r="Y774" s="1"/>
      <c r="Z774" s="1"/>
      <c r="AA774" s="1"/>
      <c r="AB774" s="1"/>
      <c r="AC774" s="1"/>
      <c r="AD774" s="1"/>
      <c r="AE774" s="1"/>
      <c r="AF774" s="1"/>
      <c r="AG774" s="1"/>
      <c r="AH774" s="1"/>
      <c r="AI774" s="1"/>
      <c r="AJ774" s="1"/>
      <c r="AK774" s="1"/>
      <c r="AL774" s="3"/>
      <c r="AM774" s="3"/>
      <c r="AN774" s="3"/>
      <c r="AO774" s="244"/>
      <c r="AP774" s="244"/>
      <c r="AQ774" s="244"/>
      <c r="AR774" s="1"/>
      <c r="AS774" s="1"/>
      <c r="AT774" s="1"/>
      <c r="AU774" s="1"/>
      <c r="AV774" s="1"/>
      <c r="AW774" s="1"/>
      <c r="AX774" s="1"/>
      <c r="AY774" s="1"/>
      <c r="AZ774" s="1"/>
      <c r="BA774" s="1"/>
      <c r="BB774" s="1"/>
      <c r="BC774" s="1"/>
      <c r="BD774" s="1"/>
      <c r="BE774" s="1"/>
      <c r="BF774" s="1"/>
      <c r="BG774" s="1"/>
      <c r="BH774" s="1"/>
      <c r="BI774" s="1"/>
      <c r="BJ774" s="1"/>
      <c r="BK774" s="1"/>
    </row>
    <row r="775" spans="1:63" ht="13.5" customHeight="1" x14ac:dyDescent="0.25">
      <c r="A775" s="3"/>
      <c r="B775" s="3"/>
      <c r="C775" s="3"/>
      <c r="D775" s="3"/>
      <c r="E775" s="3"/>
      <c r="F775" s="3"/>
      <c r="G775" s="1"/>
      <c r="H775" s="3"/>
      <c r="I775" s="1"/>
      <c r="J775" s="1"/>
      <c r="K775" s="1"/>
      <c r="L775" s="1"/>
      <c r="M775" s="1"/>
      <c r="N775" s="1"/>
      <c r="O775" s="1"/>
      <c r="P775" s="3"/>
      <c r="Q775" s="1"/>
      <c r="R775" s="1"/>
      <c r="S775" s="1"/>
      <c r="T775" s="1"/>
      <c r="U775" s="1"/>
      <c r="V775" s="1"/>
      <c r="W775" s="1"/>
      <c r="X775" s="1"/>
      <c r="Y775" s="1"/>
      <c r="Z775" s="1"/>
      <c r="AA775" s="1"/>
      <c r="AB775" s="1"/>
      <c r="AC775" s="1"/>
      <c r="AD775" s="1"/>
      <c r="AE775" s="1"/>
      <c r="AF775" s="1"/>
      <c r="AG775" s="1"/>
      <c r="AH775" s="1"/>
      <c r="AI775" s="1"/>
      <c r="AJ775" s="1"/>
      <c r="AK775" s="1"/>
      <c r="AL775" s="3"/>
      <c r="AM775" s="3"/>
      <c r="AN775" s="3"/>
      <c r="AO775" s="244"/>
      <c r="AP775" s="244"/>
      <c r="AQ775" s="244"/>
      <c r="AR775" s="1"/>
      <c r="AS775" s="1"/>
      <c r="AT775" s="1"/>
      <c r="AU775" s="1"/>
      <c r="AV775" s="1"/>
      <c r="AW775" s="1"/>
      <c r="AX775" s="1"/>
      <c r="AY775" s="1"/>
      <c r="AZ775" s="1"/>
      <c r="BA775" s="1"/>
      <c r="BB775" s="1"/>
      <c r="BC775" s="1"/>
      <c r="BD775" s="1"/>
      <c r="BE775" s="1"/>
      <c r="BF775" s="1"/>
      <c r="BG775" s="1"/>
      <c r="BH775" s="1"/>
      <c r="BI775" s="1"/>
      <c r="BJ775" s="1"/>
      <c r="BK775" s="1"/>
    </row>
    <row r="776" spans="1:63" ht="13.5" customHeight="1" x14ac:dyDescent="0.25">
      <c r="A776" s="3"/>
      <c r="B776" s="3"/>
      <c r="C776" s="3"/>
      <c r="D776" s="3"/>
      <c r="E776" s="3"/>
      <c r="F776" s="3"/>
      <c r="G776" s="1"/>
      <c r="H776" s="3"/>
      <c r="I776" s="1"/>
      <c r="J776" s="1"/>
      <c r="K776" s="1"/>
      <c r="L776" s="1"/>
      <c r="M776" s="1"/>
      <c r="N776" s="1"/>
      <c r="O776" s="1"/>
      <c r="P776" s="3"/>
      <c r="Q776" s="1"/>
      <c r="R776" s="1"/>
      <c r="S776" s="1"/>
      <c r="T776" s="1"/>
      <c r="U776" s="1"/>
      <c r="V776" s="1"/>
      <c r="W776" s="1"/>
      <c r="X776" s="1"/>
      <c r="Y776" s="1"/>
      <c r="Z776" s="1"/>
      <c r="AA776" s="1"/>
      <c r="AB776" s="1"/>
      <c r="AC776" s="1"/>
      <c r="AD776" s="1"/>
      <c r="AE776" s="1"/>
      <c r="AF776" s="1"/>
      <c r="AG776" s="1"/>
      <c r="AH776" s="1"/>
      <c r="AI776" s="1"/>
      <c r="AJ776" s="1"/>
      <c r="AK776" s="1"/>
      <c r="AL776" s="3"/>
      <c r="AM776" s="3"/>
      <c r="AN776" s="3"/>
      <c r="AO776" s="244"/>
      <c r="AP776" s="244"/>
      <c r="AQ776" s="244"/>
      <c r="AR776" s="1"/>
      <c r="AS776" s="1"/>
      <c r="AT776" s="1"/>
      <c r="AU776" s="1"/>
      <c r="AV776" s="1"/>
      <c r="AW776" s="1"/>
      <c r="AX776" s="1"/>
      <c r="AY776" s="1"/>
      <c r="AZ776" s="1"/>
      <c r="BA776" s="1"/>
      <c r="BB776" s="1"/>
      <c r="BC776" s="1"/>
      <c r="BD776" s="1"/>
      <c r="BE776" s="1"/>
      <c r="BF776" s="1"/>
      <c r="BG776" s="1"/>
      <c r="BH776" s="1"/>
      <c r="BI776" s="1"/>
      <c r="BJ776" s="1"/>
      <c r="BK776" s="1"/>
    </row>
    <row r="777" spans="1:63" ht="13.5" customHeight="1" x14ac:dyDescent="0.25">
      <c r="A777" s="3"/>
      <c r="B777" s="3"/>
      <c r="C777" s="3"/>
      <c r="D777" s="3"/>
      <c r="E777" s="3"/>
      <c r="F777" s="3"/>
      <c r="G777" s="1"/>
      <c r="H777" s="3"/>
      <c r="I777" s="1"/>
      <c r="J777" s="1"/>
      <c r="K777" s="1"/>
      <c r="L777" s="1"/>
      <c r="M777" s="1"/>
      <c r="N777" s="1"/>
      <c r="O777" s="1"/>
      <c r="P777" s="3"/>
      <c r="Q777" s="1"/>
      <c r="R777" s="1"/>
      <c r="S777" s="1"/>
      <c r="T777" s="1"/>
      <c r="U777" s="1"/>
      <c r="V777" s="1"/>
      <c r="W777" s="1"/>
      <c r="X777" s="1"/>
      <c r="Y777" s="1"/>
      <c r="Z777" s="1"/>
      <c r="AA777" s="1"/>
      <c r="AB777" s="1"/>
      <c r="AC777" s="1"/>
      <c r="AD777" s="1"/>
      <c r="AE777" s="1"/>
      <c r="AF777" s="1"/>
      <c r="AG777" s="1"/>
      <c r="AH777" s="1"/>
      <c r="AI777" s="1"/>
      <c r="AJ777" s="1"/>
      <c r="AK777" s="1"/>
      <c r="AL777" s="3"/>
      <c r="AM777" s="3"/>
      <c r="AN777" s="3"/>
      <c r="AO777" s="244"/>
      <c r="AP777" s="244"/>
      <c r="AQ777" s="244"/>
      <c r="AR777" s="1"/>
      <c r="AS777" s="1"/>
      <c r="AT777" s="1"/>
      <c r="AU777" s="1"/>
      <c r="AV777" s="1"/>
      <c r="AW777" s="1"/>
      <c r="AX777" s="1"/>
      <c r="AY777" s="1"/>
      <c r="AZ777" s="1"/>
      <c r="BA777" s="1"/>
      <c r="BB777" s="1"/>
      <c r="BC777" s="1"/>
      <c r="BD777" s="1"/>
      <c r="BE777" s="1"/>
      <c r="BF777" s="1"/>
      <c r="BG777" s="1"/>
      <c r="BH777" s="1"/>
      <c r="BI777" s="1"/>
      <c r="BJ777" s="1"/>
      <c r="BK777" s="1"/>
    </row>
    <row r="778" spans="1:63" ht="13.5" customHeight="1" x14ac:dyDescent="0.25">
      <c r="A778" s="3"/>
      <c r="B778" s="3"/>
      <c r="C778" s="3"/>
      <c r="D778" s="3"/>
      <c r="E778" s="3"/>
      <c r="F778" s="3"/>
      <c r="G778" s="1"/>
      <c r="H778" s="3"/>
      <c r="I778" s="1"/>
      <c r="J778" s="1"/>
      <c r="K778" s="1"/>
      <c r="L778" s="1"/>
      <c r="M778" s="1"/>
      <c r="N778" s="1"/>
      <c r="O778" s="1"/>
      <c r="P778" s="3"/>
      <c r="Q778" s="1"/>
      <c r="R778" s="1"/>
      <c r="S778" s="1"/>
      <c r="T778" s="1"/>
      <c r="U778" s="1"/>
      <c r="V778" s="1"/>
      <c r="W778" s="1"/>
      <c r="X778" s="1"/>
      <c r="Y778" s="1"/>
      <c r="Z778" s="1"/>
      <c r="AA778" s="1"/>
      <c r="AB778" s="1"/>
      <c r="AC778" s="1"/>
      <c r="AD778" s="1"/>
      <c r="AE778" s="1"/>
      <c r="AF778" s="1"/>
      <c r="AG778" s="1"/>
      <c r="AH778" s="1"/>
      <c r="AI778" s="1"/>
      <c r="AJ778" s="1"/>
      <c r="AK778" s="1"/>
      <c r="AL778" s="3"/>
      <c r="AM778" s="3"/>
      <c r="AN778" s="3"/>
      <c r="AO778" s="244"/>
      <c r="AP778" s="244"/>
      <c r="AQ778" s="244"/>
      <c r="AR778" s="1"/>
      <c r="AS778" s="1"/>
      <c r="AT778" s="1"/>
      <c r="AU778" s="1"/>
      <c r="AV778" s="1"/>
      <c r="AW778" s="1"/>
      <c r="AX778" s="1"/>
      <c r="AY778" s="1"/>
      <c r="AZ778" s="1"/>
      <c r="BA778" s="1"/>
      <c r="BB778" s="1"/>
      <c r="BC778" s="1"/>
      <c r="BD778" s="1"/>
      <c r="BE778" s="1"/>
      <c r="BF778" s="1"/>
      <c r="BG778" s="1"/>
      <c r="BH778" s="1"/>
      <c r="BI778" s="1"/>
      <c r="BJ778" s="1"/>
      <c r="BK778" s="1"/>
    </row>
    <row r="779" spans="1:63" ht="13.5" customHeight="1" x14ac:dyDescent="0.25">
      <c r="A779" s="3"/>
      <c r="B779" s="3"/>
      <c r="C779" s="3"/>
      <c r="D779" s="3"/>
      <c r="E779" s="3"/>
      <c r="F779" s="3"/>
      <c r="G779" s="1"/>
      <c r="H779" s="3"/>
      <c r="I779" s="1"/>
      <c r="J779" s="1"/>
      <c r="K779" s="1"/>
      <c r="L779" s="1"/>
      <c r="M779" s="1"/>
      <c r="N779" s="1"/>
      <c r="O779" s="1"/>
      <c r="P779" s="3"/>
      <c r="Q779" s="1"/>
      <c r="R779" s="1"/>
      <c r="S779" s="1"/>
      <c r="T779" s="1"/>
      <c r="U779" s="1"/>
      <c r="V779" s="1"/>
      <c r="W779" s="1"/>
      <c r="X779" s="1"/>
      <c r="Y779" s="1"/>
      <c r="Z779" s="1"/>
      <c r="AA779" s="1"/>
      <c r="AB779" s="1"/>
      <c r="AC779" s="1"/>
      <c r="AD779" s="1"/>
      <c r="AE779" s="1"/>
      <c r="AF779" s="1"/>
      <c r="AG779" s="1"/>
      <c r="AH779" s="1"/>
      <c r="AI779" s="1"/>
      <c r="AJ779" s="1"/>
      <c r="AK779" s="1"/>
      <c r="AL779" s="3"/>
      <c r="AM779" s="3"/>
      <c r="AN779" s="3"/>
      <c r="AO779" s="244"/>
      <c r="AP779" s="244"/>
      <c r="AQ779" s="244"/>
      <c r="AR779" s="1"/>
      <c r="AS779" s="1"/>
      <c r="AT779" s="1"/>
      <c r="AU779" s="1"/>
      <c r="AV779" s="1"/>
      <c r="AW779" s="1"/>
      <c r="AX779" s="1"/>
      <c r="AY779" s="1"/>
      <c r="AZ779" s="1"/>
      <c r="BA779" s="1"/>
      <c r="BB779" s="1"/>
      <c r="BC779" s="1"/>
      <c r="BD779" s="1"/>
      <c r="BE779" s="1"/>
      <c r="BF779" s="1"/>
      <c r="BG779" s="1"/>
      <c r="BH779" s="1"/>
      <c r="BI779" s="1"/>
      <c r="BJ779" s="1"/>
      <c r="BK779" s="1"/>
    </row>
    <row r="780" spans="1:63" ht="13.5" customHeight="1" x14ac:dyDescent="0.25">
      <c r="A780" s="3"/>
      <c r="B780" s="3"/>
      <c r="C780" s="3"/>
      <c r="D780" s="3"/>
      <c r="E780" s="3"/>
      <c r="F780" s="3"/>
      <c r="G780" s="1"/>
      <c r="H780" s="3"/>
      <c r="I780" s="1"/>
      <c r="J780" s="1"/>
      <c r="K780" s="1"/>
      <c r="L780" s="1"/>
      <c r="M780" s="1"/>
      <c r="N780" s="1"/>
      <c r="O780" s="1"/>
      <c r="P780" s="3"/>
      <c r="Q780" s="1"/>
      <c r="R780" s="1"/>
      <c r="S780" s="1"/>
      <c r="T780" s="1"/>
      <c r="U780" s="1"/>
      <c r="V780" s="1"/>
      <c r="W780" s="1"/>
      <c r="X780" s="1"/>
      <c r="Y780" s="1"/>
      <c r="Z780" s="1"/>
      <c r="AA780" s="1"/>
      <c r="AB780" s="1"/>
      <c r="AC780" s="1"/>
      <c r="AD780" s="1"/>
      <c r="AE780" s="1"/>
      <c r="AF780" s="1"/>
      <c r="AG780" s="1"/>
      <c r="AH780" s="1"/>
      <c r="AI780" s="1"/>
      <c r="AJ780" s="1"/>
      <c r="AK780" s="1"/>
      <c r="AL780" s="3"/>
      <c r="AM780" s="3"/>
      <c r="AN780" s="3"/>
      <c r="AO780" s="244"/>
      <c r="AP780" s="244"/>
      <c r="AQ780" s="244"/>
      <c r="AR780" s="1"/>
      <c r="AS780" s="1"/>
      <c r="AT780" s="1"/>
      <c r="AU780" s="1"/>
      <c r="AV780" s="1"/>
      <c r="AW780" s="1"/>
      <c r="AX780" s="1"/>
      <c r="AY780" s="1"/>
      <c r="AZ780" s="1"/>
      <c r="BA780" s="1"/>
      <c r="BB780" s="1"/>
      <c r="BC780" s="1"/>
      <c r="BD780" s="1"/>
      <c r="BE780" s="1"/>
      <c r="BF780" s="1"/>
      <c r="BG780" s="1"/>
      <c r="BH780" s="1"/>
      <c r="BI780" s="1"/>
      <c r="BJ780" s="1"/>
      <c r="BK780" s="1"/>
    </row>
    <row r="781" spans="1:63" ht="13.5" customHeight="1" x14ac:dyDescent="0.25">
      <c r="A781" s="3"/>
      <c r="B781" s="3"/>
      <c r="C781" s="3"/>
      <c r="D781" s="3"/>
      <c r="E781" s="3"/>
      <c r="F781" s="3"/>
      <c r="G781" s="1"/>
      <c r="H781" s="3"/>
      <c r="I781" s="1"/>
      <c r="J781" s="1"/>
      <c r="K781" s="1"/>
      <c r="L781" s="1"/>
      <c r="M781" s="1"/>
      <c r="N781" s="1"/>
      <c r="O781" s="1"/>
      <c r="P781" s="3"/>
      <c r="Q781" s="1"/>
      <c r="R781" s="1"/>
      <c r="S781" s="1"/>
      <c r="T781" s="1"/>
      <c r="U781" s="1"/>
      <c r="V781" s="1"/>
      <c r="W781" s="1"/>
      <c r="X781" s="1"/>
      <c r="Y781" s="1"/>
      <c r="Z781" s="1"/>
      <c r="AA781" s="1"/>
      <c r="AB781" s="1"/>
      <c r="AC781" s="1"/>
      <c r="AD781" s="1"/>
      <c r="AE781" s="1"/>
      <c r="AF781" s="1"/>
      <c r="AG781" s="1"/>
      <c r="AH781" s="1"/>
      <c r="AI781" s="1"/>
      <c r="AJ781" s="1"/>
      <c r="AK781" s="1"/>
      <c r="AL781" s="3"/>
      <c r="AM781" s="3"/>
      <c r="AN781" s="3"/>
      <c r="AO781" s="244"/>
      <c r="AP781" s="244"/>
      <c r="AQ781" s="244"/>
      <c r="AR781" s="1"/>
      <c r="AS781" s="1"/>
      <c r="AT781" s="1"/>
      <c r="AU781" s="1"/>
      <c r="AV781" s="1"/>
      <c r="AW781" s="1"/>
      <c r="AX781" s="1"/>
      <c r="AY781" s="1"/>
      <c r="AZ781" s="1"/>
      <c r="BA781" s="1"/>
      <c r="BB781" s="1"/>
      <c r="BC781" s="1"/>
      <c r="BD781" s="1"/>
      <c r="BE781" s="1"/>
      <c r="BF781" s="1"/>
      <c r="BG781" s="1"/>
      <c r="BH781" s="1"/>
      <c r="BI781" s="1"/>
      <c r="BJ781" s="1"/>
      <c r="BK781" s="1"/>
    </row>
    <row r="782" spans="1:63" ht="13.5" customHeight="1" x14ac:dyDescent="0.25">
      <c r="A782" s="3"/>
      <c r="B782" s="3"/>
      <c r="C782" s="3"/>
      <c r="D782" s="3"/>
      <c r="E782" s="3"/>
      <c r="F782" s="3"/>
      <c r="G782" s="1"/>
      <c r="H782" s="3"/>
      <c r="I782" s="1"/>
      <c r="J782" s="1"/>
      <c r="K782" s="1"/>
      <c r="L782" s="1"/>
      <c r="M782" s="1"/>
      <c r="N782" s="1"/>
      <c r="O782" s="1"/>
      <c r="P782" s="3"/>
      <c r="Q782" s="1"/>
      <c r="R782" s="1"/>
      <c r="S782" s="1"/>
      <c r="T782" s="1"/>
      <c r="U782" s="1"/>
      <c r="V782" s="1"/>
      <c r="W782" s="1"/>
      <c r="X782" s="1"/>
      <c r="Y782" s="1"/>
      <c r="Z782" s="1"/>
      <c r="AA782" s="1"/>
      <c r="AB782" s="1"/>
      <c r="AC782" s="1"/>
      <c r="AD782" s="1"/>
      <c r="AE782" s="1"/>
      <c r="AF782" s="1"/>
      <c r="AG782" s="1"/>
      <c r="AH782" s="1"/>
      <c r="AI782" s="1"/>
      <c r="AJ782" s="1"/>
      <c r="AK782" s="1"/>
      <c r="AL782" s="3"/>
      <c r="AM782" s="3"/>
      <c r="AN782" s="3"/>
      <c r="AO782" s="244"/>
      <c r="AP782" s="244"/>
      <c r="AQ782" s="244"/>
      <c r="AR782" s="1"/>
      <c r="AS782" s="1"/>
      <c r="AT782" s="1"/>
      <c r="AU782" s="1"/>
      <c r="AV782" s="1"/>
      <c r="AW782" s="1"/>
      <c r="AX782" s="1"/>
      <c r="AY782" s="1"/>
      <c r="AZ782" s="1"/>
      <c r="BA782" s="1"/>
      <c r="BB782" s="1"/>
      <c r="BC782" s="1"/>
      <c r="BD782" s="1"/>
      <c r="BE782" s="1"/>
      <c r="BF782" s="1"/>
      <c r="BG782" s="1"/>
      <c r="BH782" s="1"/>
      <c r="BI782" s="1"/>
      <c r="BJ782" s="1"/>
      <c r="BK782" s="1"/>
    </row>
    <row r="783" spans="1:63" ht="13.5" customHeight="1" x14ac:dyDescent="0.25">
      <c r="A783" s="3"/>
      <c r="B783" s="3"/>
      <c r="C783" s="3"/>
      <c r="D783" s="3"/>
      <c r="E783" s="3"/>
      <c r="F783" s="3"/>
      <c r="G783" s="1"/>
      <c r="H783" s="3"/>
      <c r="I783" s="1"/>
      <c r="J783" s="1"/>
      <c r="K783" s="1"/>
      <c r="L783" s="1"/>
      <c r="M783" s="1"/>
      <c r="N783" s="1"/>
      <c r="O783" s="1"/>
      <c r="P783" s="3"/>
      <c r="Q783" s="1"/>
      <c r="R783" s="1"/>
      <c r="S783" s="1"/>
      <c r="T783" s="1"/>
      <c r="U783" s="1"/>
      <c r="V783" s="1"/>
      <c r="W783" s="1"/>
      <c r="X783" s="1"/>
      <c r="Y783" s="1"/>
      <c r="Z783" s="1"/>
      <c r="AA783" s="1"/>
      <c r="AB783" s="1"/>
      <c r="AC783" s="1"/>
      <c r="AD783" s="1"/>
      <c r="AE783" s="1"/>
      <c r="AF783" s="1"/>
      <c r="AG783" s="1"/>
      <c r="AH783" s="1"/>
      <c r="AI783" s="1"/>
      <c r="AJ783" s="1"/>
      <c r="AK783" s="1"/>
      <c r="AL783" s="3"/>
      <c r="AM783" s="3"/>
      <c r="AN783" s="3"/>
      <c r="AO783" s="244"/>
      <c r="AP783" s="244"/>
      <c r="AQ783" s="244"/>
      <c r="AR783" s="1"/>
      <c r="AS783" s="1"/>
      <c r="AT783" s="1"/>
      <c r="AU783" s="1"/>
      <c r="AV783" s="1"/>
      <c r="AW783" s="1"/>
      <c r="AX783" s="1"/>
      <c r="AY783" s="1"/>
      <c r="AZ783" s="1"/>
      <c r="BA783" s="1"/>
      <c r="BB783" s="1"/>
      <c r="BC783" s="1"/>
      <c r="BD783" s="1"/>
      <c r="BE783" s="1"/>
      <c r="BF783" s="1"/>
      <c r="BG783" s="1"/>
      <c r="BH783" s="1"/>
      <c r="BI783" s="1"/>
      <c r="BJ783" s="1"/>
      <c r="BK783" s="1"/>
    </row>
    <row r="784" spans="1:63" ht="13.5" customHeight="1" x14ac:dyDescent="0.25">
      <c r="A784" s="3"/>
      <c r="B784" s="3"/>
      <c r="C784" s="3"/>
      <c r="D784" s="3"/>
      <c r="E784" s="3"/>
      <c r="F784" s="3"/>
      <c r="G784" s="1"/>
      <c r="H784" s="3"/>
      <c r="I784" s="1"/>
      <c r="J784" s="1"/>
      <c r="K784" s="1"/>
      <c r="L784" s="1"/>
      <c r="M784" s="1"/>
      <c r="N784" s="1"/>
      <c r="O784" s="1"/>
      <c r="P784" s="3"/>
      <c r="Q784" s="1"/>
      <c r="R784" s="1"/>
      <c r="S784" s="1"/>
      <c r="T784" s="1"/>
      <c r="U784" s="1"/>
      <c r="V784" s="1"/>
      <c r="W784" s="1"/>
      <c r="X784" s="1"/>
      <c r="Y784" s="1"/>
      <c r="Z784" s="1"/>
      <c r="AA784" s="1"/>
      <c r="AB784" s="1"/>
      <c r="AC784" s="1"/>
      <c r="AD784" s="1"/>
      <c r="AE784" s="1"/>
      <c r="AF784" s="1"/>
      <c r="AG784" s="1"/>
      <c r="AH784" s="1"/>
      <c r="AI784" s="1"/>
      <c r="AJ784" s="1"/>
      <c r="AK784" s="1"/>
      <c r="AL784" s="3"/>
      <c r="AM784" s="3"/>
      <c r="AN784" s="3"/>
      <c r="AO784" s="244"/>
      <c r="AP784" s="244"/>
      <c r="AQ784" s="244"/>
      <c r="AR784" s="1"/>
      <c r="AS784" s="1"/>
      <c r="AT784" s="1"/>
      <c r="AU784" s="1"/>
      <c r="AV784" s="1"/>
      <c r="AW784" s="1"/>
      <c r="AX784" s="1"/>
      <c r="AY784" s="1"/>
      <c r="AZ784" s="1"/>
      <c r="BA784" s="1"/>
      <c r="BB784" s="1"/>
      <c r="BC784" s="1"/>
      <c r="BD784" s="1"/>
      <c r="BE784" s="1"/>
      <c r="BF784" s="1"/>
      <c r="BG784" s="1"/>
      <c r="BH784" s="1"/>
      <c r="BI784" s="1"/>
      <c r="BJ784" s="1"/>
      <c r="BK784" s="1"/>
    </row>
    <row r="785" spans="1:63" ht="13.5" customHeight="1" x14ac:dyDescent="0.25">
      <c r="A785" s="3"/>
      <c r="B785" s="3"/>
      <c r="C785" s="3"/>
      <c r="D785" s="3"/>
      <c r="E785" s="3"/>
      <c r="F785" s="3"/>
      <c r="G785" s="1"/>
      <c r="H785" s="3"/>
      <c r="I785" s="1"/>
      <c r="J785" s="1"/>
      <c r="K785" s="1"/>
      <c r="L785" s="1"/>
      <c r="M785" s="1"/>
      <c r="N785" s="1"/>
      <c r="O785" s="1"/>
      <c r="P785" s="3"/>
      <c r="Q785" s="1"/>
      <c r="R785" s="1"/>
      <c r="S785" s="1"/>
      <c r="T785" s="1"/>
      <c r="U785" s="1"/>
      <c r="V785" s="1"/>
      <c r="W785" s="1"/>
      <c r="X785" s="1"/>
      <c r="Y785" s="1"/>
      <c r="Z785" s="1"/>
      <c r="AA785" s="1"/>
      <c r="AB785" s="1"/>
      <c r="AC785" s="1"/>
      <c r="AD785" s="1"/>
      <c r="AE785" s="1"/>
      <c r="AF785" s="1"/>
      <c r="AG785" s="1"/>
      <c r="AH785" s="1"/>
      <c r="AI785" s="1"/>
      <c r="AJ785" s="1"/>
      <c r="AK785" s="1"/>
      <c r="AL785" s="3"/>
      <c r="AM785" s="3"/>
      <c r="AN785" s="3"/>
      <c r="AO785" s="244"/>
      <c r="AP785" s="244"/>
      <c r="AQ785" s="244"/>
      <c r="AR785" s="1"/>
      <c r="AS785" s="1"/>
      <c r="AT785" s="1"/>
      <c r="AU785" s="1"/>
      <c r="AV785" s="1"/>
      <c r="AW785" s="1"/>
      <c r="AX785" s="1"/>
      <c r="AY785" s="1"/>
      <c r="AZ785" s="1"/>
      <c r="BA785" s="1"/>
      <c r="BB785" s="1"/>
      <c r="BC785" s="1"/>
      <c r="BD785" s="1"/>
      <c r="BE785" s="1"/>
      <c r="BF785" s="1"/>
      <c r="BG785" s="1"/>
      <c r="BH785" s="1"/>
      <c r="BI785" s="1"/>
      <c r="BJ785" s="1"/>
      <c r="BK785" s="1"/>
    </row>
    <row r="786" spans="1:63" ht="13.5" customHeight="1" x14ac:dyDescent="0.25">
      <c r="A786" s="3"/>
      <c r="B786" s="3"/>
      <c r="C786" s="3"/>
      <c r="D786" s="3"/>
      <c r="E786" s="3"/>
      <c r="F786" s="3"/>
      <c r="G786" s="1"/>
      <c r="H786" s="3"/>
      <c r="I786" s="1"/>
      <c r="J786" s="1"/>
      <c r="K786" s="1"/>
      <c r="L786" s="1"/>
      <c r="M786" s="1"/>
      <c r="N786" s="1"/>
      <c r="O786" s="1"/>
      <c r="P786" s="3"/>
      <c r="Q786" s="1"/>
      <c r="R786" s="1"/>
      <c r="S786" s="1"/>
      <c r="T786" s="1"/>
      <c r="U786" s="1"/>
      <c r="V786" s="1"/>
      <c r="W786" s="1"/>
      <c r="X786" s="1"/>
      <c r="Y786" s="1"/>
      <c r="Z786" s="1"/>
      <c r="AA786" s="1"/>
      <c r="AB786" s="1"/>
      <c r="AC786" s="1"/>
      <c r="AD786" s="1"/>
      <c r="AE786" s="1"/>
      <c r="AF786" s="1"/>
      <c r="AG786" s="1"/>
      <c r="AH786" s="1"/>
      <c r="AI786" s="1"/>
      <c r="AJ786" s="1"/>
      <c r="AK786" s="1"/>
      <c r="AL786" s="3"/>
      <c r="AM786" s="3"/>
      <c r="AN786" s="3"/>
      <c r="AO786" s="244"/>
      <c r="AP786" s="244"/>
      <c r="AQ786" s="244"/>
      <c r="AR786" s="1"/>
      <c r="AS786" s="1"/>
      <c r="AT786" s="1"/>
      <c r="AU786" s="1"/>
      <c r="AV786" s="1"/>
      <c r="AW786" s="1"/>
      <c r="AX786" s="1"/>
      <c r="AY786" s="1"/>
      <c r="AZ786" s="1"/>
      <c r="BA786" s="1"/>
      <c r="BB786" s="1"/>
      <c r="BC786" s="1"/>
      <c r="BD786" s="1"/>
      <c r="BE786" s="1"/>
      <c r="BF786" s="1"/>
      <c r="BG786" s="1"/>
      <c r="BH786" s="1"/>
      <c r="BI786" s="1"/>
      <c r="BJ786" s="1"/>
      <c r="BK786" s="1"/>
    </row>
    <row r="787" spans="1:63" ht="13.5" customHeight="1" x14ac:dyDescent="0.25">
      <c r="A787" s="3"/>
      <c r="B787" s="3"/>
      <c r="C787" s="3"/>
      <c r="D787" s="3"/>
      <c r="E787" s="3"/>
      <c r="F787" s="3"/>
      <c r="G787" s="1"/>
      <c r="H787" s="3"/>
      <c r="I787" s="1"/>
      <c r="J787" s="1"/>
      <c r="K787" s="1"/>
      <c r="L787" s="1"/>
      <c r="M787" s="1"/>
      <c r="N787" s="1"/>
      <c r="O787" s="1"/>
      <c r="P787" s="3"/>
      <c r="Q787" s="1"/>
      <c r="R787" s="1"/>
      <c r="S787" s="1"/>
      <c r="T787" s="1"/>
      <c r="U787" s="1"/>
      <c r="V787" s="1"/>
      <c r="W787" s="1"/>
      <c r="X787" s="1"/>
      <c r="Y787" s="1"/>
      <c r="Z787" s="1"/>
      <c r="AA787" s="1"/>
      <c r="AB787" s="1"/>
      <c r="AC787" s="1"/>
      <c r="AD787" s="1"/>
      <c r="AE787" s="1"/>
      <c r="AF787" s="1"/>
      <c r="AG787" s="1"/>
      <c r="AH787" s="1"/>
      <c r="AI787" s="1"/>
      <c r="AJ787" s="1"/>
      <c r="AK787" s="1"/>
      <c r="AL787" s="3"/>
      <c r="AM787" s="3"/>
      <c r="AN787" s="3"/>
      <c r="AO787" s="244"/>
      <c r="AP787" s="244"/>
      <c r="AQ787" s="244"/>
      <c r="AR787" s="1"/>
      <c r="AS787" s="1"/>
      <c r="AT787" s="1"/>
      <c r="AU787" s="1"/>
      <c r="AV787" s="1"/>
      <c r="AW787" s="1"/>
      <c r="AX787" s="1"/>
      <c r="AY787" s="1"/>
      <c r="AZ787" s="1"/>
      <c r="BA787" s="1"/>
      <c r="BB787" s="1"/>
      <c r="BC787" s="1"/>
      <c r="BD787" s="1"/>
      <c r="BE787" s="1"/>
      <c r="BF787" s="1"/>
      <c r="BG787" s="1"/>
      <c r="BH787" s="1"/>
      <c r="BI787" s="1"/>
      <c r="BJ787" s="1"/>
      <c r="BK787" s="1"/>
    </row>
    <row r="788" spans="1:63" ht="13.5" customHeight="1" x14ac:dyDescent="0.25">
      <c r="A788" s="3"/>
      <c r="B788" s="3"/>
      <c r="C788" s="3"/>
      <c r="D788" s="3"/>
      <c r="E788" s="3"/>
      <c r="F788" s="3"/>
      <c r="G788" s="1"/>
      <c r="H788" s="3"/>
      <c r="I788" s="1"/>
      <c r="J788" s="1"/>
      <c r="K788" s="1"/>
      <c r="L788" s="1"/>
      <c r="M788" s="1"/>
      <c r="N788" s="1"/>
      <c r="O788" s="1"/>
      <c r="P788" s="3"/>
      <c r="Q788" s="1"/>
      <c r="R788" s="1"/>
      <c r="S788" s="1"/>
      <c r="T788" s="1"/>
      <c r="U788" s="1"/>
      <c r="V788" s="1"/>
      <c r="W788" s="1"/>
      <c r="X788" s="1"/>
      <c r="Y788" s="1"/>
      <c r="Z788" s="1"/>
      <c r="AA788" s="1"/>
      <c r="AB788" s="1"/>
      <c r="AC788" s="1"/>
      <c r="AD788" s="1"/>
      <c r="AE788" s="1"/>
      <c r="AF788" s="1"/>
      <c r="AG788" s="1"/>
      <c r="AH788" s="1"/>
      <c r="AI788" s="1"/>
      <c r="AJ788" s="1"/>
      <c r="AK788" s="1"/>
      <c r="AL788" s="3"/>
      <c r="AM788" s="3"/>
      <c r="AN788" s="3"/>
      <c r="AO788" s="244"/>
      <c r="AP788" s="244"/>
      <c r="AQ788" s="244"/>
      <c r="AR788" s="1"/>
      <c r="AS788" s="1"/>
      <c r="AT788" s="1"/>
      <c r="AU788" s="1"/>
      <c r="AV788" s="1"/>
      <c r="AW788" s="1"/>
      <c r="AX788" s="1"/>
      <c r="AY788" s="1"/>
      <c r="AZ788" s="1"/>
      <c r="BA788" s="1"/>
      <c r="BB788" s="1"/>
      <c r="BC788" s="1"/>
      <c r="BD788" s="1"/>
      <c r="BE788" s="1"/>
      <c r="BF788" s="1"/>
      <c r="BG788" s="1"/>
      <c r="BH788" s="1"/>
      <c r="BI788" s="1"/>
      <c r="BJ788" s="1"/>
      <c r="BK788" s="1"/>
    </row>
    <row r="789" spans="1:63" ht="13.5" customHeight="1" x14ac:dyDescent="0.25">
      <c r="A789" s="3"/>
      <c r="B789" s="3"/>
      <c r="C789" s="3"/>
      <c r="D789" s="3"/>
      <c r="E789" s="3"/>
      <c r="F789" s="3"/>
      <c r="G789" s="1"/>
      <c r="H789" s="3"/>
      <c r="I789" s="1"/>
      <c r="J789" s="1"/>
      <c r="K789" s="1"/>
      <c r="L789" s="1"/>
      <c r="M789" s="1"/>
      <c r="N789" s="1"/>
      <c r="O789" s="1"/>
      <c r="P789" s="3"/>
      <c r="Q789" s="1"/>
      <c r="R789" s="1"/>
      <c r="S789" s="1"/>
      <c r="T789" s="1"/>
      <c r="U789" s="1"/>
      <c r="V789" s="1"/>
      <c r="W789" s="1"/>
      <c r="X789" s="1"/>
      <c r="Y789" s="1"/>
      <c r="Z789" s="1"/>
      <c r="AA789" s="1"/>
      <c r="AB789" s="1"/>
      <c r="AC789" s="1"/>
      <c r="AD789" s="1"/>
      <c r="AE789" s="1"/>
      <c r="AF789" s="1"/>
      <c r="AG789" s="1"/>
      <c r="AH789" s="1"/>
      <c r="AI789" s="1"/>
      <c r="AJ789" s="1"/>
      <c r="AK789" s="1"/>
      <c r="AL789" s="3"/>
      <c r="AM789" s="3"/>
      <c r="AN789" s="3"/>
      <c r="AO789" s="244"/>
      <c r="AP789" s="244"/>
      <c r="AQ789" s="244"/>
      <c r="AR789" s="1"/>
      <c r="AS789" s="1"/>
      <c r="AT789" s="1"/>
      <c r="AU789" s="1"/>
      <c r="AV789" s="1"/>
      <c r="AW789" s="1"/>
      <c r="AX789" s="1"/>
      <c r="AY789" s="1"/>
      <c r="AZ789" s="1"/>
      <c r="BA789" s="1"/>
      <c r="BB789" s="1"/>
      <c r="BC789" s="1"/>
      <c r="BD789" s="1"/>
      <c r="BE789" s="1"/>
      <c r="BF789" s="1"/>
      <c r="BG789" s="1"/>
      <c r="BH789" s="1"/>
      <c r="BI789" s="1"/>
      <c r="BJ789" s="1"/>
      <c r="BK789" s="1"/>
    </row>
    <row r="790" spans="1:63" ht="13.5" customHeight="1" x14ac:dyDescent="0.25">
      <c r="A790" s="3"/>
      <c r="B790" s="3"/>
      <c r="C790" s="3"/>
      <c r="D790" s="3"/>
      <c r="E790" s="3"/>
      <c r="F790" s="3"/>
      <c r="G790" s="1"/>
      <c r="H790" s="3"/>
      <c r="I790" s="1"/>
      <c r="J790" s="1"/>
      <c r="K790" s="1"/>
      <c r="L790" s="1"/>
      <c r="M790" s="1"/>
      <c r="N790" s="1"/>
      <c r="O790" s="1"/>
      <c r="P790" s="3"/>
      <c r="Q790" s="1"/>
      <c r="R790" s="1"/>
      <c r="S790" s="1"/>
      <c r="T790" s="1"/>
      <c r="U790" s="1"/>
      <c r="V790" s="1"/>
      <c r="W790" s="1"/>
      <c r="X790" s="1"/>
      <c r="Y790" s="1"/>
      <c r="Z790" s="1"/>
      <c r="AA790" s="1"/>
      <c r="AB790" s="1"/>
      <c r="AC790" s="1"/>
      <c r="AD790" s="1"/>
      <c r="AE790" s="1"/>
      <c r="AF790" s="1"/>
      <c r="AG790" s="1"/>
      <c r="AH790" s="1"/>
      <c r="AI790" s="1"/>
      <c r="AJ790" s="1"/>
      <c r="AK790" s="1"/>
      <c r="AL790" s="3"/>
      <c r="AM790" s="3"/>
      <c r="AN790" s="3"/>
      <c r="AO790" s="244"/>
      <c r="AP790" s="244"/>
      <c r="AQ790" s="244"/>
      <c r="AR790" s="1"/>
      <c r="AS790" s="1"/>
      <c r="AT790" s="1"/>
      <c r="AU790" s="1"/>
      <c r="AV790" s="1"/>
      <c r="AW790" s="1"/>
      <c r="AX790" s="1"/>
      <c r="AY790" s="1"/>
      <c r="AZ790" s="1"/>
      <c r="BA790" s="1"/>
      <c r="BB790" s="1"/>
      <c r="BC790" s="1"/>
      <c r="BD790" s="1"/>
      <c r="BE790" s="1"/>
      <c r="BF790" s="1"/>
      <c r="BG790" s="1"/>
      <c r="BH790" s="1"/>
      <c r="BI790" s="1"/>
      <c r="BJ790" s="1"/>
      <c r="BK790" s="1"/>
    </row>
    <row r="791" spans="1:63" ht="13.5" customHeight="1" x14ac:dyDescent="0.25">
      <c r="A791" s="3"/>
      <c r="B791" s="3"/>
      <c r="C791" s="3"/>
      <c r="D791" s="3"/>
      <c r="E791" s="3"/>
      <c r="F791" s="3"/>
      <c r="G791" s="1"/>
      <c r="H791" s="3"/>
      <c r="I791" s="1"/>
      <c r="J791" s="1"/>
      <c r="K791" s="1"/>
      <c r="L791" s="1"/>
      <c r="M791" s="1"/>
      <c r="N791" s="1"/>
      <c r="O791" s="1"/>
      <c r="P791" s="3"/>
      <c r="Q791" s="1"/>
      <c r="R791" s="1"/>
      <c r="S791" s="1"/>
      <c r="T791" s="1"/>
      <c r="U791" s="1"/>
      <c r="V791" s="1"/>
      <c r="W791" s="1"/>
      <c r="X791" s="1"/>
      <c r="Y791" s="1"/>
      <c r="Z791" s="1"/>
      <c r="AA791" s="1"/>
      <c r="AB791" s="1"/>
      <c r="AC791" s="1"/>
      <c r="AD791" s="1"/>
      <c r="AE791" s="1"/>
      <c r="AF791" s="1"/>
      <c r="AG791" s="1"/>
      <c r="AH791" s="1"/>
      <c r="AI791" s="1"/>
      <c r="AJ791" s="1"/>
      <c r="AK791" s="1"/>
      <c r="AL791" s="3"/>
      <c r="AM791" s="3"/>
      <c r="AN791" s="3"/>
      <c r="AO791" s="244"/>
      <c r="AP791" s="244"/>
      <c r="AQ791" s="244"/>
      <c r="AR791" s="1"/>
      <c r="AS791" s="1"/>
      <c r="AT791" s="1"/>
      <c r="AU791" s="1"/>
      <c r="AV791" s="1"/>
      <c r="AW791" s="1"/>
      <c r="AX791" s="1"/>
      <c r="AY791" s="1"/>
      <c r="AZ791" s="1"/>
      <c r="BA791" s="1"/>
      <c r="BB791" s="1"/>
      <c r="BC791" s="1"/>
      <c r="BD791" s="1"/>
      <c r="BE791" s="1"/>
      <c r="BF791" s="1"/>
      <c r="BG791" s="1"/>
      <c r="BH791" s="1"/>
      <c r="BI791" s="1"/>
      <c r="BJ791" s="1"/>
      <c r="BK791" s="1"/>
    </row>
    <row r="792" spans="1:63" ht="13.5" customHeight="1" x14ac:dyDescent="0.25">
      <c r="A792" s="3"/>
      <c r="B792" s="3"/>
      <c r="C792" s="3"/>
      <c r="D792" s="3"/>
      <c r="E792" s="3"/>
      <c r="F792" s="3"/>
      <c r="G792" s="1"/>
      <c r="H792" s="3"/>
      <c r="I792" s="1"/>
      <c r="J792" s="1"/>
      <c r="K792" s="1"/>
      <c r="L792" s="1"/>
      <c r="M792" s="1"/>
      <c r="N792" s="1"/>
      <c r="O792" s="1"/>
      <c r="P792" s="3"/>
      <c r="Q792" s="1"/>
      <c r="R792" s="1"/>
      <c r="S792" s="1"/>
      <c r="T792" s="1"/>
      <c r="U792" s="1"/>
      <c r="V792" s="1"/>
      <c r="W792" s="1"/>
      <c r="X792" s="1"/>
      <c r="Y792" s="1"/>
      <c r="Z792" s="1"/>
      <c r="AA792" s="1"/>
      <c r="AB792" s="1"/>
      <c r="AC792" s="1"/>
      <c r="AD792" s="1"/>
      <c r="AE792" s="1"/>
      <c r="AF792" s="1"/>
      <c r="AG792" s="1"/>
      <c r="AH792" s="1"/>
      <c r="AI792" s="1"/>
      <c r="AJ792" s="1"/>
      <c r="AK792" s="1"/>
      <c r="AL792" s="3"/>
      <c r="AM792" s="3"/>
      <c r="AN792" s="3"/>
      <c r="AO792" s="244"/>
      <c r="AP792" s="244"/>
      <c r="AQ792" s="244"/>
      <c r="AR792" s="1"/>
      <c r="AS792" s="1"/>
      <c r="AT792" s="1"/>
      <c r="AU792" s="1"/>
      <c r="AV792" s="1"/>
      <c r="AW792" s="1"/>
      <c r="AX792" s="1"/>
      <c r="AY792" s="1"/>
      <c r="AZ792" s="1"/>
      <c r="BA792" s="1"/>
      <c r="BB792" s="1"/>
      <c r="BC792" s="1"/>
      <c r="BD792" s="1"/>
      <c r="BE792" s="1"/>
      <c r="BF792" s="1"/>
      <c r="BG792" s="1"/>
      <c r="BH792" s="1"/>
      <c r="BI792" s="1"/>
      <c r="BJ792" s="1"/>
      <c r="BK792" s="1"/>
    </row>
    <row r="793" spans="1:63" ht="13.5" customHeight="1" x14ac:dyDescent="0.25">
      <c r="A793" s="3"/>
      <c r="B793" s="3"/>
      <c r="C793" s="3"/>
      <c r="D793" s="3"/>
      <c r="E793" s="3"/>
      <c r="F793" s="3"/>
      <c r="G793" s="1"/>
      <c r="H793" s="3"/>
      <c r="I793" s="1"/>
      <c r="J793" s="1"/>
      <c r="K793" s="1"/>
      <c r="L793" s="1"/>
      <c r="M793" s="1"/>
      <c r="N793" s="1"/>
      <c r="O793" s="1"/>
      <c r="P793" s="3"/>
      <c r="Q793" s="1"/>
      <c r="R793" s="1"/>
      <c r="S793" s="1"/>
      <c r="T793" s="1"/>
      <c r="U793" s="1"/>
      <c r="V793" s="1"/>
      <c r="W793" s="1"/>
      <c r="X793" s="1"/>
      <c r="Y793" s="1"/>
      <c r="Z793" s="1"/>
      <c r="AA793" s="1"/>
      <c r="AB793" s="1"/>
      <c r="AC793" s="1"/>
      <c r="AD793" s="1"/>
      <c r="AE793" s="1"/>
      <c r="AF793" s="1"/>
      <c r="AG793" s="1"/>
      <c r="AH793" s="1"/>
      <c r="AI793" s="1"/>
      <c r="AJ793" s="1"/>
      <c r="AK793" s="1"/>
      <c r="AL793" s="3"/>
      <c r="AM793" s="3"/>
      <c r="AN793" s="3"/>
      <c r="AO793" s="244"/>
      <c r="AP793" s="244"/>
      <c r="AQ793" s="244"/>
      <c r="AR793" s="1"/>
      <c r="AS793" s="1"/>
      <c r="AT793" s="1"/>
      <c r="AU793" s="1"/>
      <c r="AV793" s="1"/>
      <c r="AW793" s="1"/>
      <c r="AX793" s="1"/>
      <c r="AY793" s="1"/>
      <c r="AZ793" s="1"/>
      <c r="BA793" s="1"/>
      <c r="BB793" s="1"/>
      <c r="BC793" s="1"/>
      <c r="BD793" s="1"/>
      <c r="BE793" s="1"/>
      <c r="BF793" s="1"/>
      <c r="BG793" s="1"/>
      <c r="BH793" s="1"/>
      <c r="BI793" s="1"/>
      <c r="BJ793" s="1"/>
      <c r="BK793" s="1"/>
    </row>
    <row r="794" spans="1:63" ht="13.5" customHeight="1" x14ac:dyDescent="0.25">
      <c r="A794" s="3"/>
      <c r="B794" s="3"/>
      <c r="C794" s="3"/>
      <c r="D794" s="3"/>
      <c r="E794" s="3"/>
      <c r="F794" s="3"/>
      <c r="G794" s="1"/>
      <c r="H794" s="3"/>
      <c r="I794" s="1"/>
      <c r="J794" s="1"/>
      <c r="K794" s="1"/>
      <c r="L794" s="1"/>
      <c r="M794" s="1"/>
      <c r="N794" s="1"/>
      <c r="O794" s="1"/>
      <c r="P794" s="3"/>
      <c r="Q794" s="1"/>
      <c r="R794" s="1"/>
      <c r="S794" s="1"/>
      <c r="T794" s="1"/>
      <c r="U794" s="1"/>
      <c r="V794" s="1"/>
      <c r="W794" s="1"/>
      <c r="X794" s="1"/>
      <c r="Y794" s="1"/>
      <c r="Z794" s="1"/>
      <c r="AA794" s="1"/>
      <c r="AB794" s="1"/>
      <c r="AC794" s="1"/>
      <c r="AD794" s="1"/>
      <c r="AE794" s="1"/>
      <c r="AF794" s="1"/>
      <c r="AG794" s="1"/>
      <c r="AH794" s="1"/>
      <c r="AI794" s="1"/>
      <c r="AJ794" s="1"/>
      <c r="AK794" s="1"/>
      <c r="AL794" s="3"/>
      <c r="AM794" s="3"/>
      <c r="AN794" s="3"/>
      <c r="AO794" s="244"/>
      <c r="AP794" s="244"/>
      <c r="AQ794" s="244"/>
      <c r="AR794" s="1"/>
      <c r="AS794" s="1"/>
      <c r="AT794" s="1"/>
      <c r="AU794" s="1"/>
      <c r="AV794" s="1"/>
      <c r="AW794" s="1"/>
      <c r="AX794" s="1"/>
      <c r="AY794" s="1"/>
      <c r="AZ794" s="1"/>
      <c r="BA794" s="1"/>
      <c r="BB794" s="1"/>
      <c r="BC794" s="1"/>
      <c r="BD794" s="1"/>
      <c r="BE794" s="1"/>
      <c r="BF794" s="1"/>
      <c r="BG794" s="1"/>
      <c r="BH794" s="1"/>
      <c r="BI794" s="1"/>
      <c r="BJ794" s="1"/>
      <c r="BK794" s="1"/>
    </row>
    <row r="795" spans="1:63" ht="13.5" customHeight="1" x14ac:dyDescent="0.25">
      <c r="A795" s="3"/>
      <c r="B795" s="3"/>
      <c r="C795" s="3"/>
      <c r="D795" s="3"/>
      <c r="E795" s="3"/>
      <c r="F795" s="3"/>
      <c r="G795" s="1"/>
      <c r="H795" s="3"/>
      <c r="I795" s="1"/>
      <c r="J795" s="1"/>
      <c r="K795" s="1"/>
      <c r="L795" s="1"/>
      <c r="M795" s="1"/>
      <c r="N795" s="1"/>
      <c r="O795" s="1"/>
      <c r="P795" s="3"/>
      <c r="Q795" s="1"/>
      <c r="R795" s="1"/>
      <c r="S795" s="1"/>
      <c r="T795" s="1"/>
      <c r="U795" s="1"/>
      <c r="V795" s="1"/>
      <c r="W795" s="1"/>
      <c r="X795" s="1"/>
      <c r="Y795" s="1"/>
      <c r="Z795" s="1"/>
      <c r="AA795" s="1"/>
      <c r="AB795" s="1"/>
      <c r="AC795" s="1"/>
      <c r="AD795" s="1"/>
      <c r="AE795" s="1"/>
      <c r="AF795" s="1"/>
      <c r="AG795" s="1"/>
      <c r="AH795" s="1"/>
      <c r="AI795" s="1"/>
      <c r="AJ795" s="1"/>
      <c r="AK795" s="1"/>
      <c r="AL795" s="3"/>
      <c r="AM795" s="3"/>
      <c r="AN795" s="3"/>
      <c r="AO795" s="244"/>
      <c r="AP795" s="244"/>
      <c r="AQ795" s="244"/>
      <c r="AR795" s="1"/>
      <c r="AS795" s="1"/>
      <c r="AT795" s="1"/>
      <c r="AU795" s="1"/>
      <c r="AV795" s="1"/>
      <c r="AW795" s="1"/>
      <c r="AX795" s="1"/>
      <c r="AY795" s="1"/>
      <c r="AZ795" s="1"/>
      <c r="BA795" s="1"/>
      <c r="BB795" s="1"/>
      <c r="BC795" s="1"/>
      <c r="BD795" s="1"/>
      <c r="BE795" s="1"/>
      <c r="BF795" s="1"/>
      <c r="BG795" s="1"/>
      <c r="BH795" s="1"/>
      <c r="BI795" s="1"/>
      <c r="BJ795" s="1"/>
      <c r="BK795" s="1"/>
    </row>
    <row r="796" spans="1:63" ht="13.5" customHeight="1" x14ac:dyDescent="0.25">
      <c r="A796" s="3"/>
      <c r="B796" s="3"/>
      <c r="C796" s="3"/>
      <c r="D796" s="3"/>
      <c r="E796" s="3"/>
      <c r="F796" s="3"/>
      <c r="G796" s="1"/>
      <c r="H796" s="3"/>
      <c r="I796" s="1"/>
      <c r="J796" s="1"/>
      <c r="K796" s="1"/>
      <c r="L796" s="1"/>
      <c r="M796" s="1"/>
      <c r="N796" s="1"/>
      <c r="O796" s="1"/>
      <c r="P796" s="3"/>
      <c r="Q796" s="1"/>
      <c r="R796" s="1"/>
      <c r="S796" s="1"/>
      <c r="T796" s="1"/>
      <c r="U796" s="1"/>
      <c r="V796" s="1"/>
      <c r="W796" s="1"/>
      <c r="X796" s="1"/>
      <c r="Y796" s="1"/>
      <c r="Z796" s="1"/>
      <c r="AA796" s="1"/>
      <c r="AB796" s="1"/>
      <c r="AC796" s="1"/>
      <c r="AD796" s="1"/>
      <c r="AE796" s="1"/>
      <c r="AF796" s="1"/>
      <c r="AG796" s="1"/>
      <c r="AH796" s="1"/>
      <c r="AI796" s="1"/>
      <c r="AJ796" s="1"/>
      <c r="AK796" s="1"/>
      <c r="AL796" s="3"/>
      <c r="AM796" s="3"/>
      <c r="AN796" s="3"/>
      <c r="AO796" s="244"/>
      <c r="AP796" s="244"/>
      <c r="AQ796" s="244"/>
      <c r="AR796" s="1"/>
      <c r="AS796" s="1"/>
      <c r="AT796" s="1"/>
      <c r="AU796" s="1"/>
      <c r="AV796" s="1"/>
      <c r="AW796" s="1"/>
      <c r="AX796" s="1"/>
      <c r="AY796" s="1"/>
      <c r="AZ796" s="1"/>
      <c r="BA796" s="1"/>
      <c r="BB796" s="1"/>
      <c r="BC796" s="1"/>
      <c r="BD796" s="1"/>
      <c r="BE796" s="1"/>
      <c r="BF796" s="1"/>
      <c r="BG796" s="1"/>
      <c r="BH796" s="1"/>
      <c r="BI796" s="1"/>
      <c r="BJ796" s="1"/>
      <c r="BK796" s="1"/>
    </row>
    <row r="797" spans="1:63" ht="13.5" customHeight="1" x14ac:dyDescent="0.25">
      <c r="A797" s="3"/>
      <c r="B797" s="3"/>
      <c r="C797" s="3"/>
      <c r="D797" s="3"/>
      <c r="E797" s="3"/>
      <c r="F797" s="3"/>
      <c r="G797" s="1"/>
      <c r="H797" s="3"/>
      <c r="I797" s="1"/>
      <c r="J797" s="1"/>
      <c r="K797" s="1"/>
      <c r="L797" s="1"/>
      <c r="M797" s="1"/>
      <c r="N797" s="1"/>
      <c r="O797" s="1"/>
      <c r="P797" s="3"/>
      <c r="Q797" s="1"/>
      <c r="R797" s="1"/>
      <c r="S797" s="1"/>
      <c r="T797" s="1"/>
      <c r="U797" s="1"/>
      <c r="V797" s="1"/>
      <c r="W797" s="1"/>
      <c r="X797" s="1"/>
      <c r="Y797" s="1"/>
      <c r="Z797" s="1"/>
      <c r="AA797" s="1"/>
      <c r="AB797" s="1"/>
      <c r="AC797" s="1"/>
      <c r="AD797" s="1"/>
      <c r="AE797" s="1"/>
      <c r="AF797" s="1"/>
      <c r="AG797" s="1"/>
      <c r="AH797" s="1"/>
      <c r="AI797" s="1"/>
      <c r="AJ797" s="1"/>
      <c r="AK797" s="1"/>
      <c r="AL797" s="3"/>
      <c r="AM797" s="3"/>
      <c r="AN797" s="3"/>
      <c r="AO797" s="244"/>
      <c r="AP797" s="244"/>
      <c r="AQ797" s="244"/>
      <c r="AR797" s="1"/>
      <c r="AS797" s="1"/>
      <c r="AT797" s="1"/>
      <c r="AU797" s="1"/>
      <c r="AV797" s="1"/>
      <c r="AW797" s="1"/>
      <c r="AX797" s="1"/>
      <c r="AY797" s="1"/>
      <c r="AZ797" s="1"/>
      <c r="BA797" s="1"/>
      <c r="BB797" s="1"/>
      <c r="BC797" s="1"/>
      <c r="BD797" s="1"/>
      <c r="BE797" s="1"/>
      <c r="BF797" s="1"/>
      <c r="BG797" s="1"/>
      <c r="BH797" s="1"/>
      <c r="BI797" s="1"/>
      <c r="BJ797" s="1"/>
      <c r="BK797" s="1"/>
    </row>
    <row r="798" spans="1:63" ht="13.5" customHeight="1" x14ac:dyDescent="0.25">
      <c r="A798" s="3"/>
      <c r="B798" s="3"/>
      <c r="C798" s="3"/>
      <c r="D798" s="3"/>
      <c r="E798" s="3"/>
      <c r="F798" s="3"/>
      <c r="G798" s="1"/>
      <c r="H798" s="3"/>
      <c r="I798" s="1"/>
      <c r="J798" s="1"/>
      <c r="K798" s="1"/>
      <c r="L798" s="1"/>
      <c r="M798" s="1"/>
      <c r="N798" s="1"/>
      <c r="O798" s="1"/>
      <c r="P798" s="3"/>
      <c r="Q798" s="1"/>
      <c r="R798" s="1"/>
      <c r="S798" s="1"/>
      <c r="T798" s="1"/>
      <c r="U798" s="1"/>
      <c r="V798" s="1"/>
      <c r="W798" s="1"/>
      <c r="X798" s="1"/>
      <c r="Y798" s="1"/>
      <c r="Z798" s="1"/>
      <c r="AA798" s="1"/>
      <c r="AB798" s="1"/>
      <c r="AC798" s="1"/>
      <c r="AD798" s="1"/>
      <c r="AE798" s="1"/>
      <c r="AF798" s="1"/>
      <c r="AG798" s="1"/>
      <c r="AH798" s="1"/>
      <c r="AI798" s="1"/>
      <c r="AJ798" s="1"/>
      <c r="AK798" s="1"/>
      <c r="AL798" s="3"/>
      <c r="AM798" s="3"/>
      <c r="AN798" s="3"/>
      <c r="AO798" s="244"/>
      <c r="AP798" s="244"/>
      <c r="AQ798" s="244"/>
      <c r="AR798" s="1"/>
      <c r="AS798" s="1"/>
      <c r="AT798" s="1"/>
      <c r="AU798" s="1"/>
      <c r="AV798" s="1"/>
      <c r="AW798" s="1"/>
      <c r="AX798" s="1"/>
      <c r="AY798" s="1"/>
      <c r="AZ798" s="1"/>
      <c r="BA798" s="1"/>
      <c r="BB798" s="1"/>
      <c r="BC798" s="1"/>
      <c r="BD798" s="1"/>
      <c r="BE798" s="1"/>
      <c r="BF798" s="1"/>
      <c r="BG798" s="1"/>
      <c r="BH798" s="1"/>
      <c r="BI798" s="1"/>
      <c r="BJ798" s="1"/>
      <c r="BK798" s="1"/>
    </row>
    <row r="799" spans="1:63" ht="13.5" customHeight="1" x14ac:dyDescent="0.25">
      <c r="A799" s="3"/>
      <c r="B799" s="3"/>
      <c r="C799" s="3"/>
      <c r="D799" s="3"/>
      <c r="E799" s="3"/>
      <c r="F799" s="3"/>
      <c r="G799" s="1"/>
      <c r="H799" s="3"/>
      <c r="I799" s="1"/>
      <c r="J799" s="1"/>
      <c r="K799" s="1"/>
      <c r="L799" s="1"/>
      <c r="M799" s="1"/>
      <c r="N799" s="1"/>
      <c r="O799" s="1"/>
      <c r="P799" s="3"/>
      <c r="Q799" s="1"/>
      <c r="R799" s="1"/>
      <c r="S799" s="1"/>
      <c r="T799" s="1"/>
      <c r="U799" s="1"/>
      <c r="V799" s="1"/>
      <c r="W799" s="1"/>
      <c r="X799" s="1"/>
      <c r="Y799" s="1"/>
      <c r="Z799" s="1"/>
      <c r="AA799" s="1"/>
      <c r="AB799" s="1"/>
      <c r="AC799" s="1"/>
      <c r="AD799" s="1"/>
      <c r="AE799" s="1"/>
      <c r="AF799" s="1"/>
      <c r="AG799" s="1"/>
      <c r="AH799" s="1"/>
      <c r="AI799" s="1"/>
      <c r="AJ799" s="1"/>
      <c r="AK799" s="1"/>
      <c r="AL799" s="3"/>
      <c r="AM799" s="3"/>
      <c r="AN799" s="3"/>
      <c r="AO799" s="244"/>
      <c r="AP799" s="244"/>
      <c r="AQ799" s="244"/>
      <c r="AR799" s="1"/>
      <c r="AS799" s="1"/>
      <c r="AT799" s="1"/>
      <c r="AU799" s="1"/>
      <c r="AV799" s="1"/>
      <c r="AW799" s="1"/>
      <c r="AX799" s="1"/>
      <c r="AY799" s="1"/>
      <c r="AZ799" s="1"/>
      <c r="BA799" s="1"/>
      <c r="BB799" s="1"/>
      <c r="BC799" s="1"/>
      <c r="BD799" s="1"/>
      <c r="BE799" s="1"/>
      <c r="BF799" s="1"/>
      <c r="BG799" s="1"/>
      <c r="BH799" s="1"/>
      <c r="BI799" s="1"/>
      <c r="BJ799" s="1"/>
      <c r="BK799" s="1"/>
    </row>
    <row r="800" spans="1:63" ht="13.5" customHeight="1" x14ac:dyDescent="0.25">
      <c r="A800" s="3"/>
      <c r="B800" s="3"/>
      <c r="C800" s="3"/>
      <c r="D800" s="3"/>
      <c r="E800" s="3"/>
      <c r="F800" s="3"/>
      <c r="G800" s="1"/>
      <c r="H800" s="3"/>
      <c r="I800" s="1"/>
      <c r="J800" s="1"/>
      <c r="K800" s="1"/>
      <c r="L800" s="1"/>
      <c r="M800" s="1"/>
      <c r="N800" s="1"/>
      <c r="O800" s="1"/>
      <c r="P800" s="3"/>
      <c r="Q800" s="1"/>
      <c r="R800" s="1"/>
      <c r="S800" s="1"/>
      <c r="T800" s="1"/>
      <c r="U800" s="1"/>
      <c r="V800" s="1"/>
      <c r="W800" s="1"/>
      <c r="X800" s="1"/>
      <c r="Y800" s="1"/>
      <c r="Z800" s="1"/>
      <c r="AA800" s="1"/>
      <c r="AB800" s="1"/>
      <c r="AC800" s="1"/>
      <c r="AD800" s="1"/>
      <c r="AE800" s="1"/>
      <c r="AF800" s="1"/>
      <c r="AG800" s="1"/>
      <c r="AH800" s="1"/>
      <c r="AI800" s="1"/>
      <c r="AJ800" s="1"/>
      <c r="AK800" s="1"/>
      <c r="AL800" s="3"/>
      <c r="AM800" s="3"/>
      <c r="AN800" s="3"/>
      <c r="AO800" s="244"/>
      <c r="AP800" s="244"/>
      <c r="AQ800" s="244"/>
      <c r="AR800" s="1"/>
      <c r="AS800" s="1"/>
      <c r="AT800" s="1"/>
      <c r="AU800" s="1"/>
      <c r="AV800" s="1"/>
      <c r="AW800" s="1"/>
      <c r="AX800" s="1"/>
      <c r="AY800" s="1"/>
      <c r="AZ800" s="1"/>
      <c r="BA800" s="1"/>
      <c r="BB800" s="1"/>
      <c r="BC800" s="1"/>
      <c r="BD800" s="1"/>
      <c r="BE800" s="1"/>
      <c r="BF800" s="1"/>
      <c r="BG800" s="1"/>
      <c r="BH800" s="1"/>
      <c r="BI800" s="1"/>
      <c r="BJ800" s="1"/>
      <c r="BK800" s="1"/>
    </row>
    <row r="801" spans="1:63" ht="13.5" customHeight="1" x14ac:dyDescent="0.25">
      <c r="A801" s="3"/>
      <c r="B801" s="3"/>
      <c r="C801" s="3"/>
      <c r="D801" s="3"/>
      <c r="E801" s="3"/>
      <c r="F801" s="3"/>
      <c r="G801" s="1"/>
      <c r="H801" s="3"/>
      <c r="I801" s="1"/>
      <c r="J801" s="1"/>
      <c r="K801" s="1"/>
      <c r="L801" s="1"/>
      <c r="M801" s="1"/>
      <c r="N801" s="1"/>
      <c r="O801" s="1"/>
      <c r="P801" s="3"/>
      <c r="Q801" s="1"/>
      <c r="R801" s="1"/>
      <c r="S801" s="1"/>
      <c r="T801" s="1"/>
      <c r="U801" s="1"/>
      <c r="V801" s="1"/>
      <c r="W801" s="1"/>
      <c r="X801" s="1"/>
      <c r="Y801" s="1"/>
      <c r="Z801" s="1"/>
      <c r="AA801" s="1"/>
      <c r="AB801" s="1"/>
      <c r="AC801" s="1"/>
      <c r="AD801" s="1"/>
      <c r="AE801" s="1"/>
      <c r="AF801" s="1"/>
      <c r="AG801" s="1"/>
      <c r="AH801" s="1"/>
      <c r="AI801" s="1"/>
      <c r="AJ801" s="1"/>
      <c r="AK801" s="1"/>
      <c r="AL801" s="3"/>
      <c r="AM801" s="3"/>
      <c r="AN801" s="3"/>
      <c r="AO801" s="244"/>
      <c r="AP801" s="244"/>
      <c r="AQ801" s="244"/>
      <c r="AR801" s="1"/>
      <c r="AS801" s="1"/>
      <c r="AT801" s="1"/>
      <c r="AU801" s="1"/>
      <c r="AV801" s="1"/>
      <c r="AW801" s="1"/>
      <c r="AX801" s="1"/>
      <c r="AY801" s="1"/>
      <c r="AZ801" s="1"/>
      <c r="BA801" s="1"/>
      <c r="BB801" s="1"/>
      <c r="BC801" s="1"/>
      <c r="BD801" s="1"/>
      <c r="BE801" s="1"/>
      <c r="BF801" s="1"/>
      <c r="BG801" s="1"/>
      <c r="BH801" s="1"/>
      <c r="BI801" s="1"/>
      <c r="BJ801" s="1"/>
      <c r="BK801" s="1"/>
    </row>
    <row r="802" spans="1:63" ht="13.5" customHeight="1" x14ac:dyDescent="0.25">
      <c r="A802" s="3"/>
      <c r="B802" s="3"/>
      <c r="C802" s="3"/>
      <c r="D802" s="3"/>
      <c r="E802" s="3"/>
      <c r="F802" s="3"/>
      <c r="G802" s="1"/>
      <c r="H802" s="3"/>
      <c r="I802" s="1"/>
      <c r="J802" s="1"/>
      <c r="K802" s="1"/>
      <c r="L802" s="1"/>
      <c r="M802" s="1"/>
      <c r="N802" s="1"/>
      <c r="O802" s="1"/>
      <c r="P802" s="3"/>
      <c r="Q802" s="1"/>
      <c r="R802" s="1"/>
      <c r="S802" s="1"/>
      <c r="T802" s="1"/>
      <c r="U802" s="1"/>
      <c r="V802" s="1"/>
      <c r="W802" s="1"/>
      <c r="X802" s="1"/>
      <c r="Y802" s="1"/>
      <c r="Z802" s="1"/>
      <c r="AA802" s="1"/>
      <c r="AB802" s="1"/>
      <c r="AC802" s="1"/>
      <c r="AD802" s="1"/>
      <c r="AE802" s="1"/>
      <c r="AF802" s="1"/>
      <c r="AG802" s="1"/>
      <c r="AH802" s="1"/>
      <c r="AI802" s="1"/>
      <c r="AJ802" s="1"/>
      <c r="AK802" s="1"/>
      <c r="AL802" s="3"/>
      <c r="AM802" s="3"/>
      <c r="AN802" s="3"/>
      <c r="AO802" s="244"/>
      <c r="AP802" s="244"/>
      <c r="AQ802" s="244"/>
      <c r="AR802" s="1"/>
      <c r="AS802" s="1"/>
      <c r="AT802" s="1"/>
      <c r="AU802" s="1"/>
      <c r="AV802" s="1"/>
      <c r="AW802" s="1"/>
      <c r="AX802" s="1"/>
      <c r="AY802" s="1"/>
      <c r="AZ802" s="1"/>
      <c r="BA802" s="1"/>
      <c r="BB802" s="1"/>
      <c r="BC802" s="1"/>
      <c r="BD802" s="1"/>
      <c r="BE802" s="1"/>
      <c r="BF802" s="1"/>
      <c r="BG802" s="1"/>
      <c r="BH802" s="1"/>
      <c r="BI802" s="1"/>
      <c r="BJ802" s="1"/>
      <c r="BK802" s="1"/>
    </row>
    <row r="803" spans="1:63" ht="13.5" customHeight="1" x14ac:dyDescent="0.25">
      <c r="A803" s="3"/>
      <c r="B803" s="3"/>
      <c r="C803" s="3"/>
      <c r="D803" s="3"/>
      <c r="E803" s="3"/>
      <c r="F803" s="3"/>
      <c r="G803" s="1"/>
      <c r="H803" s="3"/>
      <c r="I803" s="1"/>
      <c r="J803" s="1"/>
      <c r="K803" s="1"/>
      <c r="L803" s="1"/>
      <c r="M803" s="1"/>
      <c r="N803" s="1"/>
      <c r="O803" s="1"/>
      <c r="P803" s="3"/>
      <c r="Q803" s="1"/>
      <c r="R803" s="1"/>
      <c r="S803" s="1"/>
      <c r="T803" s="1"/>
      <c r="U803" s="1"/>
      <c r="V803" s="1"/>
      <c r="W803" s="1"/>
      <c r="X803" s="1"/>
      <c r="Y803" s="1"/>
      <c r="Z803" s="1"/>
      <c r="AA803" s="1"/>
      <c r="AB803" s="1"/>
      <c r="AC803" s="1"/>
      <c r="AD803" s="1"/>
      <c r="AE803" s="1"/>
      <c r="AF803" s="1"/>
      <c r="AG803" s="1"/>
      <c r="AH803" s="1"/>
      <c r="AI803" s="1"/>
      <c r="AJ803" s="1"/>
      <c r="AK803" s="1"/>
      <c r="AL803" s="3"/>
      <c r="AM803" s="3"/>
      <c r="AN803" s="3"/>
      <c r="AO803" s="244"/>
      <c r="AP803" s="244"/>
      <c r="AQ803" s="244"/>
      <c r="AR803" s="1"/>
      <c r="AS803" s="1"/>
      <c r="AT803" s="1"/>
      <c r="AU803" s="1"/>
      <c r="AV803" s="1"/>
      <c r="AW803" s="1"/>
      <c r="AX803" s="1"/>
      <c r="AY803" s="1"/>
      <c r="AZ803" s="1"/>
      <c r="BA803" s="1"/>
      <c r="BB803" s="1"/>
      <c r="BC803" s="1"/>
      <c r="BD803" s="1"/>
      <c r="BE803" s="1"/>
      <c r="BF803" s="1"/>
      <c r="BG803" s="1"/>
      <c r="BH803" s="1"/>
      <c r="BI803" s="1"/>
      <c r="BJ803" s="1"/>
      <c r="BK803" s="1"/>
    </row>
    <row r="804" spans="1:63" ht="13.5" customHeight="1" x14ac:dyDescent="0.25">
      <c r="A804" s="3"/>
      <c r="B804" s="3"/>
      <c r="C804" s="3"/>
      <c r="D804" s="3"/>
      <c r="E804" s="3"/>
      <c r="F804" s="3"/>
      <c r="G804" s="1"/>
      <c r="H804" s="3"/>
      <c r="I804" s="1"/>
      <c r="J804" s="1"/>
      <c r="K804" s="1"/>
      <c r="L804" s="1"/>
      <c r="M804" s="1"/>
      <c r="N804" s="1"/>
      <c r="O804" s="1"/>
      <c r="P804" s="3"/>
      <c r="Q804" s="1"/>
      <c r="R804" s="1"/>
      <c r="S804" s="1"/>
      <c r="T804" s="1"/>
      <c r="U804" s="1"/>
      <c r="V804" s="1"/>
      <c r="W804" s="1"/>
      <c r="X804" s="1"/>
      <c r="Y804" s="1"/>
      <c r="Z804" s="1"/>
      <c r="AA804" s="1"/>
      <c r="AB804" s="1"/>
      <c r="AC804" s="1"/>
      <c r="AD804" s="1"/>
      <c r="AE804" s="1"/>
      <c r="AF804" s="1"/>
      <c r="AG804" s="1"/>
      <c r="AH804" s="1"/>
      <c r="AI804" s="1"/>
      <c r="AJ804" s="1"/>
      <c r="AK804" s="1"/>
      <c r="AL804" s="3"/>
      <c r="AM804" s="3"/>
      <c r="AN804" s="3"/>
      <c r="AO804" s="244"/>
      <c r="AP804" s="244"/>
      <c r="AQ804" s="244"/>
      <c r="AR804" s="1"/>
      <c r="AS804" s="1"/>
      <c r="AT804" s="1"/>
      <c r="AU804" s="1"/>
      <c r="AV804" s="1"/>
      <c r="AW804" s="1"/>
      <c r="AX804" s="1"/>
      <c r="AY804" s="1"/>
      <c r="AZ804" s="1"/>
      <c r="BA804" s="1"/>
      <c r="BB804" s="1"/>
      <c r="BC804" s="1"/>
      <c r="BD804" s="1"/>
      <c r="BE804" s="1"/>
      <c r="BF804" s="1"/>
      <c r="BG804" s="1"/>
      <c r="BH804" s="1"/>
      <c r="BI804" s="1"/>
      <c r="BJ804" s="1"/>
      <c r="BK804" s="1"/>
    </row>
    <row r="805" spans="1:63" ht="13.5" customHeight="1" x14ac:dyDescent="0.25">
      <c r="A805" s="3"/>
      <c r="B805" s="3"/>
      <c r="C805" s="3"/>
      <c r="D805" s="3"/>
      <c r="E805" s="3"/>
      <c r="F805" s="3"/>
      <c r="G805" s="1"/>
      <c r="H805" s="3"/>
      <c r="I805" s="1"/>
      <c r="J805" s="1"/>
      <c r="K805" s="1"/>
      <c r="L805" s="1"/>
      <c r="M805" s="1"/>
      <c r="N805" s="1"/>
      <c r="O805" s="1"/>
      <c r="P805" s="3"/>
      <c r="Q805" s="1"/>
      <c r="R805" s="1"/>
      <c r="S805" s="1"/>
      <c r="T805" s="1"/>
      <c r="U805" s="1"/>
      <c r="V805" s="1"/>
      <c r="W805" s="1"/>
      <c r="X805" s="1"/>
      <c r="Y805" s="1"/>
      <c r="Z805" s="1"/>
      <c r="AA805" s="1"/>
      <c r="AB805" s="1"/>
      <c r="AC805" s="1"/>
      <c r="AD805" s="1"/>
      <c r="AE805" s="1"/>
      <c r="AF805" s="1"/>
      <c r="AG805" s="1"/>
      <c r="AH805" s="1"/>
      <c r="AI805" s="1"/>
      <c r="AJ805" s="1"/>
      <c r="AK805" s="1"/>
      <c r="AL805" s="3"/>
      <c r="AM805" s="3"/>
      <c r="AN805" s="3"/>
      <c r="AO805" s="244"/>
      <c r="AP805" s="244"/>
      <c r="AQ805" s="244"/>
      <c r="AR805" s="1"/>
      <c r="AS805" s="1"/>
      <c r="AT805" s="1"/>
      <c r="AU805" s="1"/>
      <c r="AV805" s="1"/>
      <c r="AW805" s="1"/>
      <c r="AX805" s="1"/>
      <c r="AY805" s="1"/>
      <c r="AZ805" s="1"/>
      <c r="BA805" s="1"/>
      <c r="BB805" s="1"/>
      <c r="BC805" s="1"/>
      <c r="BD805" s="1"/>
      <c r="BE805" s="1"/>
      <c r="BF805" s="1"/>
      <c r="BG805" s="1"/>
      <c r="BH805" s="1"/>
      <c r="BI805" s="1"/>
      <c r="BJ805" s="1"/>
      <c r="BK805" s="1"/>
    </row>
    <row r="806" spans="1:63" ht="13.5" customHeight="1" x14ac:dyDescent="0.25">
      <c r="A806" s="3"/>
      <c r="B806" s="3"/>
      <c r="C806" s="3"/>
      <c r="D806" s="3"/>
      <c r="E806" s="3"/>
      <c r="F806" s="3"/>
      <c r="G806" s="1"/>
      <c r="H806" s="3"/>
      <c r="I806" s="1"/>
      <c r="J806" s="1"/>
      <c r="K806" s="1"/>
      <c r="L806" s="1"/>
      <c r="M806" s="1"/>
      <c r="N806" s="1"/>
      <c r="O806" s="1"/>
      <c r="P806" s="3"/>
      <c r="Q806" s="1"/>
      <c r="R806" s="1"/>
      <c r="S806" s="1"/>
      <c r="T806" s="1"/>
      <c r="U806" s="1"/>
      <c r="V806" s="1"/>
      <c r="W806" s="1"/>
      <c r="X806" s="1"/>
      <c r="Y806" s="1"/>
      <c r="Z806" s="1"/>
      <c r="AA806" s="1"/>
      <c r="AB806" s="1"/>
      <c r="AC806" s="1"/>
      <c r="AD806" s="1"/>
      <c r="AE806" s="1"/>
      <c r="AF806" s="1"/>
      <c r="AG806" s="1"/>
      <c r="AH806" s="1"/>
      <c r="AI806" s="1"/>
      <c r="AJ806" s="1"/>
      <c r="AK806" s="1"/>
      <c r="AL806" s="3"/>
      <c r="AM806" s="3"/>
      <c r="AN806" s="3"/>
      <c r="AO806" s="244"/>
      <c r="AP806" s="244"/>
      <c r="AQ806" s="244"/>
      <c r="AR806" s="1"/>
      <c r="AS806" s="1"/>
      <c r="AT806" s="1"/>
      <c r="AU806" s="1"/>
      <c r="AV806" s="1"/>
      <c r="AW806" s="1"/>
      <c r="AX806" s="1"/>
      <c r="AY806" s="1"/>
      <c r="AZ806" s="1"/>
      <c r="BA806" s="1"/>
      <c r="BB806" s="1"/>
      <c r="BC806" s="1"/>
      <c r="BD806" s="1"/>
      <c r="BE806" s="1"/>
      <c r="BF806" s="1"/>
      <c r="BG806" s="1"/>
      <c r="BH806" s="1"/>
      <c r="BI806" s="1"/>
      <c r="BJ806" s="1"/>
      <c r="BK806" s="1"/>
    </row>
    <row r="807" spans="1:63" ht="13.5" customHeight="1" x14ac:dyDescent="0.25">
      <c r="A807" s="3"/>
      <c r="B807" s="3"/>
      <c r="C807" s="3"/>
      <c r="D807" s="3"/>
      <c r="E807" s="3"/>
      <c r="F807" s="3"/>
      <c r="G807" s="1"/>
      <c r="H807" s="3"/>
      <c r="I807" s="1"/>
      <c r="J807" s="1"/>
      <c r="K807" s="1"/>
      <c r="L807" s="1"/>
      <c r="M807" s="1"/>
      <c r="N807" s="1"/>
      <c r="O807" s="1"/>
      <c r="P807" s="3"/>
      <c r="Q807" s="1"/>
      <c r="R807" s="1"/>
      <c r="S807" s="1"/>
      <c r="T807" s="1"/>
      <c r="U807" s="1"/>
      <c r="V807" s="1"/>
      <c r="W807" s="1"/>
      <c r="X807" s="1"/>
      <c r="Y807" s="1"/>
      <c r="Z807" s="1"/>
      <c r="AA807" s="1"/>
      <c r="AB807" s="1"/>
      <c r="AC807" s="1"/>
      <c r="AD807" s="1"/>
      <c r="AE807" s="1"/>
      <c r="AF807" s="1"/>
      <c r="AG807" s="1"/>
      <c r="AH807" s="1"/>
      <c r="AI807" s="1"/>
      <c r="AJ807" s="1"/>
      <c r="AK807" s="1"/>
      <c r="AL807" s="3"/>
      <c r="AM807" s="3"/>
      <c r="AN807" s="3"/>
      <c r="AO807" s="244"/>
      <c r="AP807" s="244"/>
      <c r="AQ807" s="244"/>
      <c r="AR807" s="1"/>
      <c r="AS807" s="1"/>
      <c r="AT807" s="1"/>
      <c r="AU807" s="1"/>
      <c r="AV807" s="1"/>
      <c r="AW807" s="1"/>
      <c r="AX807" s="1"/>
      <c r="AY807" s="1"/>
      <c r="AZ807" s="1"/>
      <c r="BA807" s="1"/>
      <c r="BB807" s="1"/>
      <c r="BC807" s="1"/>
      <c r="BD807" s="1"/>
      <c r="BE807" s="1"/>
      <c r="BF807" s="1"/>
      <c r="BG807" s="1"/>
      <c r="BH807" s="1"/>
      <c r="BI807" s="1"/>
      <c r="BJ807" s="1"/>
      <c r="BK807" s="1"/>
    </row>
    <row r="808" spans="1:63" ht="13.5" customHeight="1" x14ac:dyDescent="0.25">
      <c r="A808" s="3"/>
      <c r="B808" s="3"/>
      <c r="C808" s="3"/>
      <c r="D808" s="3"/>
      <c r="E808" s="3"/>
      <c r="F808" s="3"/>
      <c r="G808" s="1"/>
      <c r="H808" s="3"/>
      <c r="I808" s="1"/>
      <c r="J808" s="1"/>
      <c r="K808" s="1"/>
      <c r="L808" s="1"/>
      <c r="M808" s="1"/>
      <c r="N808" s="1"/>
      <c r="O808" s="1"/>
      <c r="P808" s="3"/>
      <c r="Q808" s="1"/>
      <c r="R808" s="1"/>
      <c r="S808" s="1"/>
      <c r="T808" s="1"/>
      <c r="U808" s="1"/>
      <c r="V808" s="1"/>
      <c r="W808" s="1"/>
      <c r="X808" s="1"/>
      <c r="Y808" s="1"/>
      <c r="Z808" s="1"/>
      <c r="AA808" s="1"/>
      <c r="AB808" s="1"/>
      <c r="AC808" s="1"/>
      <c r="AD808" s="1"/>
      <c r="AE808" s="1"/>
      <c r="AF808" s="1"/>
      <c r="AG808" s="1"/>
      <c r="AH808" s="1"/>
      <c r="AI808" s="1"/>
      <c r="AJ808" s="1"/>
      <c r="AK808" s="1"/>
      <c r="AL808" s="3"/>
      <c r="AM808" s="3"/>
      <c r="AN808" s="3"/>
      <c r="AO808" s="244"/>
      <c r="AP808" s="244"/>
      <c r="AQ808" s="244"/>
      <c r="AR808" s="1"/>
      <c r="AS808" s="1"/>
      <c r="AT808" s="1"/>
      <c r="AU808" s="1"/>
      <c r="AV808" s="1"/>
      <c r="AW808" s="1"/>
      <c r="AX808" s="1"/>
      <c r="AY808" s="1"/>
      <c r="AZ808" s="1"/>
      <c r="BA808" s="1"/>
      <c r="BB808" s="1"/>
      <c r="BC808" s="1"/>
      <c r="BD808" s="1"/>
      <c r="BE808" s="1"/>
      <c r="BF808" s="1"/>
      <c r="BG808" s="1"/>
      <c r="BH808" s="1"/>
      <c r="BI808" s="1"/>
      <c r="BJ808" s="1"/>
      <c r="BK808" s="1"/>
    </row>
    <row r="809" spans="1:63" ht="13.5" customHeight="1" x14ac:dyDescent="0.25">
      <c r="A809" s="3"/>
      <c r="B809" s="3"/>
      <c r="C809" s="3"/>
      <c r="D809" s="3"/>
      <c r="E809" s="3"/>
      <c r="F809" s="3"/>
      <c r="G809" s="1"/>
      <c r="H809" s="3"/>
      <c r="I809" s="1"/>
      <c r="J809" s="1"/>
      <c r="K809" s="1"/>
      <c r="L809" s="1"/>
      <c r="M809" s="1"/>
      <c r="N809" s="1"/>
      <c r="O809" s="1"/>
      <c r="P809" s="3"/>
      <c r="Q809" s="1"/>
      <c r="R809" s="1"/>
      <c r="S809" s="1"/>
      <c r="T809" s="1"/>
      <c r="U809" s="1"/>
      <c r="V809" s="1"/>
      <c r="W809" s="1"/>
      <c r="X809" s="1"/>
      <c r="Y809" s="1"/>
      <c r="Z809" s="1"/>
      <c r="AA809" s="1"/>
      <c r="AB809" s="1"/>
      <c r="AC809" s="1"/>
      <c r="AD809" s="1"/>
      <c r="AE809" s="1"/>
      <c r="AF809" s="1"/>
      <c r="AG809" s="1"/>
      <c r="AH809" s="1"/>
      <c r="AI809" s="1"/>
      <c r="AJ809" s="1"/>
      <c r="AK809" s="1"/>
      <c r="AL809" s="3"/>
      <c r="AM809" s="3"/>
      <c r="AN809" s="3"/>
      <c r="AO809" s="244"/>
      <c r="AP809" s="244"/>
      <c r="AQ809" s="244"/>
      <c r="AR809" s="1"/>
      <c r="AS809" s="1"/>
      <c r="AT809" s="1"/>
      <c r="AU809" s="1"/>
      <c r="AV809" s="1"/>
      <c r="AW809" s="1"/>
      <c r="AX809" s="1"/>
      <c r="AY809" s="1"/>
      <c r="AZ809" s="1"/>
      <c r="BA809" s="1"/>
      <c r="BB809" s="1"/>
      <c r="BC809" s="1"/>
      <c r="BD809" s="1"/>
      <c r="BE809" s="1"/>
      <c r="BF809" s="1"/>
      <c r="BG809" s="1"/>
      <c r="BH809" s="1"/>
      <c r="BI809" s="1"/>
      <c r="BJ809" s="1"/>
      <c r="BK809" s="1"/>
    </row>
    <row r="810" spans="1:63" ht="13.5" customHeight="1" x14ac:dyDescent="0.25">
      <c r="A810" s="3"/>
      <c r="B810" s="3"/>
      <c r="C810" s="3"/>
      <c r="D810" s="3"/>
      <c r="E810" s="3"/>
      <c r="F810" s="3"/>
      <c r="G810" s="1"/>
      <c r="H810" s="3"/>
      <c r="I810" s="1"/>
      <c r="J810" s="1"/>
      <c r="K810" s="1"/>
      <c r="L810" s="1"/>
      <c r="M810" s="1"/>
      <c r="N810" s="1"/>
      <c r="O810" s="1"/>
      <c r="P810" s="3"/>
      <c r="Q810" s="1"/>
      <c r="R810" s="1"/>
      <c r="S810" s="1"/>
      <c r="T810" s="1"/>
      <c r="U810" s="1"/>
      <c r="V810" s="1"/>
      <c r="W810" s="1"/>
      <c r="X810" s="1"/>
      <c r="Y810" s="1"/>
      <c r="Z810" s="1"/>
      <c r="AA810" s="1"/>
      <c r="AB810" s="1"/>
      <c r="AC810" s="1"/>
      <c r="AD810" s="1"/>
      <c r="AE810" s="1"/>
      <c r="AF810" s="1"/>
      <c r="AG810" s="1"/>
      <c r="AH810" s="1"/>
      <c r="AI810" s="1"/>
      <c r="AJ810" s="1"/>
      <c r="AK810" s="1"/>
      <c r="AL810" s="3"/>
      <c r="AM810" s="3"/>
      <c r="AN810" s="3"/>
      <c r="AO810" s="244"/>
      <c r="AP810" s="244"/>
      <c r="AQ810" s="244"/>
      <c r="AR810" s="1"/>
      <c r="AS810" s="1"/>
      <c r="AT810" s="1"/>
      <c r="AU810" s="1"/>
      <c r="AV810" s="1"/>
      <c r="AW810" s="1"/>
      <c r="AX810" s="1"/>
      <c r="AY810" s="1"/>
      <c r="AZ810" s="1"/>
      <c r="BA810" s="1"/>
      <c r="BB810" s="1"/>
      <c r="BC810" s="1"/>
      <c r="BD810" s="1"/>
      <c r="BE810" s="1"/>
      <c r="BF810" s="1"/>
      <c r="BG810" s="1"/>
      <c r="BH810" s="1"/>
      <c r="BI810" s="1"/>
      <c r="BJ810" s="1"/>
      <c r="BK810" s="1"/>
    </row>
    <row r="811" spans="1:63" ht="13.5" customHeight="1" x14ac:dyDescent="0.25">
      <c r="A811" s="3"/>
      <c r="B811" s="3"/>
      <c r="C811" s="3"/>
      <c r="D811" s="3"/>
      <c r="E811" s="3"/>
      <c r="F811" s="3"/>
      <c r="G811" s="1"/>
      <c r="H811" s="3"/>
      <c r="I811" s="1"/>
      <c r="J811" s="1"/>
      <c r="K811" s="1"/>
      <c r="L811" s="1"/>
      <c r="M811" s="1"/>
      <c r="N811" s="1"/>
      <c r="O811" s="1"/>
      <c r="P811" s="3"/>
      <c r="Q811" s="1"/>
      <c r="R811" s="1"/>
      <c r="S811" s="1"/>
      <c r="T811" s="1"/>
      <c r="U811" s="1"/>
      <c r="V811" s="1"/>
      <c r="W811" s="1"/>
      <c r="X811" s="1"/>
      <c r="Y811" s="1"/>
      <c r="Z811" s="1"/>
      <c r="AA811" s="1"/>
      <c r="AB811" s="1"/>
      <c r="AC811" s="1"/>
      <c r="AD811" s="1"/>
      <c r="AE811" s="1"/>
      <c r="AF811" s="1"/>
      <c r="AG811" s="1"/>
      <c r="AH811" s="1"/>
      <c r="AI811" s="1"/>
      <c r="AJ811" s="1"/>
      <c r="AK811" s="1"/>
      <c r="AL811" s="3"/>
      <c r="AM811" s="3"/>
      <c r="AN811" s="3"/>
      <c r="AO811" s="244"/>
      <c r="AP811" s="244"/>
      <c r="AQ811" s="244"/>
      <c r="AR811" s="1"/>
      <c r="AS811" s="1"/>
      <c r="AT811" s="1"/>
      <c r="AU811" s="1"/>
      <c r="AV811" s="1"/>
      <c r="AW811" s="1"/>
      <c r="AX811" s="1"/>
      <c r="AY811" s="1"/>
      <c r="AZ811" s="1"/>
      <c r="BA811" s="1"/>
      <c r="BB811" s="1"/>
      <c r="BC811" s="1"/>
      <c r="BD811" s="1"/>
      <c r="BE811" s="1"/>
      <c r="BF811" s="1"/>
      <c r="BG811" s="1"/>
      <c r="BH811" s="1"/>
      <c r="BI811" s="1"/>
      <c r="BJ811" s="1"/>
      <c r="BK811" s="1"/>
    </row>
    <row r="812" spans="1:63" ht="13.5" customHeight="1" x14ac:dyDescent="0.25">
      <c r="A812" s="3"/>
      <c r="B812" s="3"/>
      <c r="C812" s="3"/>
      <c r="D812" s="3"/>
      <c r="E812" s="3"/>
      <c r="F812" s="3"/>
      <c r="G812" s="1"/>
      <c r="H812" s="3"/>
      <c r="I812" s="1"/>
      <c r="J812" s="1"/>
      <c r="K812" s="1"/>
      <c r="L812" s="1"/>
      <c r="M812" s="1"/>
      <c r="N812" s="1"/>
      <c r="O812" s="1"/>
      <c r="P812" s="3"/>
      <c r="Q812" s="1"/>
      <c r="R812" s="1"/>
      <c r="S812" s="1"/>
      <c r="T812" s="1"/>
      <c r="U812" s="1"/>
      <c r="V812" s="1"/>
      <c r="W812" s="1"/>
      <c r="X812" s="1"/>
      <c r="Y812" s="1"/>
      <c r="Z812" s="1"/>
      <c r="AA812" s="1"/>
      <c r="AB812" s="1"/>
      <c r="AC812" s="1"/>
      <c r="AD812" s="1"/>
      <c r="AE812" s="1"/>
      <c r="AF812" s="1"/>
      <c r="AG812" s="1"/>
      <c r="AH812" s="1"/>
      <c r="AI812" s="1"/>
      <c r="AJ812" s="1"/>
      <c r="AK812" s="1"/>
      <c r="AL812" s="3"/>
      <c r="AM812" s="3"/>
      <c r="AN812" s="3"/>
      <c r="AO812" s="244"/>
      <c r="AP812" s="244"/>
      <c r="AQ812" s="244"/>
      <c r="AR812" s="1"/>
      <c r="AS812" s="1"/>
      <c r="AT812" s="1"/>
      <c r="AU812" s="1"/>
      <c r="AV812" s="1"/>
      <c r="AW812" s="1"/>
      <c r="AX812" s="1"/>
      <c r="AY812" s="1"/>
      <c r="AZ812" s="1"/>
      <c r="BA812" s="1"/>
      <c r="BB812" s="1"/>
      <c r="BC812" s="1"/>
      <c r="BD812" s="1"/>
      <c r="BE812" s="1"/>
      <c r="BF812" s="1"/>
      <c r="BG812" s="1"/>
      <c r="BH812" s="1"/>
      <c r="BI812" s="1"/>
      <c r="BJ812" s="1"/>
      <c r="BK812" s="1"/>
    </row>
    <row r="813" spans="1:63" ht="13.5" customHeight="1" x14ac:dyDescent="0.25">
      <c r="A813" s="3"/>
      <c r="B813" s="3"/>
      <c r="C813" s="3"/>
      <c r="D813" s="3"/>
      <c r="E813" s="3"/>
      <c r="F813" s="3"/>
      <c r="G813" s="1"/>
      <c r="H813" s="3"/>
      <c r="I813" s="1"/>
      <c r="J813" s="1"/>
      <c r="K813" s="1"/>
      <c r="L813" s="1"/>
      <c r="M813" s="1"/>
      <c r="N813" s="1"/>
      <c r="O813" s="1"/>
      <c r="P813" s="3"/>
      <c r="Q813" s="1"/>
      <c r="R813" s="1"/>
      <c r="S813" s="1"/>
      <c r="T813" s="1"/>
      <c r="U813" s="1"/>
      <c r="V813" s="1"/>
      <c r="W813" s="1"/>
      <c r="X813" s="1"/>
      <c r="Y813" s="1"/>
      <c r="Z813" s="1"/>
      <c r="AA813" s="1"/>
      <c r="AB813" s="1"/>
      <c r="AC813" s="1"/>
      <c r="AD813" s="1"/>
      <c r="AE813" s="1"/>
      <c r="AF813" s="1"/>
      <c r="AG813" s="1"/>
      <c r="AH813" s="1"/>
      <c r="AI813" s="1"/>
      <c r="AJ813" s="1"/>
      <c r="AK813" s="1"/>
      <c r="AL813" s="3"/>
      <c r="AM813" s="3"/>
      <c r="AN813" s="3"/>
      <c r="AO813" s="244"/>
      <c r="AP813" s="244"/>
      <c r="AQ813" s="244"/>
      <c r="AR813" s="1"/>
      <c r="AS813" s="1"/>
      <c r="AT813" s="1"/>
      <c r="AU813" s="1"/>
      <c r="AV813" s="1"/>
      <c r="AW813" s="1"/>
      <c r="AX813" s="1"/>
      <c r="AY813" s="1"/>
      <c r="AZ813" s="1"/>
      <c r="BA813" s="1"/>
      <c r="BB813" s="1"/>
      <c r="BC813" s="1"/>
      <c r="BD813" s="1"/>
      <c r="BE813" s="1"/>
      <c r="BF813" s="1"/>
      <c r="BG813" s="1"/>
      <c r="BH813" s="1"/>
      <c r="BI813" s="1"/>
      <c r="BJ813" s="1"/>
      <c r="BK813" s="1"/>
    </row>
    <row r="814" spans="1:63" ht="13.5" customHeight="1" x14ac:dyDescent="0.25">
      <c r="A814" s="3"/>
      <c r="B814" s="3"/>
      <c r="C814" s="3"/>
      <c r="D814" s="3"/>
      <c r="E814" s="3"/>
      <c r="F814" s="3"/>
      <c r="G814" s="1"/>
      <c r="H814" s="3"/>
      <c r="I814" s="1"/>
      <c r="J814" s="1"/>
      <c r="K814" s="1"/>
      <c r="L814" s="1"/>
      <c r="M814" s="1"/>
      <c r="N814" s="1"/>
      <c r="O814" s="1"/>
      <c r="P814" s="3"/>
      <c r="Q814" s="1"/>
      <c r="R814" s="1"/>
      <c r="S814" s="1"/>
      <c r="T814" s="1"/>
      <c r="U814" s="1"/>
      <c r="V814" s="1"/>
      <c r="W814" s="1"/>
      <c r="X814" s="1"/>
      <c r="Y814" s="1"/>
      <c r="Z814" s="1"/>
      <c r="AA814" s="1"/>
      <c r="AB814" s="1"/>
      <c r="AC814" s="1"/>
      <c r="AD814" s="1"/>
      <c r="AE814" s="1"/>
      <c r="AF814" s="1"/>
      <c r="AG814" s="1"/>
      <c r="AH814" s="1"/>
      <c r="AI814" s="1"/>
      <c r="AJ814" s="1"/>
      <c r="AK814" s="1"/>
      <c r="AL814" s="3"/>
      <c r="AM814" s="3"/>
      <c r="AN814" s="3"/>
      <c r="AO814" s="244"/>
      <c r="AP814" s="244"/>
      <c r="AQ814" s="244"/>
      <c r="AR814" s="1"/>
      <c r="AS814" s="1"/>
      <c r="AT814" s="1"/>
      <c r="AU814" s="1"/>
      <c r="AV814" s="1"/>
      <c r="AW814" s="1"/>
      <c r="AX814" s="1"/>
      <c r="AY814" s="1"/>
      <c r="AZ814" s="1"/>
      <c r="BA814" s="1"/>
      <c r="BB814" s="1"/>
      <c r="BC814" s="1"/>
      <c r="BD814" s="1"/>
      <c r="BE814" s="1"/>
      <c r="BF814" s="1"/>
      <c r="BG814" s="1"/>
      <c r="BH814" s="1"/>
      <c r="BI814" s="1"/>
      <c r="BJ814" s="1"/>
      <c r="BK814" s="1"/>
    </row>
    <row r="815" spans="1:63" ht="13.5" customHeight="1" x14ac:dyDescent="0.25">
      <c r="A815" s="3"/>
      <c r="B815" s="3"/>
      <c r="C815" s="3"/>
      <c r="D815" s="3"/>
      <c r="E815" s="3"/>
      <c r="F815" s="3"/>
      <c r="G815" s="1"/>
      <c r="H815" s="3"/>
      <c r="I815" s="1"/>
      <c r="J815" s="1"/>
      <c r="K815" s="1"/>
      <c r="L815" s="1"/>
      <c r="M815" s="1"/>
      <c r="N815" s="1"/>
      <c r="O815" s="1"/>
      <c r="P815" s="3"/>
      <c r="Q815" s="1"/>
      <c r="R815" s="1"/>
      <c r="S815" s="1"/>
      <c r="T815" s="1"/>
      <c r="U815" s="1"/>
      <c r="V815" s="1"/>
      <c r="W815" s="1"/>
      <c r="X815" s="1"/>
      <c r="Y815" s="1"/>
      <c r="Z815" s="1"/>
      <c r="AA815" s="1"/>
      <c r="AB815" s="1"/>
      <c r="AC815" s="1"/>
      <c r="AD815" s="1"/>
      <c r="AE815" s="1"/>
      <c r="AF815" s="1"/>
      <c r="AG815" s="1"/>
      <c r="AH815" s="1"/>
      <c r="AI815" s="1"/>
      <c r="AJ815" s="1"/>
      <c r="AK815" s="1"/>
      <c r="AL815" s="3"/>
      <c r="AM815" s="3"/>
      <c r="AN815" s="3"/>
      <c r="AO815" s="244"/>
      <c r="AP815" s="244"/>
      <c r="AQ815" s="244"/>
      <c r="AR815" s="1"/>
      <c r="AS815" s="1"/>
      <c r="AT815" s="1"/>
      <c r="AU815" s="1"/>
      <c r="AV815" s="1"/>
      <c r="AW815" s="1"/>
      <c r="AX815" s="1"/>
      <c r="AY815" s="1"/>
      <c r="AZ815" s="1"/>
      <c r="BA815" s="1"/>
      <c r="BB815" s="1"/>
      <c r="BC815" s="1"/>
      <c r="BD815" s="1"/>
      <c r="BE815" s="1"/>
      <c r="BF815" s="1"/>
      <c r="BG815" s="1"/>
      <c r="BH815" s="1"/>
      <c r="BI815" s="1"/>
      <c r="BJ815" s="1"/>
      <c r="BK815" s="1"/>
    </row>
    <row r="816" spans="1:63" ht="13.5" customHeight="1" x14ac:dyDescent="0.25">
      <c r="A816" s="3"/>
      <c r="B816" s="3"/>
      <c r="C816" s="3"/>
      <c r="D816" s="3"/>
      <c r="E816" s="3"/>
      <c r="F816" s="3"/>
      <c r="G816" s="1"/>
      <c r="H816" s="3"/>
      <c r="I816" s="1"/>
      <c r="J816" s="1"/>
      <c r="K816" s="1"/>
      <c r="L816" s="1"/>
      <c r="M816" s="1"/>
      <c r="N816" s="1"/>
      <c r="O816" s="1"/>
      <c r="P816" s="3"/>
      <c r="Q816" s="1"/>
      <c r="R816" s="1"/>
      <c r="S816" s="1"/>
      <c r="T816" s="1"/>
      <c r="U816" s="1"/>
      <c r="V816" s="1"/>
      <c r="W816" s="1"/>
      <c r="X816" s="1"/>
      <c r="Y816" s="1"/>
      <c r="Z816" s="1"/>
      <c r="AA816" s="1"/>
      <c r="AB816" s="1"/>
      <c r="AC816" s="1"/>
      <c r="AD816" s="1"/>
      <c r="AE816" s="1"/>
      <c r="AF816" s="1"/>
      <c r="AG816" s="1"/>
      <c r="AH816" s="1"/>
      <c r="AI816" s="1"/>
      <c r="AJ816" s="1"/>
      <c r="AK816" s="1"/>
      <c r="AL816" s="3"/>
      <c r="AM816" s="3"/>
      <c r="AN816" s="3"/>
      <c r="AO816" s="244"/>
      <c r="AP816" s="244"/>
      <c r="AQ816" s="244"/>
      <c r="AR816" s="1"/>
      <c r="AS816" s="1"/>
      <c r="AT816" s="1"/>
      <c r="AU816" s="1"/>
      <c r="AV816" s="1"/>
      <c r="AW816" s="1"/>
      <c r="AX816" s="1"/>
      <c r="AY816" s="1"/>
      <c r="AZ816" s="1"/>
      <c r="BA816" s="1"/>
      <c r="BB816" s="1"/>
      <c r="BC816" s="1"/>
      <c r="BD816" s="1"/>
      <c r="BE816" s="1"/>
      <c r="BF816" s="1"/>
      <c r="BG816" s="1"/>
      <c r="BH816" s="1"/>
      <c r="BI816" s="1"/>
      <c r="BJ816" s="1"/>
      <c r="BK816" s="1"/>
    </row>
    <row r="817" spans="1:63" ht="13.5" customHeight="1" x14ac:dyDescent="0.25">
      <c r="A817" s="3"/>
      <c r="B817" s="3"/>
      <c r="C817" s="3"/>
      <c r="D817" s="3"/>
      <c r="E817" s="3"/>
      <c r="F817" s="3"/>
      <c r="G817" s="1"/>
      <c r="H817" s="3"/>
      <c r="I817" s="1"/>
      <c r="J817" s="1"/>
      <c r="K817" s="1"/>
      <c r="L817" s="1"/>
      <c r="M817" s="1"/>
      <c r="N817" s="1"/>
      <c r="O817" s="1"/>
      <c r="P817" s="3"/>
      <c r="Q817" s="1"/>
      <c r="R817" s="1"/>
      <c r="S817" s="1"/>
      <c r="T817" s="1"/>
      <c r="U817" s="1"/>
      <c r="V817" s="1"/>
      <c r="W817" s="1"/>
      <c r="X817" s="1"/>
      <c r="Y817" s="1"/>
      <c r="Z817" s="1"/>
      <c r="AA817" s="1"/>
      <c r="AB817" s="1"/>
      <c r="AC817" s="1"/>
      <c r="AD817" s="1"/>
      <c r="AE817" s="1"/>
      <c r="AF817" s="1"/>
      <c r="AG817" s="1"/>
      <c r="AH817" s="1"/>
      <c r="AI817" s="1"/>
      <c r="AJ817" s="1"/>
      <c r="AK817" s="1"/>
      <c r="AL817" s="3"/>
      <c r="AM817" s="3"/>
      <c r="AN817" s="3"/>
      <c r="AO817" s="244"/>
      <c r="AP817" s="244"/>
      <c r="AQ817" s="244"/>
      <c r="AR817" s="1"/>
      <c r="AS817" s="1"/>
      <c r="AT817" s="1"/>
      <c r="AU817" s="1"/>
      <c r="AV817" s="1"/>
      <c r="AW817" s="1"/>
      <c r="AX817" s="1"/>
      <c r="AY817" s="1"/>
      <c r="AZ817" s="1"/>
      <c r="BA817" s="1"/>
      <c r="BB817" s="1"/>
      <c r="BC817" s="1"/>
      <c r="BD817" s="1"/>
      <c r="BE817" s="1"/>
      <c r="BF817" s="1"/>
      <c r="BG817" s="1"/>
      <c r="BH817" s="1"/>
      <c r="BI817" s="1"/>
      <c r="BJ817" s="1"/>
      <c r="BK817" s="1"/>
    </row>
    <row r="818" spans="1:63" ht="13.5" customHeight="1" x14ac:dyDescent="0.25">
      <c r="A818" s="3"/>
      <c r="B818" s="3"/>
      <c r="C818" s="3"/>
      <c r="D818" s="3"/>
      <c r="E818" s="3"/>
      <c r="F818" s="3"/>
      <c r="G818" s="1"/>
      <c r="H818" s="3"/>
      <c r="I818" s="1"/>
      <c r="J818" s="1"/>
      <c r="K818" s="1"/>
      <c r="L818" s="1"/>
      <c r="M818" s="1"/>
      <c r="N818" s="1"/>
      <c r="O818" s="1"/>
      <c r="P818" s="3"/>
      <c r="Q818" s="1"/>
      <c r="R818" s="1"/>
      <c r="S818" s="1"/>
      <c r="T818" s="1"/>
      <c r="U818" s="1"/>
      <c r="V818" s="1"/>
      <c r="W818" s="1"/>
      <c r="X818" s="1"/>
      <c r="Y818" s="1"/>
      <c r="Z818" s="1"/>
      <c r="AA818" s="1"/>
      <c r="AB818" s="1"/>
      <c r="AC818" s="1"/>
      <c r="AD818" s="1"/>
      <c r="AE818" s="1"/>
      <c r="AF818" s="1"/>
      <c r="AG818" s="1"/>
      <c r="AH818" s="1"/>
      <c r="AI818" s="1"/>
      <c r="AJ818" s="1"/>
      <c r="AK818" s="1"/>
      <c r="AL818" s="3"/>
      <c r="AM818" s="3"/>
      <c r="AN818" s="3"/>
      <c r="AO818" s="244"/>
      <c r="AP818" s="244"/>
      <c r="AQ818" s="244"/>
      <c r="AR818" s="1"/>
      <c r="AS818" s="1"/>
      <c r="AT818" s="1"/>
      <c r="AU818" s="1"/>
      <c r="AV818" s="1"/>
      <c r="AW818" s="1"/>
      <c r="AX818" s="1"/>
      <c r="AY818" s="1"/>
      <c r="AZ818" s="1"/>
      <c r="BA818" s="1"/>
      <c r="BB818" s="1"/>
      <c r="BC818" s="1"/>
      <c r="BD818" s="1"/>
      <c r="BE818" s="1"/>
      <c r="BF818" s="1"/>
      <c r="BG818" s="1"/>
      <c r="BH818" s="1"/>
      <c r="BI818" s="1"/>
      <c r="BJ818" s="1"/>
      <c r="BK818" s="1"/>
    </row>
    <row r="819" spans="1:63" ht="13.5" customHeight="1" x14ac:dyDescent="0.25">
      <c r="A819" s="3"/>
      <c r="B819" s="3"/>
      <c r="C819" s="3"/>
      <c r="D819" s="3"/>
      <c r="E819" s="3"/>
      <c r="F819" s="3"/>
      <c r="G819" s="1"/>
      <c r="H819" s="3"/>
      <c r="I819" s="1"/>
      <c r="J819" s="1"/>
      <c r="K819" s="1"/>
      <c r="L819" s="1"/>
      <c r="M819" s="1"/>
      <c r="N819" s="1"/>
      <c r="O819" s="1"/>
      <c r="P819" s="3"/>
      <c r="Q819" s="1"/>
      <c r="R819" s="1"/>
      <c r="S819" s="1"/>
      <c r="T819" s="1"/>
      <c r="U819" s="1"/>
      <c r="V819" s="1"/>
      <c r="W819" s="1"/>
      <c r="X819" s="1"/>
      <c r="Y819" s="1"/>
      <c r="Z819" s="1"/>
      <c r="AA819" s="1"/>
      <c r="AB819" s="1"/>
      <c r="AC819" s="1"/>
      <c r="AD819" s="1"/>
      <c r="AE819" s="1"/>
      <c r="AF819" s="1"/>
      <c r="AG819" s="1"/>
      <c r="AH819" s="1"/>
      <c r="AI819" s="1"/>
      <c r="AJ819" s="1"/>
      <c r="AK819" s="1"/>
      <c r="AL819" s="3"/>
      <c r="AM819" s="3"/>
      <c r="AN819" s="3"/>
      <c r="AO819" s="244"/>
      <c r="AP819" s="244"/>
      <c r="AQ819" s="244"/>
      <c r="AR819" s="1"/>
      <c r="AS819" s="1"/>
      <c r="AT819" s="1"/>
      <c r="AU819" s="1"/>
      <c r="AV819" s="1"/>
      <c r="AW819" s="1"/>
      <c r="AX819" s="1"/>
      <c r="AY819" s="1"/>
      <c r="AZ819" s="1"/>
      <c r="BA819" s="1"/>
      <c r="BB819" s="1"/>
      <c r="BC819" s="1"/>
      <c r="BD819" s="1"/>
      <c r="BE819" s="1"/>
      <c r="BF819" s="1"/>
      <c r="BG819" s="1"/>
      <c r="BH819" s="1"/>
      <c r="BI819" s="1"/>
      <c r="BJ819" s="1"/>
      <c r="BK819" s="1"/>
    </row>
    <row r="820" spans="1:63" ht="13.5" customHeight="1" x14ac:dyDescent="0.25">
      <c r="A820" s="3"/>
      <c r="B820" s="3"/>
      <c r="C820" s="3"/>
      <c r="D820" s="3"/>
      <c r="E820" s="3"/>
      <c r="F820" s="3"/>
      <c r="G820" s="1"/>
      <c r="H820" s="3"/>
      <c r="I820" s="1"/>
      <c r="J820" s="1"/>
      <c r="K820" s="1"/>
      <c r="L820" s="1"/>
      <c r="M820" s="1"/>
      <c r="N820" s="1"/>
      <c r="O820" s="1"/>
      <c r="P820" s="3"/>
      <c r="Q820" s="1"/>
      <c r="R820" s="1"/>
      <c r="S820" s="1"/>
      <c r="T820" s="1"/>
      <c r="U820" s="1"/>
      <c r="V820" s="1"/>
      <c r="W820" s="1"/>
      <c r="X820" s="1"/>
      <c r="Y820" s="1"/>
      <c r="Z820" s="1"/>
      <c r="AA820" s="1"/>
      <c r="AB820" s="1"/>
      <c r="AC820" s="1"/>
      <c r="AD820" s="1"/>
      <c r="AE820" s="1"/>
      <c r="AF820" s="1"/>
      <c r="AG820" s="1"/>
      <c r="AH820" s="1"/>
      <c r="AI820" s="1"/>
      <c r="AJ820" s="1"/>
      <c r="AK820" s="1"/>
      <c r="AL820" s="3"/>
      <c r="AM820" s="3"/>
      <c r="AN820" s="3"/>
      <c r="AO820" s="244"/>
      <c r="AP820" s="244"/>
      <c r="AQ820" s="244"/>
      <c r="AR820" s="1"/>
      <c r="AS820" s="1"/>
      <c r="AT820" s="1"/>
      <c r="AU820" s="1"/>
      <c r="AV820" s="1"/>
      <c r="AW820" s="1"/>
      <c r="AX820" s="1"/>
      <c r="AY820" s="1"/>
      <c r="AZ820" s="1"/>
      <c r="BA820" s="1"/>
      <c r="BB820" s="1"/>
      <c r="BC820" s="1"/>
      <c r="BD820" s="1"/>
      <c r="BE820" s="1"/>
      <c r="BF820" s="1"/>
      <c r="BG820" s="1"/>
      <c r="BH820" s="1"/>
      <c r="BI820" s="1"/>
      <c r="BJ820" s="1"/>
      <c r="BK820" s="1"/>
    </row>
    <row r="821" spans="1:63" ht="13.5" customHeight="1" x14ac:dyDescent="0.25">
      <c r="A821" s="3"/>
      <c r="B821" s="3"/>
      <c r="C821" s="3"/>
      <c r="D821" s="3"/>
      <c r="E821" s="3"/>
      <c r="F821" s="3"/>
      <c r="G821" s="1"/>
      <c r="H821" s="3"/>
      <c r="I821" s="1"/>
      <c r="J821" s="1"/>
      <c r="K821" s="1"/>
      <c r="L821" s="1"/>
      <c r="M821" s="1"/>
      <c r="N821" s="1"/>
      <c r="O821" s="1"/>
      <c r="P821" s="3"/>
      <c r="Q821" s="1"/>
      <c r="R821" s="1"/>
      <c r="S821" s="1"/>
      <c r="T821" s="1"/>
      <c r="U821" s="1"/>
      <c r="V821" s="1"/>
      <c r="W821" s="1"/>
      <c r="X821" s="1"/>
      <c r="Y821" s="1"/>
      <c r="Z821" s="1"/>
      <c r="AA821" s="1"/>
      <c r="AB821" s="1"/>
      <c r="AC821" s="1"/>
      <c r="AD821" s="1"/>
      <c r="AE821" s="1"/>
      <c r="AF821" s="1"/>
      <c r="AG821" s="1"/>
      <c r="AH821" s="1"/>
      <c r="AI821" s="1"/>
      <c r="AJ821" s="1"/>
      <c r="AK821" s="1"/>
      <c r="AL821" s="3"/>
      <c r="AM821" s="3"/>
      <c r="AN821" s="3"/>
      <c r="AO821" s="244"/>
      <c r="AP821" s="244"/>
      <c r="AQ821" s="244"/>
      <c r="AR821" s="1"/>
      <c r="AS821" s="1"/>
      <c r="AT821" s="1"/>
      <c r="AU821" s="1"/>
      <c r="AV821" s="1"/>
      <c r="AW821" s="1"/>
      <c r="AX821" s="1"/>
      <c r="AY821" s="1"/>
      <c r="AZ821" s="1"/>
      <c r="BA821" s="1"/>
      <c r="BB821" s="1"/>
      <c r="BC821" s="1"/>
      <c r="BD821" s="1"/>
      <c r="BE821" s="1"/>
      <c r="BF821" s="1"/>
      <c r="BG821" s="1"/>
      <c r="BH821" s="1"/>
      <c r="BI821" s="1"/>
      <c r="BJ821" s="1"/>
      <c r="BK821" s="1"/>
    </row>
    <row r="822" spans="1:63" ht="13.5" customHeight="1" x14ac:dyDescent="0.25">
      <c r="A822" s="3"/>
      <c r="B822" s="3"/>
      <c r="C822" s="3"/>
      <c r="D822" s="3"/>
      <c r="E822" s="3"/>
      <c r="F822" s="3"/>
      <c r="G822" s="1"/>
      <c r="H822" s="3"/>
      <c r="I822" s="1"/>
      <c r="J822" s="1"/>
      <c r="K822" s="1"/>
      <c r="L822" s="1"/>
      <c r="M822" s="1"/>
      <c r="N822" s="1"/>
      <c r="O822" s="1"/>
      <c r="P822" s="3"/>
      <c r="Q822" s="1"/>
      <c r="R822" s="1"/>
      <c r="S822" s="1"/>
      <c r="T822" s="1"/>
      <c r="U822" s="1"/>
      <c r="V822" s="1"/>
      <c r="W822" s="1"/>
      <c r="X822" s="1"/>
      <c r="Y822" s="1"/>
      <c r="Z822" s="1"/>
      <c r="AA822" s="1"/>
      <c r="AB822" s="1"/>
      <c r="AC822" s="1"/>
      <c r="AD822" s="1"/>
      <c r="AE822" s="1"/>
      <c r="AF822" s="1"/>
      <c r="AG822" s="1"/>
      <c r="AH822" s="1"/>
      <c r="AI822" s="1"/>
      <c r="AJ822" s="1"/>
      <c r="AK822" s="1"/>
      <c r="AL822" s="3"/>
      <c r="AM822" s="3"/>
      <c r="AN822" s="3"/>
      <c r="AO822" s="244"/>
      <c r="AP822" s="244"/>
      <c r="AQ822" s="244"/>
      <c r="AR822" s="1"/>
      <c r="AS822" s="1"/>
      <c r="AT822" s="1"/>
      <c r="AU822" s="1"/>
      <c r="AV822" s="1"/>
      <c r="AW822" s="1"/>
      <c r="AX822" s="1"/>
      <c r="AY822" s="1"/>
      <c r="AZ822" s="1"/>
      <c r="BA822" s="1"/>
      <c r="BB822" s="1"/>
      <c r="BC822" s="1"/>
      <c r="BD822" s="1"/>
      <c r="BE822" s="1"/>
      <c r="BF822" s="1"/>
      <c r="BG822" s="1"/>
      <c r="BH822" s="1"/>
      <c r="BI822" s="1"/>
      <c r="BJ822" s="1"/>
      <c r="BK822" s="1"/>
    </row>
    <row r="823" spans="1:63" ht="13.5" customHeight="1" x14ac:dyDescent="0.25">
      <c r="A823" s="3"/>
      <c r="B823" s="3"/>
      <c r="C823" s="3"/>
      <c r="D823" s="3"/>
      <c r="E823" s="3"/>
      <c r="F823" s="3"/>
      <c r="G823" s="1"/>
      <c r="H823" s="3"/>
      <c r="I823" s="1"/>
      <c r="J823" s="1"/>
      <c r="K823" s="1"/>
      <c r="L823" s="1"/>
      <c r="M823" s="1"/>
      <c r="N823" s="1"/>
      <c r="O823" s="1"/>
      <c r="P823" s="3"/>
      <c r="Q823" s="1"/>
      <c r="R823" s="1"/>
      <c r="S823" s="1"/>
      <c r="T823" s="1"/>
      <c r="U823" s="1"/>
      <c r="V823" s="1"/>
      <c r="W823" s="1"/>
      <c r="X823" s="1"/>
      <c r="Y823" s="1"/>
      <c r="Z823" s="1"/>
      <c r="AA823" s="1"/>
      <c r="AB823" s="1"/>
      <c r="AC823" s="1"/>
      <c r="AD823" s="1"/>
      <c r="AE823" s="1"/>
      <c r="AF823" s="1"/>
      <c r="AG823" s="1"/>
      <c r="AH823" s="1"/>
      <c r="AI823" s="1"/>
      <c r="AJ823" s="1"/>
      <c r="AK823" s="1"/>
      <c r="AL823" s="3"/>
      <c r="AM823" s="3"/>
      <c r="AN823" s="3"/>
      <c r="AO823" s="244"/>
      <c r="AP823" s="244"/>
      <c r="AQ823" s="244"/>
      <c r="AR823" s="1"/>
      <c r="AS823" s="1"/>
      <c r="AT823" s="1"/>
      <c r="AU823" s="1"/>
      <c r="AV823" s="1"/>
      <c r="AW823" s="1"/>
      <c r="AX823" s="1"/>
      <c r="AY823" s="1"/>
      <c r="AZ823" s="1"/>
      <c r="BA823" s="1"/>
      <c r="BB823" s="1"/>
      <c r="BC823" s="1"/>
      <c r="BD823" s="1"/>
      <c r="BE823" s="1"/>
      <c r="BF823" s="1"/>
      <c r="BG823" s="1"/>
      <c r="BH823" s="1"/>
      <c r="BI823" s="1"/>
      <c r="BJ823" s="1"/>
      <c r="BK823" s="1"/>
    </row>
    <row r="824" spans="1:63" ht="13.5" customHeight="1" x14ac:dyDescent="0.25">
      <c r="A824" s="3"/>
      <c r="B824" s="3"/>
      <c r="C824" s="3"/>
      <c r="D824" s="3"/>
      <c r="E824" s="3"/>
      <c r="F824" s="3"/>
      <c r="G824" s="1"/>
      <c r="H824" s="3"/>
      <c r="I824" s="1"/>
      <c r="J824" s="1"/>
      <c r="K824" s="1"/>
      <c r="L824" s="1"/>
      <c r="M824" s="1"/>
      <c r="N824" s="1"/>
      <c r="O824" s="1"/>
      <c r="P824" s="3"/>
      <c r="Q824" s="1"/>
      <c r="R824" s="1"/>
      <c r="S824" s="1"/>
      <c r="T824" s="1"/>
      <c r="U824" s="1"/>
      <c r="V824" s="1"/>
      <c r="W824" s="1"/>
      <c r="X824" s="1"/>
      <c r="Y824" s="1"/>
      <c r="Z824" s="1"/>
      <c r="AA824" s="1"/>
      <c r="AB824" s="1"/>
      <c r="AC824" s="1"/>
      <c r="AD824" s="1"/>
      <c r="AE824" s="1"/>
      <c r="AF824" s="1"/>
      <c r="AG824" s="1"/>
      <c r="AH824" s="1"/>
      <c r="AI824" s="1"/>
      <c r="AJ824" s="1"/>
      <c r="AK824" s="1"/>
      <c r="AL824" s="3"/>
      <c r="AM824" s="3"/>
      <c r="AN824" s="3"/>
      <c r="AO824" s="244"/>
      <c r="AP824" s="244"/>
      <c r="AQ824" s="244"/>
      <c r="AR824" s="1"/>
      <c r="AS824" s="1"/>
      <c r="AT824" s="1"/>
      <c r="AU824" s="1"/>
      <c r="AV824" s="1"/>
      <c r="AW824" s="1"/>
      <c r="AX824" s="1"/>
      <c r="AY824" s="1"/>
      <c r="AZ824" s="1"/>
      <c r="BA824" s="1"/>
      <c r="BB824" s="1"/>
      <c r="BC824" s="1"/>
      <c r="BD824" s="1"/>
      <c r="BE824" s="1"/>
      <c r="BF824" s="1"/>
      <c r="BG824" s="1"/>
      <c r="BH824" s="1"/>
      <c r="BI824" s="1"/>
      <c r="BJ824" s="1"/>
      <c r="BK824" s="1"/>
    </row>
    <row r="825" spans="1:63" ht="13.5" customHeight="1" x14ac:dyDescent="0.25">
      <c r="A825" s="3"/>
      <c r="B825" s="3"/>
      <c r="C825" s="3"/>
      <c r="D825" s="3"/>
      <c r="E825" s="3"/>
      <c r="F825" s="3"/>
      <c r="G825" s="1"/>
      <c r="H825" s="3"/>
      <c r="I825" s="1"/>
      <c r="J825" s="1"/>
      <c r="K825" s="1"/>
      <c r="L825" s="1"/>
      <c r="M825" s="1"/>
      <c r="N825" s="1"/>
      <c r="O825" s="1"/>
      <c r="P825" s="3"/>
      <c r="Q825" s="1"/>
      <c r="R825" s="1"/>
      <c r="S825" s="1"/>
      <c r="T825" s="1"/>
      <c r="U825" s="1"/>
      <c r="V825" s="1"/>
      <c r="W825" s="1"/>
      <c r="X825" s="1"/>
      <c r="Y825" s="1"/>
      <c r="Z825" s="1"/>
      <c r="AA825" s="1"/>
      <c r="AB825" s="1"/>
      <c r="AC825" s="1"/>
      <c r="AD825" s="1"/>
      <c r="AE825" s="1"/>
      <c r="AF825" s="1"/>
      <c r="AG825" s="1"/>
      <c r="AH825" s="1"/>
      <c r="AI825" s="1"/>
      <c r="AJ825" s="1"/>
      <c r="AK825" s="1"/>
      <c r="AL825" s="3"/>
      <c r="AM825" s="3"/>
      <c r="AN825" s="3"/>
      <c r="AO825" s="244"/>
      <c r="AP825" s="244"/>
      <c r="AQ825" s="244"/>
      <c r="AR825" s="1"/>
      <c r="AS825" s="1"/>
      <c r="AT825" s="1"/>
      <c r="AU825" s="1"/>
      <c r="AV825" s="1"/>
      <c r="AW825" s="1"/>
      <c r="AX825" s="1"/>
      <c r="AY825" s="1"/>
      <c r="AZ825" s="1"/>
      <c r="BA825" s="1"/>
      <c r="BB825" s="1"/>
      <c r="BC825" s="1"/>
      <c r="BD825" s="1"/>
      <c r="BE825" s="1"/>
      <c r="BF825" s="1"/>
      <c r="BG825" s="1"/>
      <c r="BH825" s="1"/>
      <c r="BI825" s="1"/>
      <c r="BJ825" s="1"/>
      <c r="BK825" s="1"/>
    </row>
    <row r="826" spans="1:63" ht="13.5" customHeight="1" x14ac:dyDescent="0.25">
      <c r="A826" s="3"/>
      <c r="B826" s="3"/>
      <c r="C826" s="3"/>
      <c r="D826" s="3"/>
      <c r="E826" s="3"/>
      <c r="F826" s="3"/>
      <c r="G826" s="1"/>
      <c r="H826" s="3"/>
      <c r="I826" s="1"/>
      <c r="J826" s="1"/>
      <c r="K826" s="1"/>
      <c r="L826" s="1"/>
      <c r="M826" s="1"/>
      <c r="N826" s="1"/>
      <c r="O826" s="1"/>
      <c r="P826" s="3"/>
      <c r="Q826" s="1"/>
      <c r="R826" s="1"/>
      <c r="S826" s="1"/>
      <c r="T826" s="1"/>
      <c r="U826" s="1"/>
      <c r="V826" s="1"/>
      <c r="W826" s="1"/>
      <c r="X826" s="1"/>
      <c r="Y826" s="1"/>
      <c r="Z826" s="1"/>
      <c r="AA826" s="1"/>
      <c r="AB826" s="1"/>
      <c r="AC826" s="1"/>
      <c r="AD826" s="1"/>
      <c r="AE826" s="1"/>
      <c r="AF826" s="1"/>
      <c r="AG826" s="1"/>
      <c r="AH826" s="1"/>
      <c r="AI826" s="1"/>
      <c r="AJ826" s="1"/>
      <c r="AK826" s="1"/>
      <c r="AL826" s="3"/>
      <c r="AM826" s="3"/>
      <c r="AN826" s="3"/>
      <c r="AO826" s="244"/>
      <c r="AP826" s="244"/>
      <c r="AQ826" s="244"/>
      <c r="AR826" s="1"/>
      <c r="AS826" s="1"/>
      <c r="AT826" s="1"/>
      <c r="AU826" s="1"/>
      <c r="AV826" s="1"/>
      <c r="AW826" s="1"/>
      <c r="AX826" s="1"/>
      <c r="AY826" s="1"/>
      <c r="AZ826" s="1"/>
      <c r="BA826" s="1"/>
      <c r="BB826" s="1"/>
      <c r="BC826" s="1"/>
      <c r="BD826" s="1"/>
      <c r="BE826" s="1"/>
      <c r="BF826" s="1"/>
      <c r="BG826" s="1"/>
      <c r="BH826" s="1"/>
      <c r="BI826" s="1"/>
      <c r="BJ826" s="1"/>
      <c r="BK826" s="1"/>
    </row>
    <row r="827" spans="1:63" ht="13.5" customHeight="1" x14ac:dyDescent="0.25">
      <c r="A827" s="3"/>
      <c r="B827" s="3"/>
      <c r="C827" s="3"/>
      <c r="D827" s="3"/>
      <c r="E827" s="3"/>
      <c r="F827" s="3"/>
      <c r="G827" s="1"/>
      <c r="H827" s="3"/>
      <c r="I827" s="1"/>
      <c r="J827" s="1"/>
      <c r="K827" s="1"/>
      <c r="L827" s="1"/>
      <c r="M827" s="1"/>
      <c r="N827" s="1"/>
      <c r="O827" s="1"/>
      <c r="P827" s="3"/>
      <c r="Q827" s="1"/>
      <c r="R827" s="1"/>
      <c r="S827" s="1"/>
      <c r="T827" s="1"/>
      <c r="U827" s="1"/>
      <c r="V827" s="1"/>
      <c r="W827" s="1"/>
      <c r="X827" s="1"/>
      <c r="Y827" s="1"/>
      <c r="Z827" s="1"/>
      <c r="AA827" s="1"/>
      <c r="AB827" s="1"/>
      <c r="AC827" s="1"/>
      <c r="AD827" s="1"/>
      <c r="AE827" s="1"/>
      <c r="AF827" s="1"/>
      <c r="AG827" s="1"/>
      <c r="AH827" s="1"/>
      <c r="AI827" s="1"/>
      <c r="AJ827" s="1"/>
      <c r="AK827" s="1"/>
      <c r="AL827" s="3"/>
      <c r="AM827" s="3"/>
      <c r="AN827" s="3"/>
      <c r="AO827" s="244"/>
      <c r="AP827" s="244"/>
      <c r="AQ827" s="244"/>
      <c r="AR827" s="1"/>
      <c r="AS827" s="1"/>
      <c r="AT827" s="1"/>
      <c r="AU827" s="1"/>
      <c r="AV827" s="1"/>
      <c r="AW827" s="1"/>
      <c r="AX827" s="1"/>
      <c r="AY827" s="1"/>
      <c r="AZ827" s="1"/>
      <c r="BA827" s="1"/>
      <c r="BB827" s="1"/>
      <c r="BC827" s="1"/>
      <c r="BD827" s="1"/>
      <c r="BE827" s="1"/>
      <c r="BF827" s="1"/>
      <c r="BG827" s="1"/>
      <c r="BH827" s="1"/>
      <c r="BI827" s="1"/>
      <c r="BJ827" s="1"/>
      <c r="BK827" s="1"/>
    </row>
    <row r="828" spans="1:63" ht="13.5" customHeight="1" x14ac:dyDescent="0.25">
      <c r="A828" s="3"/>
      <c r="B828" s="3"/>
      <c r="C828" s="3"/>
      <c r="D828" s="3"/>
      <c r="E828" s="3"/>
      <c r="F828" s="3"/>
      <c r="G828" s="1"/>
      <c r="H828" s="3"/>
      <c r="I828" s="1"/>
      <c r="J828" s="1"/>
      <c r="K828" s="1"/>
      <c r="L828" s="1"/>
      <c r="M828" s="1"/>
      <c r="N828" s="1"/>
      <c r="O828" s="1"/>
      <c r="P828" s="3"/>
      <c r="Q828" s="1"/>
      <c r="R828" s="1"/>
      <c r="S828" s="1"/>
      <c r="T828" s="1"/>
      <c r="U828" s="1"/>
      <c r="V828" s="1"/>
      <c r="W828" s="1"/>
      <c r="X828" s="1"/>
      <c r="Y828" s="1"/>
      <c r="Z828" s="1"/>
      <c r="AA828" s="1"/>
      <c r="AB828" s="1"/>
      <c r="AC828" s="1"/>
      <c r="AD828" s="1"/>
      <c r="AE828" s="1"/>
      <c r="AF828" s="1"/>
      <c r="AG828" s="1"/>
      <c r="AH828" s="1"/>
      <c r="AI828" s="1"/>
      <c r="AJ828" s="1"/>
      <c r="AK828" s="1"/>
      <c r="AL828" s="3"/>
      <c r="AM828" s="3"/>
      <c r="AN828" s="3"/>
      <c r="AO828" s="244"/>
      <c r="AP828" s="244"/>
      <c r="AQ828" s="244"/>
      <c r="AR828" s="1"/>
      <c r="AS828" s="1"/>
      <c r="AT828" s="1"/>
      <c r="AU828" s="1"/>
      <c r="AV828" s="1"/>
      <c r="AW828" s="1"/>
      <c r="AX828" s="1"/>
      <c r="AY828" s="1"/>
      <c r="AZ828" s="1"/>
      <c r="BA828" s="1"/>
      <c r="BB828" s="1"/>
      <c r="BC828" s="1"/>
      <c r="BD828" s="1"/>
      <c r="BE828" s="1"/>
      <c r="BF828" s="1"/>
      <c r="BG828" s="1"/>
      <c r="BH828" s="1"/>
      <c r="BI828" s="1"/>
      <c r="BJ828" s="1"/>
      <c r="BK828" s="1"/>
    </row>
    <row r="829" spans="1:63" ht="13.5" customHeight="1" x14ac:dyDescent="0.25">
      <c r="A829" s="3"/>
      <c r="B829" s="3"/>
      <c r="C829" s="3"/>
      <c r="D829" s="3"/>
      <c r="E829" s="3"/>
      <c r="F829" s="3"/>
      <c r="G829" s="1"/>
      <c r="H829" s="3"/>
      <c r="I829" s="1"/>
      <c r="J829" s="1"/>
      <c r="K829" s="1"/>
      <c r="L829" s="1"/>
      <c r="M829" s="1"/>
      <c r="N829" s="1"/>
      <c r="O829" s="1"/>
      <c r="P829" s="3"/>
      <c r="Q829" s="1"/>
      <c r="R829" s="1"/>
      <c r="S829" s="1"/>
      <c r="T829" s="1"/>
      <c r="U829" s="1"/>
      <c r="V829" s="1"/>
      <c r="W829" s="1"/>
      <c r="X829" s="1"/>
      <c r="Y829" s="1"/>
      <c r="Z829" s="1"/>
      <c r="AA829" s="1"/>
      <c r="AB829" s="1"/>
      <c r="AC829" s="1"/>
      <c r="AD829" s="1"/>
      <c r="AE829" s="1"/>
      <c r="AF829" s="1"/>
      <c r="AG829" s="1"/>
      <c r="AH829" s="1"/>
      <c r="AI829" s="1"/>
      <c r="AJ829" s="1"/>
      <c r="AK829" s="1"/>
      <c r="AL829" s="3"/>
      <c r="AM829" s="3"/>
      <c r="AN829" s="3"/>
      <c r="AO829" s="244"/>
      <c r="AP829" s="244"/>
      <c r="AQ829" s="244"/>
      <c r="AR829" s="1"/>
      <c r="AS829" s="1"/>
      <c r="AT829" s="1"/>
      <c r="AU829" s="1"/>
      <c r="AV829" s="1"/>
      <c r="AW829" s="1"/>
      <c r="AX829" s="1"/>
      <c r="AY829" s="1"/>
      <c r="AZ829" s="1"/>
      <c r="BA829" s="1"/>
      <c r="BB829" s="1"/>
      <c r="BC829" s="1"/>
      <c r="BD829" s="1"/>
      <c r="BE829" s="1"/>
      <c r="BF829" s="1"/>
      <c r="BG829" s="1"/>
      <c r="BH829" s="1"/>
      <c r="BI829" s="1"/>
      <c r="BJ829" s="1"/>
      <c r="BK829" s="1"/>
    </row>
    <row r="830" spans="1:63" ht="13.5" customHeight="1" x14ac:dyDescent="0.25">
      <c r="A830" s="3"/>
      <c r="B830" s="3"/>
      <c r="C830" s="3"/>
      <c r="D830" s="3"/>
      <c r="E830" s="3"/>
      <c r="F830" s="3"/>
      <c r="G830" s="1"/>
      <c r="H830" s="3"/>
      <c r="I830" s="1"/>
      <c r="J830" s="1"/>
      <c r="K830" s="1"/>
      <c r="L830" s="1"/>
      <c r="M830" s="1"/>
      <c r="N830" s="1"/>
      <c r="O830" s="1"/>
      <c r="P830" s="3"/>
      <c r="Q830" s="1"/>
      <c r="R830" s="1"/>
      <c r="S830" s="1"/>
      <c r="T830" s="1"/>
      <c r="U830" s="1"/>
      <c r="V830" s="1"/>
      <c r="W830" s="1"/>
      <c r="X830" s="1"/>
      <c r="Y830" s="1"/>
      <c r="Z830" s="1"/>
      <c r="AA830" s="1"/>
      <c r="AB830" s="1"/>
      <c r="AC830" s="1"/>
      <c r="AD830" s="1"/>
      <c r="AE830" s="1"/>
      <c r="AF830" s="1"/>
      <c r="AG830" s="1"/>
      <c r="AH830" s="1"/>
      <c r="AI830" s="1"/>
      <c r="AJ830" s="1"/>
      <c r="AK830" s="1"/>
      <c r="AL830" s="3"/>
      <c r="AM830" s="3"/>
      <c r="AN830" s="3"/>
      <c r="AO830" s="244"/>
      <c r="AP830" s="244"/>
      <c r="AQ830" s="244"/>
      <c r="AR830" s="1"/>
      <c r="AS830" s="1"/>
      <c r="AT830" s="1"/>
      <c r="AU830" s="1"/>
      <c r="AV830" s="1"/>
      <c r="AW830" s="1"/>
      <c r="AX830" s="1"/>
      <c r="AY830" s="1"/>
      <c r="AZ830" s="1"/>
      <c r="BA830" s="1"/>
      <c r="BB830" s="1"/>
      <c r="BC830" s="1"/>
      <c r="BD830" s="1"/>
      <c r="BE830" s="1"/>
      <c r="BF830" s="1"/>
      <c r="BG830" s="1"/>
      <c r="BH830" s="1"/>
      <c r="BI830" s="1"/>
      <c r="BJ830" s="1"/>
      <c r="BK830" s="1"/>
    </row>
    <row r="831" spans="1:63" ht="13.5" customHeight="1" x14ac:dyDescent="0.25">
      <c r="A831" s="3"/>
      <c r="B831" s="3"/>
      <c r="C831" s="3"/>
      <c r="D831" s="3"/>
      <c r="E831" s="3"/>
      <c r="F831" s="3"/>
      <c r="G831" s="1"/>
      <c r="H831" s="3"/>
      <c r="I831" s="1"/>
      <c r="J831" s="1"/>
      <c r="K831" s="1"/>
      <c r="L831" s="1"/>
      <c r="M831" s="1"/>
      <c r="N831" s="1"/>
      <c r="O831" s="1"/>
      <c r="P831" s="3"/>
      <c r="Q831" s="1"/>
      <c r="R831" s="1"/>
      <c r="S831" s="1"/>
      <c r="T831" s="1"/>
      <c r="U831" s="1"/>
      <c r="V831" s="1"/>
      <c r="W831" s="1"/>
      <c r="X831" s="1"/>
      <c r="Y831" s="1"/>
      <c r="Z831" s="1"/>
      <c r="AA831" s="1"/>
      <c r="AB831" s="1"/>
      <c r="AC831" s="1"/>
      <c r="AD831" s="1"/>
      <c r="AE831" s="1"/>
      <c r="AF831" s="1"/>
      <c r="AG831" s="1"/>
      <c r="AH831" s="1"/>
      <c r="AI831" s="1"/>
      <c r="AJ831" s="1"/>
      <c r="AK831" s="1"/>
      <c r="AL831" s="3"/>
      <c r="AM831" s="3"/>
      <c r="AN831" s="3"/>
      <c r="AO831" s="244"/>
      <c r="AP831" s="244"/>
      <c r="AQ831" s="244"/>
      <c r="AR831" s="1"/>
      <c r="AS831" s="1"/>
      <c r="AT831" s="1"/>
      <c r="AU831" s="1"/>
      <c r="AV831" s="1"/>
      <c r="AW831" s="1"/>
      <c r="AX831" s="1"/>
      <c r="AY831" s="1"/>
      <c r="AZ831" s="1"/>
      <c r="BA831" s="1"/>
      <c r="BB831" s="1"/>
      <c r="BC831" s="1"/>
      <c r="BD831" s="1"/>
      <c r="BE831" s="1"/>
      <c r="BF831" s="1"/>
      <c r="BG831" s="1"/>
      <c r="BH831" s="1"/>
      <c r="BI831" s="1"/>
      <c r="BJ831" s="1"/>
      <c r="BK831" s="1"/>
    </row>
    <row r="832" spans="1:63" ht="13.5" customHeight="1" x14ac:dyDescent="0.25">
      <c r="A832" s="3"/>
      <c r="B832" s="3"/>
      <c r="C832" s="3"/>
      <c r="D832" s="3"/>
      <c r="E832" s="3"/>
      <c r="F832" s="3"/>
      <c r="G832" s="1"/>
      <c r="H832" s="3"/>
      <c r="I832" s="1"/>
      <c r="J832" s="1"/>
      <c r="K832" s="1"/>
      <c r="L832" s="1"/>
      <c r="M832" s="1"/>
      <c r="N832" s="1"/>
      <c r="O832" s="1"/>
      <c r="P832" s="3"/>
      <c r="Q832" s="1"/>
      <c r="R832" s="1"/>
      <c r="S832" s="1"/>
      <c r="T832" s="1"/>
      <c r="U832" s="1"/>
      <c r="V832" s="1"/>
      <c r="W832" s="1"/>
      <c r="X832" s="1"/>
      <c r="Y832" s="1"/>
      <c r="Z832" s="1"/>
      <c r="AA832" s="1"/>
      <c r="AB832" s="1"/>
      <c r="AC832" s="1"/>
      <c r="AD832" s="1"/>
      <c r="AE832" s="1"/>
      <c r="AF832" s="1"/>
      <c r="AG832" s="1"/>
      <c r="AH832" s="1"/>
      <c r="AI832" s="1"/>
      <c r="AJ832" s="1"/>
      <c r="AK832" s="1"/>
      <c r="AL832" s="3"/>
      <c r="AM832" s="3"/>
      <c r="AN832" s="3"/>
      <c r="AO832" s="244"/>
      <c r="AP832" s="244"/>
      <c r="AQ832" s="244"/>
      <c r="AR832" s="1"/>
      <c r="AS832" s="1"/>
      <c r="AT832" s="1"/>
      <c r="AU832" s="1"/>
      <c r="AV832" s="1"/>
      <c r="AW832" s="1"/>
      <c r="AX832" s="1"/>
      <c r="AY832" s="1"/>
      <c r="AZ832" s="1"/>
      <c r="BA832" s="1"/>
      <c r="BB832" s="1"/>
      <c r="BC832" s="1"/>
      <c r="BD832" s="1"/>
      <c r="BE832" s="1"/>
      <c r="BF832" s="1"/>
      <c r="BG832" s="1"/>
      <c r="BH832" s="1"/>
      <c r="BI832" s="1"/>
      <c r="BJ832" s="1"/>
      <c r="BK832" s="1"/>
    </row>
    <row r="833" spans="1:63" ht="13.5" customHeight="1" x14ac:dyDescent="0.25">
      <c r="A833" s="3"/>
      <c r="B833" s="3"/>
      <c r="C833" s="3"/>
      <c r="D833" s="3"/>
      <c r="E833" s="3"/>
      <c r="F833" s="3"/>
      <c r="G833" s="1"/>
      <c r="H833" s="3"/>
      <c r="I833" s="1"/>
      <c r="J833" s="1"/>
      <c r="K833" s="1"/>
      <c r="L833" s="1"/>
      <c r="M833" s="1"/>
      <c r="N833" s="1"/>
      <c r="O833" s="1"/>
      <c r="P833" s="3"/>
      <c r="Q833" s="1"/>
      <c r="R833" s="1"/>
      <c r="S833" s="1"/>
      <c r="T833" s="1"/>
      <c r="U833" s="1"/>
      <c r="V833" s="1"/>
      <c r="W833" s="1"/>
      <c r="X833" s="1"/>
      <c r="Y833" s="1"/>
      <c r="Z833" s="1"/>
      <c r="AA833" s="1"/>
      <c r="AB833" s="1"/>
      <c r="AC833" s="1"/>
      <c r="AD833" s="1"/>
      <c r="AE833" s="1"/>
      <c r="AF833" s="1"/>
      <c r="AG833" s="1"/>
      <c r="AH833" s="1"/>
      <c r="AI833" s="1"/>
      <c r="AJ833" s="1"/>
      <c r="AK833" s="1"/>
      <c r="AL833" s="3"/>
      <c r="AM833" s="3"/>
      <c r="AN833" s="3"/>
      <c r="AO833" s="244"/>
      <c r="AP833" s="244"/>
      <c r="AQ833" s="244"/>
      <c r="AR833" s="1"/>
      <c r="AS833" s="1"/>
      <c r="AT833" s="1"/>
      <c r="AU833" s="1"/>
      <c r="AV833" s="1"/>
      <c r="AW833" s="1"/>
      <c r="AX833" s="1"/>
      <c r="AY833" s="1"/>
      <c r="AZ833" s="1"/>
      <c r="BA833" s="1"/>
      <c r="BB833" s="1"/>
      <c r="BC833" s="1"/>
      <c r="BD833" s="1"/>
      <c r="BE833" s="1"/>
      <c r="BF833" s="1"/>
      <c r="BG833" s="1"/>
      <c r="BH833" s="1"/>
      <c r="BI833" s="1"/>
      <c r="BJ833" s="1"/>
      <c r="BK833" s="1"/>
    </row>
    <row r="834" spans="1:63" ht="13.5" customHeight="1" x14ac:dyDescent="0.25">
      <c r="A834" s="3"/>
      <c r="B834" s="3"/>
      <c r="C834" s="3"/>
      <c r="D834" s="3"/>
      <c r="E834" s="3"/>
      <c r="F834" s="3"/>
      <c r="G834" s="1"/>
      <c r="H834" s="3"/>
      <c r="I834" s="1"/>
      <c r="J834" s="1"/>
      <c r="K834" s="1"/>
      <c r="L834" s="1"/>
      <c r="M834" s="1"/>
      <c r="N834" s="1"/>
      <c r="O834" s="1"/>
      <c r="P834" s="3"/>
      <c r="Q834" s="1"/>
      <c r="R834" s="1"/>
      <c r="S834" s="1"/>
      <c r="T834" s="1"/>
      <c r="U834" s="1"/>
      <c r="V834" s="1"/>
      <c r="W834" s="1"/>
      <c r="X834" s="1"/>
      <c r="Y834" s="1"/>
      <c r="Z834" s="1"/>
      <c r="AA834" s="1"/>
      <c r="AB834" s="1"/>
      <c r="AC834" s="1"/>
      <c r="AD834" s="1"/>
      <c r="AE834" s="1"/>
      <c r="AF834" s="1"/>
      <c r="AG834" s="1"/>
      <c r="AH834" s="1"/>
      <c r="AI834" s="1"/>
      <c r="AJ834" s="1"/>
      <c r="AK834" s="1"/>
      <c r="AL834" s="3"/>
      <c r="AM834" s="3"/>
      <c r="AN834" s="3"/>
      <c r="AO834" s="244"/>
      <c r="AP834" s="244"/>
      <c r="AQ834" s="244"/>
      <c r="AR834" s="1"/>
      <c r="AS834" s="1"/>
      <c r="AT834" s="1"/>
      <c r="AU834" s="1"/>
      <c r="AV834" s="1"/>
      <c r="AW834" s="1"/>
      <c r="AX834" s="1"/>
      <c r="AY834" s="1"/>
      <c r="AZ834" s="1"/>
      <c r="BA834" s="1"/>
      <c r="BB834" s="1"/>
      <c r="BC834" s="1"/>
      <c r="BD834" s="1"/>
      <c r="BE834" s="1"/>
      <c r="BF834" s="1"/>
      <c r="BG834" s="1"/>
      <c r="BH834" s="1"/>
      <c r="BI834" s="1"/>
      <c r="BJ834" s="1"/>
      <c r="BK834" s="1"/>
    </row>
    <row r="835" spans="1:63" ht="13.5" customHeight="1" x14ac:dyDescent="0.25">
      <c r="A835" s="3"/>
      <c r="B835" s="3"/>
      <c r="C835" s="3"/>
      <c r="D835" s="3"/>
      <c r="E835" s="3"/>
      <c r="F835" s="3"/>
      <c r="G835" s="1"/>
      <c r="H835" s="3"/>
      <c r="I835" s="1"/>
      <c r="J835" s="1"/>
      <c r="K835" s="1"/>
      <c r="L835" s="1"/>
      <c r="M835" s="1"/>
      <c r="N835" s="1"/>
      <c r="O835" s="1"/>
      <c r="P835" s="3"/>
      <c r="Q835" s="1"/>
      <c r="R835" s="1"/>
      <c r="S835" s="1"/>
      <c r="T835" s="1"/>
      <c r="U835" s="1"/>
      <c r="V835" s="1"/>
      <c r="W835" s="1"/>
      <c r="X835" s="1"/>
      <c r="Y835" s="1"/>
      <c r="Z835" s="1"/>
      <c r="AA835" s="1"/>
      <c r="AB835" s="1"/>
      <c r="AC835" s="1"/>
      <c r="AD835" s="1"/>
      <c r="AE835" s="1"/>
      <c r="AF835" s="1"/>
      <c r="AG835" s="1"/>
      <c r="AH835" s="1"/>
      <c r="AI835" s="1"/>
      <c r="AJ835" s="1"/>
      <c r="AK835" s="1"/>
      <c r="AL835" s="3"/>
      <c r="AM835" s="3"/>
      <c r="AN835" s="3"/>
      <c r="AO835" s="244"/>
      <c r="AP835" s="244"/>
      <c r="AQ835" s="244"/>
      <c r="AR835" s="1"/>
      <c r="AS835" s="1"/>
      <c r="AT835" s="1"/>
      <c r="AU835" s="1"/>
      <c r="AV835" s="1"/>
      <c r="AW835" s="1"/>
      <c r="AX835" s="1"/>
      <c r="AY835" s="1"/>
      <c r="AZ835" s="1"/>
      <c r="BA835" s="1"/>
      <c r="BB835" s="1"/>
      <c r="BC835" s="1"/>
      <c r="BD835" s="1"/>
      <c r="BE835" s="1"/>
      <c r="BF835" s="1"/>
      <c r="BG835" s="1"/>
      <c r="BH835" s="1"/>
      <c r="BI835" s="1"/>
      <c r="BJ835" s="1"/>
      <c r="BK835" s="1"/>
    </row>
    <row r="836" spans="1:63" ht="13.5" customHeight="1" x14ac:dyDescent="0.25">
      <c r="A836" s="3"/>
      <c r="B836" s="3"/>
      <c r="C836" s="3"/>
      <c r="D836" s="3"/>
      <c r="E836" s="3"/>
      <c r="F836" s="3"/>
      <c r="G836" s="1"/>
      <c r="H836" s="3"/>
      <c r="I836" s="1"/>
      <c r="J836" s="1"/>
      <c r="K836" s="1"/>
      <c r="L836" s="1"/>
      <c r="M836" s="1"/>
      <c r="N836" s="1"/>
      <c r="O836" s="1"/>
      <c r="P836" s="3"/>
      <c r="Q836" s="1"/>
      <c r="R836" s="1"/>
      <c r="S836" s="1"/>
      <c r="T836" s="1"/>
      <c r="U836" s="1"/>
      <c r="V836" s="1"/>
      <c r="W836" s="1"/>
      <c r="X836" s="1"/>
      <c r="Y836" s="1"/>
      <c r="Z836" s="1"/>
      <c r="AA836" s="1"/>
      <c r="AB836" s="1"/>
      <c r="AC836" s="1"/>
      <c r="AD836" s="1"/>
      <c r="AE836" s="1"/>
      <c r="AF836" s="1"/>
      <c r="AG836" s="1"/>
      <c r="AH836" s="1"/>
      <c r="AI836" s="1"/>
      <c r="AJ836" s="1"/>
      <c r="AK836" s="1"/>
      <c r="AL836" s="3"/>
      <c r="AM836" s="3"/>
      <c r="AN836" s="3"/>
      <c r="AO836" s="244"/>
      <c r="AP836" s="244"/>
      <c r="AQ836" s="244"/>
      <c r="AR836" s="1"/>
      <c r="AS836" s="1"/>
      <c r="AT836" s="1"/>
      <c r="AU836" s="1"/>
      <c r="AV836" s="1"/>
      <c r="AW836" s="1"/>
      <c r="AX836" s="1"/>
      <c r="AY836" s="1"/>
      <c r="AZ836" s="1"/>
      <c r="BA836" s="1"/>
      <c r="BB836" s="1"/>
      <c r="BC836" s="1"/>
      <c r="BD836" s="1"/>
      <c r="BE836" s="1"/>
      <c r="BF836" s="1"/>
      <c r="BG836" s="1"/>
      <c r="BH836" s="1"/>
      <c r="BI836" s="1"/>
      <c r="BJ836" s="1"/>
      <c r="BK836" s="1"/>
    </row>
    <row r="837" spans="1:63" ht="13.5" customHeight="1" x14ac:dyDescent="0.25">
      <c r="A837" s="3"/>
      <c r="B837" s="3"/>
      <c r="C837" s="3"/>
      <c r="D837" s="3"/>
      <c r="E837" s="3"/>
      <c r="F837" s="3"/>
      <c r="G837" s="1"/>
      <c r="H837" s="3"/>
      <c r="I837" s="1"/>
      <c r="J837" s="1"/>
      <c r="K837" s="1"/>
      <c r="L837" s="1"/>
      <c r="M837" s="1"/>
      <c r="N837" s="1"/>
      <c r="O837" s="1"/>
      <c r="P837" s="3"/>
      <c r="Q837" s="1"/>
      <c r="R837" s="1"/>
      <c r="S837" s="1"/>
      <c r="T837" s="1"/>
      <c r="U837" s="1"/>
      <c r="V837" s="1"/>
      <c r="W837" s="1"/>
      <c r="X837" s="1"/>
      <c r="Y837" s="1"/>
      <c r="Z837" s="1"/>
      <c r="AA837" s="1"/>
      <c r="AB837" s="1"/>
      <c r="AC837" s="1"/>
      <c r="AD837" s="1"/>
      <c r="AE837" s="1"/>
      <c r="AF837" s="1"/>
      <c r="AG837" s="1"/>
      <c r="AH837" s="1"/>
      <c r="AI837" s="1"/>
      <c r="AJ837" s="1"/>
      <c r="AK837" s="1"/>
      <c r="AL837" s="3"/>
      <c r="AM837" s="3"/>
      <c r="AN837" s="3"/>
      <c r="AO837" s="244"/>
      <c r="AP837" s="244"/>
      <c r="AQ837" s="244"/>
      <c r="AR837" s="1"/>
      <c r="AS837" s="1"/>
      <c r="AT837" s="1"/>
      <c r="AU837" s="1"/>
      <c r="AV837" s="1"/>
      <c r="AW837" s="1"/>
      <c r="AX837" s="1"/>
      <c r="AY837" s="1"/>
      <c r="AZ837" s="1"/>
      <c r="BA837" s="1"/>
      <c r="BB837" s="1"/>
      <c r="BC837" s="1"/>
      <c r="BD837" s="1"/>
      <c r="BE837" s="1"/>
      <c r="BF837" s="1"/>
      <c r="BG837" s="1"/>
      <c r="BH837" s="1"/>
      <c r="BI837" s="1"/>
      <c r="BJ837" s="1"/>
      <c r="BK837" s="1"/>
    </row>
    <row r="838" spans="1:63" ht="13.5" customHeight="1" x14ac:dyDescent="0.25">
      <c r="A838" s="3"/>
      <c r="B838" s="3"/>
      <c r="C838" s="3"/>
      <c r="D838" s="3"/>
      <c r="E838" s="3"/>
      <c r="F838" s="3"/>
      <c r="G838" s="1"/>
      <c r="H838" s="3"/>
      <c r="I838" s="1"/>
      <c r="J838" s="1"/>
      <c r="K838" s="1"/>
      <c r="L838" s="1"/>
      <c r="M838" s="1"/>
      <c r="N838" s="1"/>
      <c r="O838" s="1"/>
      <c r="P838" s="3"/>
      <c r="Q838" s="1"/>
      <c r="R838" s="1"/>
      <c r="S838" s="1"/>
      <c r="T838" s="1"/>
      <c r="U838" s="1"/>
      <c r="V838" s="1"/>
      <c r="W838" s="1"/>
      <c r="X838" s="1"/>
      <c r="Y838" s="1"/>
      <c r="Z838" s="1"/>
      <c r="AA838" s="1"/>
      <c r="AB838" s="1"/>
      <c r="AC838" s="1"/>
      <c r="AD838" s="1"/>
      <c r="AE838" s="1"/>
      <c r="AF838" s="1"/>
      <c r="AG838" s="1"/>
      <c r="AH838" s="1"/>
      <c r="AI838" s="1"/>
      <c r="AJ838" s="1"/>
      <c r="AK838" s="1"/>
      <c r="AL838" s="3"/>
      <c r="AM838" s="3"/>
      <c r="AN838" s="3"/>
      <c r="AO838" s="244"/>
      <c r="AP838" s="244"/>
      <c r="AQ838" s="244"/>
      <c r="AR838" s="1"/>
      <c r="AS838" s="1"/>
      <c r="AT838" s="1"/>
      <c r="AU838" s="1"/>
      <c r="AV838" s="1"/>
      <c r="AW838" s="1"/>
      <c r="AX838" s="1"/>
      <c r="AY838" s="1"/>
      <c r="AZ838" s="1"/>
      <c r="BA838" s="1"/>
      <c r="BB838" s="1"/>
      <c r="BC838" s="1"/>
      <c r="BD838" s="1"/>
      <c r="BE838" s="1"/>
      <c r="BF838" s="1"/>
      <c r="BG838" s="1"/>
      <c r="BH838" s="1"/>
      <c r="BI838" s="1"/>
      <c r="BJ838" s="1"/>
      <c r="BK838" s="1"/>
    </row>
    <row r="839" spans="1:63" ht="13.5" customHeight="1" x14ac:dyDescent="0.25">
      <c r="A839" s="3"/>
      <c r="B839" s="3"/>
      <c r="C839" s="3"/>
      <c r="D839" s="3"/>
      <c r="E839" s="3"/>
      <c r="F839" s="3"/>
      <c r="G839" s="1"/>
      <c r="H839" s="3"/>
      <c r="I839" s="1"/>
      <c r="J839" s="1"/>
      <c r="K839" s="1"/>
      <c r="L839" s="1"/>
      <c r="M839" s="1"/>
      <c r="N839" s="1"/>
      <c r="O839" s="1"/>
      <c r="P839" s="3"/>
      <c r="Q839" s="1"/>
      <c r="R839" s="1"/>
      <c r="S839" s="1"/>
      <c r="T839" s="1"/>
      <c r="U839" s="1"/>
      <c r="V839" s="1"/>
      <c r="W839" s="1"/>
      <c r="X839" s="1"/>
      <c r="Y839" s="1"/>
      <c r="Z839" s="1"/>
      <c r="AA839" s="1"/>
      <c r="AB839" s="1"/>
      <c r="AC839" s="1"/>
      <c r="AD839" s="1"/>
      <c r="AE839" s="1"/>
      <c r="AF839" s="1"/>
      <c r="AG839" s="1"/>
      <c r="AH839" s="1"/>
      <c r="AI839" s="1"/>
      <c r="AJ839" s="1"/>
      <c r="AK839" s="1"/>
      <c r="AL839" s="3"/>
      <c r="AM839" s="3"/>
      <c r="AN839" s="3"/>
      <c r="AO839" s="244"/>
      <c r="AP839" s="244"/>
      <c r="AQ839" s="244"/>
      <c r="AR839" s="1"/>
      <c r="AS839" s="1"/>
      <c r="AT839" s="1"/>
      <c r="AU839" s="1"/>
      <c r="AV839" s="1"/>
      <c r="AW839" s="1"/>
      <c r="AX839" s="1"/>
      <c r="AY839" s="1"/>
      <c r="AZ839" s="1"/>
      <c r="BA839" s="1"/>
      <c r="BB839" s="1"/>
      <c r="BC839" s="1"/>
      <c r="BD839" s="1"/>
      <c r="BE839" s="1"/>
      <c r="BF839" s="1"/>
      <c r="BG839" s="1"/>
      <c r="BH839" s="1"/>
      <c r="BI839" s="1"/>
      <c r="BJ839" s="1"/>
      <c r="BK839" s="1"/>
    </row>
    <row r="840" spans="1:63" ht="13.5" customHeight="1" x14ac:dyDescent="0.25">
      <c r="A840" s="3"/>
      <c r="B840" s="3"/>
      <c r="C840" s="3"/>
      <c r="D840" s="3"/>
      <c r="E840" s="3"/>
      <c r="F840" s="3"/>
      <c r="G840" s="1"/>
      <c r="H840" s="3"/>
      <c r="I840" s="1"/>
      <c r="J840" s="1"/>
      <c r="K840" s="1"/>
      <c r="L840" s="1"/>
      <c r="M840" s="1"/>
      <c r="N840" s="1"/>
      <c r="O840" s="1"/>
      <c r="P840" s="3"/>
      <c r="Q840" s="1"/>
      <c r="R840" s="1"/>
      <c r="S840" s="1"/>
      <c r="T840" s="1"/>
      <c r="U840" s="1"/>
      <c r="V840" s="1"/>
      <c r="W840" s="1"/>
      <c r="X840" s="1"/>
      <c r="Y840" s="1"/>
      <c r="Z840" s="1"/>
      <c r="AA840" s="1"/>
      <c r="AB840" s="1"/>
      <c r="AC840" s="1"/>
      <c r="AD840" s="1"/>
      <c r="AE840" s="1"/>
      <c r="AF840" s="1"/>
      <c r="AG840" s="1"/>
      <c r="AH840" s="1"/>
      <c r="AI840" s="1"/>
      <c r="AJ840" s="1"/>
      <c r="AK840" s="1"/>
      <c r="AL840" s="3"/>
      <c r="AM840" s="3"/>
      <c r="AN840" s="3"/>
      <c r="AO840" s="244"/>
      <c r="AP840" s="244"/>
      <c r="AQ840" s="244"/>
      <c r="AR840" s="1"/>
      <c r="AS840" s="1"/>
      <c r="AT840" s="1"/>
      <c r="AU840" s="1"/>
      <c r="AV840" s="1"/>
      <c r="AW840" s="1"/>
      <c r="AX840" s="1"/>
      <c r="AY840" s="1"/>
      <c r="AZ840" s="1"/>
      <c r="BA840" s="1"/>
      <c r="BB840" s="1"/>
      <c r="BC840" s="1"/>
      <c r="BD840" s="1"/>
      <c r="BE840" s="1"/>
      <c r="BF840" s="1"/>
      <c r="BG840" s="1"/>
      <c r="BH840" s="1"/>
      <c r="BI840" s="1"/>
      <c r="BJ840" s="1"/>
      <c r="BK840" s="1"/>
    </row>
    <row r="841" spans="1:63" ht="13.5" customHeight="1" x14ac:dyDescent="0.25">
      <c r="A841" s="3"/>
      <c r="B841" s="3"/>
      <c r="C841" s="3"/>
      <c r="D841" s="3"/>
      <c r="E841" s="3"/>
      <c r="F841" s="3"/>
      <c r="G841" s="1"/>
      <c r="H841" s="3"/>
      <c r="I841" s="1"/>
      <c r="J841" s="1"/>
      <c r="K841" s="1"/>
      <c r="L841" s="1"/>
      <c r="M841" s="1"/>
      <c r="N841" s="1"/>
      <c r="O841" s="1"/>
      <c r="P841" s="3"/>
      <c r="Q841" s="1"/>
      <c r="R841" s="1"/>
      <c r="S841" s="1"/>
      <c r="T841" s="1"/>
      <c r="U841" s="1"/>
      <c r="V841" s="1"/>
      <c r="W841" s="1"/>
      <c r="X841" s="1"/>
      <c r="Y841" s="1"/>
      <c r="Z841" s="1"/>
      <c r="AA841" s="1"/>
      <c r="AB841" s="1"/>
      <c r="AC841" s="1"/>
      <c r="AD841" s="1"/>
      <c r="AE841" s="1"/>
      <c r="AF841" s="1"/>
      <c r="AG841" s="1"/>
      <c r="AH841" s="1"/>
      <c r="AI841" s="1"/>
      <c r="AJ841" s="1"/>
      <c r="AK841" s="1"/>
      <c r="AL841" s="3"/>
      <c r="AM841" s="3"/>
      <c r="AN841" s="3"/>
      <c r="AO841" s="244"/>
      <c r="AP841" s="244"/>
      <c r="AQ841" s="244"/>
      <c r="AR841" s="1"/>
      <c r="AS841" s="1"/>
      <c r="AT841" s="1"/>
      <c r="AU841" s="1"/>
      <c r="AV841" s="1"/>
      <c r="AW841" s="1"/>
      <c r="AX841" s="1"/>
      <c r="AY841" s="1"/>
      <c r="AZ841" s="1"/>
      <c r="BA841" s="1"/>
      <c r="BB841" s="1"/>
      <c r="BC841" s="1"/>
      <c r="BD841" s="1"/>
      <c r="BE841" s="1"/>
      <c r="BF841" s="1"/>
      <c r="BG841" s="1"/>
      <c r="BH841" s="1"/>
      <c r="BI841" s="1"/>
      <c r="BJ841" s="1"/>
      <c r="BK841" s="1"/>
    </row>
    <row r="842" spans="1:63" ht="13.5" customHeight="1" x14ac:dyDescent="0.25">
      <c r="A842" s="3"/>
      <c r="B842" s="3"/>
      <c r="C842" s="3"/>
      <c r="D842" s="3"/>
      <c r="E842" s="3"/>
      <c r="F842" s="3"/>
      <c r="G842" s="1"/>
      <c r="H842" s="3"/>
      <c r="I842" s="1"/>
      <c r="J842" s="1"/>
      <c r="K842" s="1"/>
      <c r="L842" s="1"/>
      <c r="M842" s="1"/>
      <c r="N842" s="1"/>
      <c r="O842" s="1"/>
      <c r="P842" s="3"/>
      <c r="Q842" s="1"/>
      <c r="R842" s="1"/>
      <c r="S842" s="1"/>
      <c r="T842" s="1"/>
      <c r="U842" s="1"/>
      <c r="V842" s="1"/>
      <c r="W842" s="1"/>
      <c r="X842" s="1"/>
      <c r="Y842" s="1"/>
      <c r="Z842" s="1"/>
      <c r="AA842" s="1"/>
      <c r="AB842" s="1"/>
      <c r="AC842" s="1"/>
      <c r="AD842" s="1"/>
      <c r="AE842" s="1"/>
      <c r="AF842" s="1"/>
      <c r="AG842" s="1"/>
      <c r="AH842" s="1"/>
      <c r="AI842" s="1"/>
      <c r="AJ842" s="1"/>
      <c r="AK842" s="1"/>
      <c r="AL842" s="3"/>
      <c r="AM842" s="3"/>
      <c r="AN842" s="3"/>
      <c r="AO842" s="244"/>
      <c r="AP842" s="244"/>
      <c r="AQ842" s="244"/>
      <c r="AR842" s="1"/>
      <c r="AS842" s="1"/>
      <c r="AT842" s="1"/>
      <c r="AU842" s="1"/>
      <c r="AV842" s="1"/>
      <c r="AW842" s="1"/>
      <c r="AX842" s="1"/>
      <c r="AY842" s="1"/>
      <c r="AZ842" s="1"/>
      <c r="BA842" s="1"/>
      <c r="BB842" s="1"/>
      <c r="BC842" s="1"/>
      <c r="BD842" s="1"/>
      <c r="BE842" s="1"/>
      <c r="BF842" s="1"/>
      <c r="BG842" s="1"/>
      <c r="BH842" s="1"/>
      <c r="BI842" s="1"/>
      <c r="BJ842" s="1"/>
      <c r="BK842" s="1"/>
    </row>
    <row r="843" spans="1:63" ht="13.5" customHeight="1" x14ac:dyDescent="0.25">
      <c r="A843" s="3"/>
      <c r="B843" s="3"/>
      <c r="C843" s="3"/>
      <c r="D843" s="3"/>
      <c r="E843" s="3"/>
      <c r="F843" s="3"/>
      <c r="G843" s="1"/>
      <c r="H843" s="3"/>
      <c r="I843" s="1"/>
      <c r="J843" s="1"/>
      <c r="K843" s="1"/>
      <c r="L843" s="1"/>
      <c r="M843" s="1"/>
      <c r="N843" s="1"/>
      <c r="O843" s="1"/>
      <c r="P843" s="3"/>
      <c r="Q843" s="1"/>
      <c r="R843" s="1"/>
      <c r="S843" s="1"/>
      <c r="T843" s="1"/>
      <c r="U843" s="1"/>
      <c r="V843" s="1"/>
      <c r="W843" s="1"/>
      <c r="X843" s="1"/>
      <c r="Y843" s="1"/>
      <c r="Z843" s="1"/>
      <c r="AA843" s="1"/>
      <c r="AB843" s="1"/>
      <c r="AC843" s="1"/>
      <c r="AD843" s="1"/>
      <c r="AE843" s="1"/>
      <c r="AF843" s="1"/>
      <c r="AG843" s="1"/>
      <c r="AH843" s="1"/>
      <c r="AI843" s="1"/>
      <c r="AJ843" s="1"/>
      <c r="AK843" s="1"/>
      <c r="AL843" s="3"/>
      <c r="AM843" s="3"/>
      <c r="AN843" s="3"/>
      <c r="AO843" s="244"/>
      <c r="AP843" s="244"/>
      <c r="AQ843" s="244"/>
      <c r="AR843" s="1"/>
      <c r="AS843" s="1"/>
      <c r="AT843" s="1"/>
      <c r="AU843" s="1"/>
      <c r="AV843" s="1"/>
      <c r="AW843" s="1"/>
      <c r="AX843" s="1"/>
      <c r="AY843" s="1"/>
      <c r="AZ843" s="1"/>
      <c r="BA843" s="1"/>
      <c r="BB843" s="1"/>
      <c r="BC843" s="1"/>
      <c r="BD843" s="1"/>
      <c r="BE843" s="1"/>
      <c r="BF843" s="1"/>
      <c r="BG843" s="1"/>
      <c r="BH843" s="1"/>
      <c r="BI843" s="1"/>
      <c r="BJ843" s="1"/>
      <c r="BK843" s="1"/>
    </row>
    <row r="844" spans="1:63" ht="13.5" customHeight="1" x14ac:dyDescent="0.25">
      <c r="A844" s="3"/>
      <c r="B844" s="3"/>
      <c r="C844" s="3"/>
      <c r="D844" s="3"/>
      <c r="E844" s="3"/>
      <c r="F844" s="3"/>
      <c r="G844" s="1"/>
      <c r="H844" s="3"/>
      <c r="I844" s="1"/>
      <c r="J844" s="1"/>
      <c r="K844" s="1"/>
      <c r="L844" s="1"/>
      <c r="M844" s="1"/>
      <c r="N844" s="1"/>
      <c r="O844" s="1"/>
      <c r="P844" s="3"/>
      <c r="Q844" s="1"/>
      <c r="R844" s="1"/>
      <c r="S844" s="1"/>
      <c r="T844" s="1"/>
      <c r="U844" s="1"/>
      <c r="V844" s="1"/>
      <c r="W844" s="1"/>
      <c r="X844" s="1"/>
      <c r="Y844" s="1"/>
      <c r="Z844" s="1"/>
      <c r="AA844" s="1"/>
      <c r="AB844" s="1"/>
      <c r="AC844" s="1"/>
      <c r="AD844" s="1"/>
      <c r="AE844" s="1"/>
      <c r="AF844" s="1"/>
      <c r="AG844" s="1"/>
      <c r="AH844" s="1"/>
      <c r="AI844" s="1"/>
      <c r="AJ844" s="1"/>
      <c r="AK844" s="1"/>
      <c r="AL844" s="3"/>
      <c r="AM844" s="3"/>
      <c r="AN844" s="3"/>
      <c r="AO844" s="244"/>
      <c r="AP844" s="244"/>
      <c r="AQ844" s="244"/>
      <c r="AR844" s="1"/>
      <c r="AS844" s="1"/>
      <c r="AT844" s="1"/>
      <c r="AU844" s="1"/>
      <c r="AV844" s="1"/>
      <c r="AW844" s="1"/>
      <c r="AX844" s="1"/>
      <c r="AY844" s="1"/>
      <c r="AZ844" s="1"/>
      <c r="BA844" s="1"/>
      <c r="BB844" s="1"/>
      <c r="BC844" s="1"/>
      <c r="BD844" s="1"/>
      <c r="BE844" s="1"/>
      <c r="BF844" s="1"/>
      <c r="BG844" s="1"/>
      <c r="BH844" s="1"/>
      <c r="BI844" s="1"/>
      <c r="BJ844" s="1"/>
      <c r="BK844" s="1"/>
    </row>
    <row r="845" spans="1:63" ht="13.5" customHeight="1" x14ac:dyDescent="0.25">
      <c r="A845" s="3"/>
      <c r="B845" s="3"/>
      <c r="C845" s="3"/>
      <c r="D845" s="3"/>
      <c r="E845" s="3"/>
      <c r="F845" s="3"/>
      <c r="G845" s="1"/>
      <c r="H845" s="3"/>
      <c r="I845" s="1"/>
      <c r="J845" s="1"/>
      <c r="K845" s="1"/>
      <c r="L845" s="1"/>
      <c r="M845" s="1"/>
      <c r="N845" s="1"/>
      <c r="O845" s="1"/>
      <c r="P845" s="3"/>
      <c r="Q845" s="1"/>
      <c r="R845" s="1"/>
      <c r="S845" s="1"/>
      <c r="T845" s="1"/>
      <c r="U845" s="1"/>
      <c r="V845" s="1"/>
      <c r="W845" s="1"/>
      <c r="X845" s="1"/>
      <c r="Y845" s="1"/>
      <c r="Z845" s="1"/>
      <c r="AA845" s="1"/>
      <c r="AB845" s="1"/>
      <c r="AC845" s="1"/>
      <c r="AD845" s="1"/>
      <c r="AE845" s="1"/>
      <c r="AF845" s="1"/>
      <c r="AG845" s="1"/>
      <c r="AH845" s="1"/>
      <c r="AI845" s="1"/>
      <c r="AJ845" s="1"/>
      <c r="AK845" s="1"/>
      <c r="AL845" s="3"/>
      <c r="AM845" s="3"/>
      <c r="AN845" s="3"/>
      <c r="AO845" s="244"/>
      <c r="AP845" s="244"/>
      <c r="AQ845" s="244"/>
      <c r="AR845" s="1"/>
      <c r="AS845" s="1"/>
      <c r="AT845" s="1"/>
      <c r="AU845" s="1"/>
      <c r="AV845" s="1"/>
      <c r="AW845" s="1"/>
      <c r="AX845" s="1"/>
      <c r="AY845" s="1"/>
      <c r="AZ845" s="1"/>
      <c r="BA845" s="1"/>
      <c r="BB845" s="1"/>
      <c r="BC845" s="1"/>
      <c r="BD845" s="1"/>
      <c r="BE845" s="1"/>
      <c r="BF845" s="1"/>
      <c r="BG845" s="1"/>
      <c r="BH845" s="1"/>
      <c r="BI845" s="1"/>
      <c r="BJ845" s="1"/>
      <c r="BK845" s="1"/>
    </row>
    <row r="846" spans="1:63" ht="13.5" customHeight="1" x14ac:dyDescent="0.25">
      <c r="A846" s="3"/>
      <c r="B846" s="3"/>
      <c r="C846" s="3"/>
      <c r="D846" s="3"/>
      <c r="E846" s="3"/>
      <c r="F846" s="3"/>
      <c r="G846" s="1"/>
      <c r="H846" s="3"/>
      <c r="I846" s="1"/>
      <c r="J846" s="1"/>
      <c r="K846" s="1"/>
      <c r="L846" s="1"/>
      <c r="M846" s="1"/>
      <c r="N846" s="1"/>
      <c r="O846" s="1"/>
      <c r="P846" s="3"/>
      <c r="Q846" s="1"/>
      <c r="R846" s="1"/>
      <c r="S846" s="1"/>
      <c r="T846" s="1"/>
      <c r="U846" s="1"/>
      <c r="V846" s="1"/>
      <c r="W846" s="1"/>
      <c r="X846" s="1"/>
      <c r="Y846" s="1"/>
      <c r="Z846" s="1"/>
      <c r="AA846" s="1"/>
      <c r="AB846" s="1"/>
      <c r="AC846" s="1"/>
      <c r="AD846" s="1"/>
      <c r="AE846" s="1"/>
      <c r="AF846" s="1"/>
      <c r="AG846" s="1"/>
      <c r="AH846" s="1"/>
      <c r="AI846" s="1"/>
      <c r="AJ846" s="1"/>
      <c r="AK846" s="1"/>
      <c r="AL846" s="3"/>
      <c r="AM846" s="3"/>
      <c r="AN846" s="3"/>
      <c r="AO846" s="244"/>
      <c r="AP846" s="244"/>
      <c r="AQ846" s="244"/>
      <c r="AR846" s="1"/>
      <c r="AS846" s="1"/>
      <c r="AT846" s="1"/>
      <c r="AU846" s="1"/>
      <c r="AV846" s="1"/>
      <c r="AW846" s="1"/>
      <c r="AX846" s="1"/>
      <c r="AY846" s="1"/>
      <c r="AZ846" s="1"/>
      <c r="BA846" s="1"/>
      <c r="BB846" s="1"/>
      <c r="BC846" s="1"/>
      <c r="BD846" s="1"/>
      <c r="BE846" s="1"/>
      <c r="BF846" s="1"/>
      <c r="BG846" s="1"/>
      <c r="BH846" s="1"/>
      <c r="BI846" s="1"/>
      <c r="BJ846" s="1"/>
      <c r="BK846" s="1"/>
    </row>
    <row r="847" spans="1:63" ht="13.5" customHeight="1" x14ac:dyDescent="0.25">
      <c r="A847" s="3"/>
      <c r="B847" s="3"/>
      <c r="C847" s="3"/>
      <c r="D847" s="3"/>
      <c r="E847" s="3"/>
      <c r="F847" s="3"/>
      <c r="G847" s="1"/>
      <c r="H847" s="3"/>
      <c r="I847" s="1"/>
      <c r="J847" s="1"/>
      <c r="K847" s="1"/>
      <c r="L847" s="1"/>
      <c r="M847" s="1"/>
      <c r="N847" s="1"/>
      <c r="O847" s="1"/>
      <c r="P847" s="3"/>
      <c r="Q847" s="1"/>
      <c r="R847" s="1"/>
      <c r="S847" s="1"/>
      <c r="T847" s="1"/>
      <c r="U847" s="1"/>
      <c r="V847" s="1"/>
      <c r="W847" s="1"/>
      <c r="X847" s="1"/>
      <c r="Y847" s="1"/>
      <c r="Z847" s="1"/>
      <c r="AA847" s="1"/>
      <c r="AB847" s="1"/>
      <c r="AC847" s="1"/>
      <c r="AD847" s="1"/>
      <c r="AE847" s="1"/>
      <c r="AF847" s="1"/>
      <c r="AG847" s="1"/>
      <c r="AH847" s="1"/>
      <c r="AI847" s="1"/>
      <c r="AJ847" s="1"/>
      <c r="AK847" s="1"/>
      <c r="AL847" s="3"/>
      <c r="AM847" s="3"/>
      <c r="AN847" s="3"/>
      <c r="AO847" s="244"/>
      <c r="AP847" s="244"/>
      <c r="AQ847" s="244"/>
      <c r="AR847" s="1"/>
      <c r="AS847" s="1"/>
      <c r="AT847" s="1"/>
      <c r="AU847" s="1"/>
      <c r="AV847" s="1"/>
      <c r="AW847" s="1"/>
      <c r="AX847" s="1"/>
      <c r="AY847" s="1"/>
      <c r="AZ847" s="1"/>
      <c r="BA847" s="1"/>
      <c r="BB847" s="1"/>
      <c r="BC847" s="1"/>
      <c r="BD847" s="1"/>
      <c r="BE847" s="1"/>
      <c r="BF847" s="1"/>
      <c r="BG847" s="1"/>
      <c r="BH847" s="1"/>
      <c r="BI847" s="1"/>
      <c r="BJ847" s="1"/>
      <c r="BK847" s="1"/>
    </row>
    <row r="848" spans="1:63" ht="13.5" customHeight="1" x14ac:dyDescent="0.25">
      <c r="A848" s="3"/>
      <c r="B848" s="3"/>
      <c r="C848" s="3"/>
      <c r="D848" s="3"/>
      <c r="E848" s="3"/>
      <c r="F848" s="3"/>
      <c r="G848" s="1"/>
      <c r="H848" s="3"/>
      <c r="I848" s="1"/>
      <c r="J848" s="1"/>
      <c r="K848" s="1"/>
      <c r="L848" s="1"/>
      <c r="M848" s="1"/>
      <c r="N848" s="1"/>
      <c r="O848" s="1"/>
      <c r="P848" s="3"/>
      <c r="Q848" s="1"/>
      <c r="R848" s="1"/>
      <c r="S848" s="1"/>
      <c r="T848" s="1"/>
      <c r="U848" s="1"/>
      <c r="V848" s="1"/>
      <c r="W848" s="1"/>
      <c r="X848" s="1"/>
      <c r="Y848" s="1"/>
      <c r="Z848" s="1"/>
      <c r="AA848" s="1"/>
      <c r="AB848" s="1"/>
      <c r="AC848" s="1"/>
      <c r="AD848" s="1"/>
      <c r="AE848" s="1"/>
      <c r="AF848" s="1"/>
      <c r="AG848" s="1"/>
      <c r="AH848" s="1"/>
      <c r="AI848" s="1"/>
      <c r="AJ848" s="1"/>
      <c r="AK848" s="1"/>
      <c r="AL848" s="3"/>
      <c r="AM848" s="3"/>
      <c r="AN848" s="3"/>
      <c r="AO848" s="244"/>
      <c r="AP848" s="244"/>
      <c r="AQ848" s="244"/>
      <c r="AR848" s="1"/>
      <c r="AS848" s="1"/>
      <c r="AT848" s="1"/>
      <c r="AU848" s="1"/>
      <c r="AV848" s="1"/>
      <c r="AW848" s="1"/>
      <c r="AX848" s="1"/>
      <c r="AY848" s="1"/>
      <c r="AZ848" s="1"/>
      <c r="BA848" s="1"/>
      <c r="BB848" s="1"/>
      <c r="BC848" s="1"/>
      <c r="BD848" s="1"/>
      <c r="BE848" s="1"/>
      <c r="BF848" s="1"/>
      <c r="BG848" s="1"/>
      <c r="BH848" s="1"/>
      <c r="BI848" s="1"/>
      <c r="BJ848" s="1"/>
      <c r="BK848" s="1"/>
    </row>
    <row r="849" spans="1:63" ht="13.5" customHeight="1" x14ac:dyDescent="0.25">
      <c r="A849" s="3"/>
      <c r="B849" s="3"/>
      <c r="C849" s="3"/>
      <c r="D849" s="3"/>
      <c r="E849" s="3"/>
      <c r="F849" s="3"/>
      <c r="G849" s="1"/>
      <c r="H849" s="3"/>
      <c r="I849" s="1"/>
      <c r="J849" s="1"/>
      <c r="K849" s="1"/>
      <c r="L849" s="1"/>
      <c r="M849" s="1"/>
      <c r="N849" s="1"/>
      <c r="O849" s="1"/>
      <c r="P849" s="3"/>
      <c r="Q849" s="1"/>
      <c r="R849" s="1"/>
      <c r="S849" s="1"/>
      <c r="T849" s="1"/>
      <c r="U849" s="1"/>
      <c r="V849" s="1"/>
      <c r="W849" s="1"/>
      <c r="X849" s="1"/>
      <c r="Y849" s="1"/>
      <c r="Z849" s="1"/>
      <c r="AA849" s="1"/>
      <c r="AB849" s="1"/>
      <c r="AC849" s="1"/>
      <c r="AD849" s="1"/>
      <c r="AE849" s="1"/>
      <c r="AF849" s="1"/>
      <c r="AG849" s="1"/>
      <c r="AH849" s="1"/>
      <c r="AI849" s="1"/>
      <c r="AJ849" s="1"/>
      <c r="AK849" s="1"/>
      <c r="AL849" s="3"/>
      <c r="AM849" s="3"/>
      <c r="AN849" s="3"/>
      <c r="AO849" s="244"/>
      <c r="AP849" s="244"/>
      <c r="AQ849" s="244"/>
      <c r="AR849" s="1"/>
      <c r="AS849" s="1"/>
      <c r="AT849" s="1"/>
      <c r="AU849" s="1"/>
      <c r="AV849" s="1"/>
      <c r="AW849" s="1"/>
      <c r="AX849" s="1"/>
      <c r="AY849" s="1"/>
      <c r="AZ849" s="1"/>
      <c r="BA849" s="1"/>
      <c r="BB849" s="1"/>
      <c r="BC849" s="1"/>
      <c r="BD849" s="1"/>
      <c r="BE849" s="1"/>
      <c r="BF849" s="1"/>
      <c r="BG849" s="1"/>
      <c r="BH849" s="1"/>
      <c r="BI849" s="1"/>
      <c r="BJ849" s="1"/>
      <c r="BK849" s="1"/>
    </row>
    <row r="850" spans="1:63" ht="13.5" customHeight="1" x14ac:dyDescent="0.25">
      <c r="A850" s="3"/>
      <c r="B850" s="3"/>
      <c r="C850" s="3"/>
      <c r="D850" s="3"/>
      <c r="E850" s="3"/>
      <c r="F850" s="3"/>
      <c r="G850" s="1"/>
      <c r="H850" s="3"/>
      <c r="I850" s="1"/>
      <c r="J850" s="1"/>
      <c r="K850" s="1"/>
      <c r="L850" s="1"/>
      <c r="M850" s="1"/>
      <c r="N850" s="1"/>
      <c r="O850" s="1"/>
      <c r="P850" s="3"/>
      <c r="Q850" s="1"/>
      <c r="R850" s="1"/>
      <c r="S850" s="1"/>
      <c r="T850" s="1"/>
      <c r="U850" s="1"/>
      <c r="V850" s="1"/>
      <c r="W850" s="1"/>
      <c r="X850" s="1"/>
      <c r="Y850" s="1"/>
      <c r="Z850" s="1"/>
      <c r="AA850" s="1"/>
      <c r="AB850" s="1"/>
      <c r="AC850" s="1"/>
      <c r="AD850" s="1"/>
      <c r="AE850" s="1"/>
      <c r="AF850" s="1"/>
      <c r="AG850" s="1"/>
      <c r="AH850" s="1"/>
      <c r="AI850" s="1"/>
      <c r="AJ850" s="1"/>
      <c r="AK850" s="1"/>
      <c r="AL850" s="3"/>
      <c r="AM850" s="3"/>
      <c r="AN850" s="3"/>
      <c r="AO850" s="244"/>
      <c r="AP850" s="244"/>
      <c r="AQ850" s="244"/>
      <c r="AR850" s="1"/>
      <c r="AS850" s="1"/>
      <c r="AT850" s="1"/>
      <c r="AU850" s="1"/>
      <c r="AV850" s="1"/>
      <c r="AW850" s="1"/>
      <c r="AX850" s="1"/>
      <c r="AY850" s="1"/>
      <c r="AZ850" s="1"/>
      <c r="BA850" s="1"/>
      <c r="BB850" s="1"/>
      <c r="BC850" s="1"/>
      <c r="BD850" s="1"/>
      <c r="BE850" s="1"/>
      <c r="BF850" s="1"/>
      <c r="BG850" s="1"/>
      <c r="BH850" s="1"/>
      <c r="BI850" s="1"/>
      <c r="BJ850" s="1"/>
      <c r="BK850" s="1"/>
    </row>
    <row r="851" spans="1:63" ht="13.5" customHeight="1" x14ac:dyDescent="0.25">
      <c r="A851" s="3"/>
      <c r="B851" s="3"/>
      <c r="C851" s="3"/>
      <c r="D851" s="3"/>
      <c r="E851" s="3"/>
      <c r="F851" s="3"/>
      <c r="G851" s="1"/>
      <c r="H851" s="3"/>
      <c r="I851" s="1"/>
      <c r="J851" s="1"/>
      <c r="K851" s="1"/>
      <c r="L851" s="1"/>
      <c r="M851" s="1"/>
      <c r="N851" s="1"/>
      <c r="O851" s="1"/>
      <c r="P851" s="3"/>
      <c r="Q851" s="1"/>
      <c r="R851" s="1"/>
      <c r="S851" s="1"/>
      <c r="T851" s="1"/>
      <c r="U851" s="1"/>
      <c r="V851" s="1"/>
      <c r="W851" s="1"/>
      <c r="X851" s="1"/>
      <c r="Y851" s="1"/>
      <c r="Z851" s="1"/>
      <c r="AA851" s="1"/>
      <c r="AB851" s="1"/>
      <c r="AC851" s="1"/>
      <c r="AD851" s="1"/>
      <c r="AE851" s="1"/>
      <c r="AF851" s="1"/>
      <c r="AG851" s="1"/>
      <c r="AH851" s="1"/>
      <c r="AI851" s="1"/>
      <c r="AJ851" s="1"/>
      <c r="AK851" s="1"/>
      <c r="AL851" s="3"/>
      <c r="AM851" s="3"/>
      <c r="AN851" s="3"/>
      <c r="AO851" s="244"/>
      <c r="AP851" s="244"/>
      <c r="AQ851" s="244"/>
      <c r="AR851" s="1"/>
      <c r="AS851" s="1"/>
      <c r="AT851" s="1"/>
      <c r="AU851" s="1"/>
      <c r="AV851" s="1"/>
      <c r="AW851" s="1"/>
      <c r="AX851" s="1"/>
      <c r="AY851" s="1"/>
      <c r="AZ851" s="1"/>
      <c r="BA851" s="1"/>
      <c r="BB851" s="1"/>
      <c r="BC851" s="1"/>
      <c r="BD851" s="1"/>
      <c r="BE851" s="1"/>
      <c r="BF851" s="1"/>
      <c r="BG851" s="1"/>
      <c r="BH851" s="1"/>
      <c r="BI851" s="1"/>
      <c r="BJ851" s="1"/>
      <c r="BK851" s="1"/>
    </row>
    <row r="852" spans="1:63" ht="13.5" customHeight="1" x14ac:dyDescent="0.25">
      <c r="A852" s="3"/>
      <c r="B852" s="3"/>
      <c r="C852" s="3"/>
      <c r="D852" s="3"/>
      <c r="E852" s="3"/>
      <c r="F852" s="3"/>
      <c r="G852" s="1"/>
      <c r="H852" s="3"/>
      <c r="I852" s="1"/>
      <c r="J852" s="1"/>
      <c r="K852" s="1"/>
      <c r="L852" s="1"/>
      <c r="M852" s="1"/>
      <c r="N852" s="1"/>
      <c r="O852" s="1"/>
      <c r="P852" s="3"/>
      <c r="Q852" s="1"/>
      <c r="R852" s="1"/>
      <c r="S852" s="1"/>
      <c r="T852" s="1"/>
      <c r="U852" s="1"/>
      <c r="V852" s="1"/>
      <c r="W852" s="1"/>
      <c r="X852" s="1"/>
      <c r="Y852" s="1"/>
      <c r="Z852" s="1"/>
      <c r="AA852" s="1"/>
      <c r="AB852" s="1"/>
      <c r="AC852" s="1"/>
      <c r="AD852" s="1"/>
      <c r="AE852" s="1"/>
      <c r="AF852" s="1"/>
      <c r="AG852" s="1"/>
      <c r="AH852" s="1"/>
      <c r="AI852" s="1"/>
      <c r="AJ852" s="1"/>
      <c r="AK852" s="1"/>
      <c r="AL852" s="3"/>
      <c r="AM852" s="3"/>
      <c r="AN852" s="3"/>
      <c r="AO852" s="244"/>
      <c r="AP852" s="244"/>
      <c r="AQ852" s="244"/>
      <c r="AR852" s="1"/>
      <c r="AS852" s="1"/>
      <c r="AT852" s="1"/>
      <c r="AU852" s="1"/>
      <c r="AV852" s="1"/>
      <c r="AW852" s="1"/>
      <c r="AX852" s="1"/>
      <c r="AY852" s="1"/>
      <c r="AZ852" s="1"/>
      <c r="BA852" s="1"/>
      <c r="BB852" s="1"/>
      <c r="BC852" s="1"/>
      <c r="BD852" s="1"/>
      <c r="BE852" s="1"/>
      <c r="BF852" s="1"/>
      <c r="BG852" s="1"/>
      <c r="BH852" s="1"/>
      <c r="BI852" s="1"/>
      <c r="BJ852" s="1"/>
      <c r="BK852" s="1"/>
    </row>
    <row r="853" spans="1:63" ht="13.5" customHeight="1" x14ac:dyDescent="0.25">
      <c r="A853" s="3"/>
      <c r="B853" s="3"/>
      <c r="C853" s="3"/>
      <c r="D853" s="3"/>
      <c r="E853" s="3"/>
      <c r="F853" s="3"/>
      <c r="G853" s="1"/>
      <c r="H853" s="3"/>
      <c r="I853" s="1"/>
      <c r="J853" s="1"/>
      <c r="K853" s="1"/>
      <c r="L853" s="1"/>
      <c r="M853" s="1"/>
      <c r="N853" s="1"/>
      <c r="O853" s="1"/>
      <c r="P853" s="3"/>
      <c r="Q853" s="1"/>
      <c r="R853" s="1"/>
      <c r="S853" s="1"/>
      <c r="T853" s="1"/>
      <c r="U853" s="1"/>
      <c r="V853" s="1"/>
      <c r="W853" s="1"/>
      <c r="X853" s="1"/>
      <c r="Y853" s="1"/>
      <c r="Z853" s="1"/>
      <c r="AA853" s="1"/>
      <c r="AB853" s="1"/>
      <c r="AC853" s="1"/>
      <c r="AD853" s="1"/>
      <c r="AE853" s="1"/>
      <c r="AF853" s="1"/>
      <c r="AG853" s="1"/>
      <c r="AH853" s="1"/>
      <c r="AI853" s="1"/>
      <c r="AJ853" s="1"/>
      <c r="AK853" s="1"/>
      <c r="AL853" s="3"/>
      <c r="AM853" s="3"/>
      <c r="AN853" s="3"/>
      <c r="AO853" s="244"/>
      <c r="AP853" s="244"/>
      <c r="AQ853" s="244"/>
      <c r="AR853" s="1"/>
      <c r="AS853" s="1"/>
      <c r="AT853" s="1"/>
      <c r="AU853" s="1"/>
      <c r="AV853" s="1"/>
      <c r="AW853" s="1"/>
      <c r="AX853" s="1"/>
      <c r="AY853" s="1"/>
      <c r="AZ853" s="1"/>
      <c r="BA853" s="1"/>
      <c r="BB853" s="1"/>
      <c r="BC853" s="1"/>
      <c r="BD853" s="1"/>
      <c r="BE853" s="1"/>
      <c r="BF853" s="1"/>
      <c r="BG853" s="1"/>
      <c r="BH853" s="1"/>
      <c r="BI853" s="1"/>
      <c r="BJ853" s="1"/>
      <c r="BK853" s="1"/>
    </row>
    <row r="854" spans="1:63" ht="13.5" customHeight="1" x14ac:dyDescent="0.25">
      <c r="A854" s="3"/>
      <c r="B854" s="3"/>
      <c r="C854" s="3"/>
      <c r="D854" s="3"/>
      <c r="E854" s="3"/>
      <c r="F854" s="3"/>
      <c r="G854" s="1"/>
      <c r="H854" s="3"/>
      <c r="I854" s="1"/>
      <c r="J854" s="1"/>
      <c r="K854" s="1"/>
      <c r="L854" s="1"/>
      <c r="M854" s="1"/>
      <c r="N854" s="1"/>
      <c r="O854" s="1"/>
      <c r="P854" s="3"/>
      <c r="Q854" s="1"/>
      <c r="R854" s="1"/>
      <c r="S854" s="1"/>
      <c r="T854" s="1"/>
      <c r="U854" s="1"/>
      <c r="V854" s="1"/>
      <c r="W854" s="1"/>
      <c r="X854" s="1"/>
      <c r="Y854" s="1"/>
      <c r="Z854" s="1"/>
      <c r="AA854" s="1"/>
      <c r="AB854" s="1"/>
      <c r="AC854" s="1"/>
      <c r="AD854" s="1"/>
      <c r="AE854" s="1"/>
      <c r="AF854" s="1"/>
      <c r="AG854" s="1"/>
      <c r="AH854" s="1"/>
      <c r="AI854" s="1"/>
      <c r="AJ854" s="1"/>
      <c r="AK854" s="1"/>
      <c r="AL854" s="3"/>
      <c r="AM854" s="3"/>
      <c r="AN854" s="3"/>
      <c r="AO854" s="244"/>
      <c r="AP854" s="244"/>
      <c r="AQ854" s="244"/>
      <c r="AR854" s="1"/>
      <c r="AS854" s="1"/>
      <c r="AT854" s="1"/>
      <c r="AU854" s="1"/>
      <c r="AV854" s="1"/>
      <c r="AW854" s="1"/>
      <c r="AX854" s="1"/>
      <c r="AY854" s="1"/>
      <c r="AZ854" s="1"/>
      <c r="BA854" s="1"/>
      <c r="BB854" s="1"/>
      <c r="BC854" s="1"/>
      <c r="BD854" s="1"/>
      <c r="BE854" s="1"/>
      <c r="BF854" s="1"/>
      <c r="BG854" s="1"/>
      <c r="BH854" s="1"/>
      <c r="BI854" s="1"/>
      <c r="BJ854" s="1"/>
      <c r="BK854" s="1"/>
    </row>
    <row r="855" spans="1:63" ht="13.5" customHeight="1" x14ac:dyDescent="0.25">
      <c r="A855" s="3"/>
      <c r="B855" s="3"/>
      <c r="C855" s="3"/>
      <c r="D855" s="3"/>
      <c r="E855" s="3"/>
      <c r="F855" s="3"/>
      <c r="G855" s="1"/>
      <c r="H855" s="3"/>
      <c r="I855" s="1"/>
      <c r="J855" s="1"/>
      <c r="K855" s="1"/>
      <c r="L855" s="1"/>
      <c r="M855" s="1"/>
      <c r="N855" s="1"/>
      <c r="O855" s="1"/>
      <c r="P855" s="3"/>
      <c r="Q855" s="1"/>
      <c r="R855" s="1"/>
      <c r="S855" s="1"/>
      <c r="T855" s="1"/>
      <c r="U855" s="1"/>
      <c r="V855" s="1"/>
      <c r="W855" s="1"/>
      <c r="X855" s="1"/>
      <c r="Y855" s="1"/>
      <c r="Z855" s="1"/>
      <c r="AA855" s="1"/>
      <c r="AB855" s="1"/>
      <c r="AC855" s="1"/>
      <c r="AD855" s="1"/>
      <c r="AE855" s="1"/>
      <c r="AF855" s="1"/>
      <c r="AG855" s="1"/>
      <c r="AH855" s="1"/>
      <c r="AI855" s="1"/>
      <c r="AJ855" s="1"/>
      <c r="AK855" s="1"/>
      <c r="AL855" s="3"/>
      <c r="AM855" s="3"/>
      <c r="AN855" s="3"/>
      <c r="AO855" s="244"/>
      <c r="AP855" s="244"/>
      <c r="AQ855" s="244"/>
      <c r="AR855" s="1"/>
      <c r="AS855" s="1"/>
      <c r="AT855" s="1"/>
      <c r="AU855" s="1"/>
      <c r="AV855" s="1"/>
      <c r="AW855" s="1"/>
      <c r="AX855" s="1"/>
      <c r="AY855" s="1"/>
      <c r="AZ855" s="1"/>
      <c r="BA855" s="1"/>
      <c r="BB855" s="1"/>
      <c r="BC855" s="1"/>
      <c r="BD855" s="1"/>
      <c r="BE855" s="1"/>
      <c r="BF855" s="1"/>
      <c r="BG855" s="1"/>
      <c r="BH855" s="1"/>
      <c r="BI855" s="1"/>
      <c r="BJ855" s="1"/>
      <c r="BK855" s="1"/>
    </row>
    <row r="856" spans="1:63" ht="13.5" customHeight="1" x14ac:dyDescent="0.25">
      <c r="A856" s="3"/>
      <c r="B856" s="3"/>
      <c r="C856" s="3"/>
      <c r="D856" s="3"/>
      <c r="E856" s="3"/>
      <c r="F856" s="3"/>
      <c r="G856" s="1"/>
      <c r="H856" s="3"/>
      <c r="I856" s="1"/>
      <c r="J856" s="1"/>
      <c r="K856" s="1"/>
      <c r="L856" s="1"/>
      <c r="M856" s="1"/>
      <c r="N856" s="1"/>
      <c r="O856" s="1"/>
      <c r="P856" s="3"/>
      <c r="Q856" s="1"/>
      <c r="R856" s="1"/>
      <c r="S856" s="1"/>
      <c r="T856" s="1"/>
      <c r="U856" s="1"/>
      <c r="V856" s="1"/>
      <c r="W856" s="1"/>
      <c r="X856" s="1"/>
      <c r="Y856" s="1"/>
      <c r="Z856" s="1"/>
      <c r="AA856" s="1"/>
      <c r="AB856" s="1"/>
      <c r="AC856" s="1"/>
      <c r="AD856" s="1"/>
      <c r="AE856" s="1"/>
      <c r="AF856" s="1"/>
      <c r="AG856" s="1"/>
      <c r="AH856" s="1"/>
      <c r="AI856" s="1"/>
      <c r="AJ856" s="1"/>
      <c r="AK856" s="1"/>
      <c r="AL856" s="3"/>
      <c r="AM856" s="3"/>
      <c r="AN856" s="3"/>
      <c r="AO856" s="244"/>
      <c r="AP856" s="244"/>
      <c r="AQ856" s="244"/>
      <c r="AR856" s="1"/>
      <c r="AS856" s="1"/>
      <c r="AT856" s="1"/>
      <c r="AU856" s="1"/>
      <c r="AV856" s="1"/>
      <c r="AW856" s="1"/>
      <c r="AX856" s="1"/>
      <c r="AY856" s="1"/>
      <c r="AZ856" s="1"/>
      <c r="BA856" s="1"/>
      <c r="BB856" s="1"/>
      <c r="BC856" s="1"/>
      <c r="BD856" s="1"/>
      <c r="BE856" s="1"/>
      <c r="BF856" s="1"/>
      <c r="BG856" s="1"/>
      <c r="BH856" s="1"/>
      <c r="BI856" s="1"/>
      <c r="BJ856" s="1"/>
      <c r="BK856" s="1"/>
    </row>
    <row r="857" spans="1:63" ht="13.5" customHeight="1" x14ac:dyDescent="0.25">
      <c r="A857" s="3"/>
      <c r="B857" s="3"/>
      <c r="C857" s="3"/>
      <c r="D857" s="3"/>
      <c r="E857" s="3"/>
      <c r="F857" s="3"/>
      <c r="G857" s="1"/>
      <c r="H857" s="3"/>
      <c r="I857" s="1"/>
      <c r="J857" s="1"/>
      <c r="K857" s="1"/>
      <c r="L857" s="1"/>
      <c r="M857" s="1"/>
      <c r="N857" s="1"/>
      <c r="O857" s="1"/>
      <c r="P857" s="3"/>
      <c r="Q857" s="1"/>
      <c r="R857" s="1"/>
      <c r="S857" s="1"/>
      <c r="T857" s="1"/>
      <c r="U857" s="1"/>
      <c r="V857" s="1"/>
      <c r="W857" s="1"/>
      <c r="X857" s="1"/>
      <c r="Y857" s="1"/>
      <c r="Z857" s="1"/>
      <c r="AA857" s="1"/>
      <c r="AB857" s="1"/>
      <c r="AC857" s="1"/>
      <c r="AD857" s="1"/>
      <c r="AE857" s="1"/>
      <c r="AF857" s="1"/>
      <c r="AG857" s="1"/>
      <c r="AH857" s="1"/>
      <c r="AI857" s="1"/>
      <c r="AJ857" s="1"/>
      <c r="AK857" s="1"/>
      <c r="AL857" s="3"/>
      <c r="AM857" s="3"/>
      <c r="AN857" s="3"/>
      <c r="AO857" s="244"/>
      <c r="AP857" s="244"/>
      <c r="AQ857" s="244"/>
      <c r="AR857" s="1"/>
      <c r="AS857" s="1"/>
      <c r="AT857" s="1"/>
      <c r="AU857" s="1"/>
      <c r="AV857" s="1"/>
      <c r="AW857" s="1"/>
      <c r="AX857" s="1"/>
      <c r="AY857" s="1"/>
      <c r="AZ857" s="1"/>
      <c r="BA857" s="1"/>
      <c r="BB857" s="1"/>
      <c r="BC857" s="1"/>
      <c r="BD857" s="1"/>
      <c r="BE857" s="1"/>
      <c r="BF857" s="1"/>
      <c r="BG857" s="1"/>
      <c r="BH857" s="1"/>
      <c r="BI857" s="1"/>
      <c r="BJ857" s="1"/>
      <c r="BK857" s="1"/>
    </row>
    <row r="858" spans="1:63" ht="13.5" customHeight="1" x14ac:dyDescent="0.25">
      <c r="A858" s="3"/>
      <c r="B858" s="3"/>
      <c r="C858" s="3"/>
      <c r="D858" s="3"/>
      <c r="E858" s="3"/>
      <c r="F858" s="3"/>
      <c r="G858" s="1"/>
      <c r="H858" s="3"/>
      <c r="I858" s="1"/>
      <c r="J858" s="1"/>
      <c r="K858" s="1"/>
      <c r="L858" s="1"/>
      <c r="M858" s="1"/>
      <c r="N858" s="1"/>
      <c r="O858" s="1"/>
      <c r="P858" s="3"/>
      <c r="Q858" s="1"/>
      <c r="R858" s="1"/>
      <c r="S858" s="1"/>
      <c r="T858" s="1"/>
      <c r="U858" s="1"/>
      <c r="V858" s="1"/>
      <c r="W858" s="1"/>
      <c r="X858" s="1"/>
      <c r="Y858" s="1"/>
      <c r="Z858" s="1"/>
      <c r="AA858" s="1"/>
      <c r="AB858" s="1"/>
      <c r="AC858" s="1"/>
      <c r="AD858" s="1"/>
      <c r="AE858" s="1"/>
      <c r="AF858" s="1"/>
      <c r="AG858" s="1"/>
      <c r="AH858" s="1"/>
      <c r="AI858" s="1"/>
      <c r="AJ858" s="1"/>
      <c r="AK858" s="1"/>
      <c r="AL858" s="3"/>
      <c r="AM858" s="3"/>
      <c r="AN858" s="3"/>
      <c r="AO858" s="244"/>
      <c r="AP858" s="244"/>
      <c r="AQ858" s="244"/>
      <c r="AR858" s="1"/>
      <c r="AS858" s="1"/>
      <c r="AT858" s="1"/>
      <c r="AU858" s="1"/>
      <c r="AV858" s="1"/>
      <c r="AW858" s="1"/>
      <c r="AX858" s="1"/>
      <c r="AY858" s="1"/>
      <c r="AZ858" s="1"/>
      <c r="BA858" s="1"/>
      <c r="BB858" s="1"/>
      <c r="BC858" s="1"/>
      <c r="BD858" s="1"/>
      <c r="BE858" s="1"/>
      <c r="BF858" s="1"/>
      <c r="BG858" s="1"/>
      <c r="BH858" s="1"/>
      <c r="BI858" s="1"/>
      <c r="BJ858" s="1"/>
      <c r="BK858" s="1"/>
    </row>
    <row r="859" spans="1:63" ht="13.5" customHeight="1" x14ac:dyDescent="0.25">
      <c r="A859" s="3"/>
      <c r="B859" s="3"/>
      <c r="C859" s="3"/>
      <c r="D859" s="3"/>
      <c r="E859" s="3"/>
      <c r="F859" s="3"/>
      <c r="G859" s="1"/>
      <c r="H859" s="3"/>
      <c r="I859" s="1"/>
      <c r="J859" s="1"/>
      <c r="K859" s="1"/>
      <c r="L859" s="1"/>
      <c r="M859" s="1"/>
      <c r="N859" s="1"/>
      <c r="O859" s="1"/>
      <c r="P859" s="3"/>
      <c r="Q859" s="1"/>
      <c r="R859" s="1"/>
      <c r="S859" s="1"/>
      <c r="T859" s="1"/>
      <c r="U859" s="1"/>
      <c r="V859" s="1"/>
      <c r="W859" s="1"/>
      <c r="X859" s="1"/>
      <c r="Y859" s="1"/>
      <c r="Z859" s="1"/>
      <c r="AA859" s="1"/>
      <c r="AB859" s="1"/>
      <c r="AC859" s="1"/>
      <c r="AD859" s="1"/>
      <c r="AE859" s="1"/>
      <c r="AF859" s="1"/>
      <c r="AG859" s="1"/>
      <c r="AH859" s="1"/>
      <c r="AI859" s="1"/>
      <c r="AJ859" s="1"/>
      <c r="AK859" s="1"/>
      <c r="AL859" s="3"/>
      <c r="AM859" s="3"/>
      <c r="AN859" s="3"/>
      <c r="AO859" s="244"/>
      <c r="AP859" s="244"/>
      <c r="AQ859" s="244"/>
      <c r="AR859" s="1"/>
      <c r="AS859" s="1"/>
      <c r="AT859" s="1"/>
      <c r="AU859" s="1"/>
      <c r="AV859" s="1"/>
      <c r="AW859" s="1"/>
      <c r="AX859" s="1"/>
      <c r="AY859" s="1"/>
      <c r="AZ859" s="1"/>
      <c r="BA859" s="1"/>
      <c r="BB859" s="1"/>
      <c r="BC859" s="1"/>
      <c r="BD859" s="1"/>
      <c r="BE859" s="1"/>
      <c r="BF859" s="1"/>
      <c r="BG859" s="1"/>
      <c r="BH859" s="1"/>
      <c r="BI859" s="1"/>
      <c r="BJ859" s="1"/>
      <c r="BK859" s="1"/>
    </row>
    <row r="860" spans="1:63" ht="13.5" customHeight="1" x14ac:dyDescent="0.25">
      <c r="A860" s="3"/>
      <c r="B860" s="3"/>
      <c r="C860" s="3"/>
      <c r="D860" s="3"/>
      <c r="E860" s="3"/>
      <c r="F860" s="3"/>
      <c r="G860" s="1"/>
      <c r="H860" s="3"/>
      <c r="I860" s="1"/>
      <c r="J860" s="1"/>
      <c r="K860" s="1"/>
      <c r="L860" s="1"/>
      <c r="M860" s="1"/>
      <c r="N860" s="1"/>
      <c r="O860" s="1"/>
      <c r="P860" s="3"/>
      <c r="Q860" s="1"/>
      <c r="R860" s="1"/>
      <c r="S860" s="1"/>
      <c r="T860" s="1"/>
      <c r="U860" s="1"/>
      <c r="V860" s="1"/>
      <c r="W860" s="1"/>
      <c r="X860" s="1"/>
      <c r="Y860" s="1"/>
      <c r="Z860" s="1"/>
      <c r="AA860" s="1"/>
      <c r="AB860" s="1"/>
      <c r="AC860" s="1"/>
      <c r="AD860" s="1"/>
      <c r="AE860" s="1"/>
      <c r="AF860" s="1"/>
      <c r="AG860" s="1"/>
      <c r="AH860" s="1"/>
      <c r="AI860" s="1"/>
      <c r="AJ860" s="1"/>
      <c r="AK860" s="1"/>
      <c r="AL860" s="3"/>
      <c r="AM860" s="3"/>
      <c r="AN860" s="3"/>
      <c r="AO860" s="244"/>
      <c r="AP860" s="244"/>
      <c r="AQ860" s="244"/>
      <c r="AR860" s="1"/>
      <c r="AS860" s="1"/>
      <c r="AT860" s="1"/>
      <c r="AU860" s="1"/>
      <c r="AV860" s="1"/>
      <c r="AW860" s="1"/>
      <c r="AX860" s="1"/>
      <c r="AY860" s="1"/>
      <c r="AZ860" s="1"/>
      <c r="BA860" s="1"/>
      <c r="BB860" s="1"/>
      <c r="BC860" s="1"/>
      <c r="BD860" s="1"/>
      <c r="BE860" s="1"/>
      <c r="BF860" s="1"/>
      <c r="BG860" s="1"/>
      <c r="BH860" s="1"/>
      <c r="BI860" s="1"/>
      <c r="BJ860" s="1"/>
      <c r="BK860" s="1"/>
    </row>
    <row r="861" spans="1:63" ht="13.5" customHeight="1" x14ac:dyDescent="0.25">
      <c r="A861" s="3"/>
      <c r="B861" s="3"/>
      <c r="C861" s="3"/>
      <c r="D861" s="3"/>
      <c r="E861" s="3"/>
      <c r="F861" s="3"/>
      <c r="G861" s="1"/>
      <c r="H861" s="3"/>
      <c r="I861" s="1"/>
      <c r="J861" s="1"/>
      <c r="K861" s="1"/>
      <c r="L861" s="1"/>
      <c r="M861" s="1"/>
      <c r="N861" s="1"/>
      <c r="O861" s="1"/>
      <c r="P861" s="3"/>
      <c r="Q861" s="1"/>
      <c r="R861" s="1"/>
      <c r="S861" s="1"/>
      <c r="T861" s="1"/>
      <c r="U861" s="1"/>
      <c r="V861" s="1"/>
      <c r="W861" s="1"/>
      <c r="X861" s="1"/>
      <c r="Y861" s="1"/>
      <c r="Z861" s="1"/>
      <c r="AA861" s="1"/>
      <c r="AB861" s="1"/>
      <c r="AC861" s="1"/>
      <c r="AD861" s="1"/>
      <c r="AE861" s="1"/>
      <c r="AF861" s="1"/>
      <c r="AG861" s="1"/>
      <c r="AH861" s="1"/>
      <c r="AI861" s="1"/>
      <c r="AJ861" s="1"/>
      <c r="AK861" s="1"/>
      <c r="AL861" s="3"/>
      <c r="AM861" s="3"/>
      <c r="AN861" s="3"/>
      <c r="AO861" s="244"/>
      <c r="AP861" s="244"/>
      <c r="AQ861" s="244"/>
      <c r="AR861" s="1"/>
      <c r="AS861" s="1"/>
      <c r="AT861" s="1"/>
      <c r="AU861" s="1"/>
      <c r="AV861" s="1"/>
      <c r="AW861" s="1"/>
      <c r="AX861" s="1"/>
      <c r="AY861" s="1"/>
      <c r="AZ861" s="1"/>
      <c r="BA861" s="1"/>
      <c r="BB861" s="1"/>
      <c r="BC861" s="1"/>
      <c r="BD861" s="1"/>
      <c r="BE861" s="1"/>
      <c r="BF861" s="1"/>
      <c r="BG861" s="1"/>
      <c r="BH861" s="1"/>
      <c r="BI861" s="1"/>
      <c r="BJ861" s="1"/>
      <c r="BK861" s="1"/>
    </row>
    <row r="862" spans="1:63" ht="13.5" customHeight="1" x14ac:dyDescent="0.25">
      <c r="A862" s="3"/>
      <c r="B862" s="3"/>
      <c r="C862" s="3"/>
      <c r="D862" s="3"/>
      <c r="E862" s="3"/>
      <c r="F862" s="3"/>
      <c r="G862" s="1"/>
      <c r="H862" s="3"/>
      <c r="I862" s="1"/>
      <c r="J862" s="1"/>
      <c r="K862" s="1"/>
      <c r="L862" s="1"/>
      <c r="M862" s="1"/>
      <c r="N862" s="1"/>
      <c r="O862" s="1"/>
      <c r="P862" s="3"/>
      <c r="Q862" s="1"/>
      <c r="R862" s="1"/>
      <c r="S862" s="1"/>
      <c r="T862" s="1"/>
      <c r="U862" s="1"/>
      <c r="V862" s="1"/>
      <c r="W862" s="1"/>
      <c r="X862" s="1"/>
      <c r="Y862" s="1"/>
      <c r="Z862" s="1"/>
      <c r="AA862" s="1"/>
      <c r="AB862" s="1"/>
      <c r="AC862" s="1"/>
      <c r="AD862" s="1"/>
      <c r="AE862" s="1"/>
      <c r="AF862" s="1"/>
      <c r="AG862" s="1"/>
      <c r="AH862" s="1"/>
      <c r="AI862" s="1"/>
      <c r="AJ862" s="1"/>
      <c r="AK862" s="1"/>
      <c r="AL862" s="3"/>
      <c r="AM862" s="3"/>
      <c r="AN862" s="3"/>
      <c r="AO862" s="244"/>
      <c r="AP862" s="244"/>
      <c r="AQ862" s="244"/>
      <c r="AR862" s="1"/>
      <c r="AS862" s="1"/>
      <c r="AT862" s="1"/>
      <c r="AU862" s="1"/>
      <c r="AV862" s="1"/>
      <c r="AW862" s="1"/>
      <c r="AX862" s="1"/>
      <c r="AY862" s="1"/>
      <c r="AZ862" s="1"/>
      <c r="BA862" s="1"/>
      <c r="BB862" s="1"/>
      <c r="BC862" s="1"/>
      <c r="BD862" s="1"/>
      <c r="BE862" s="1"/>
      <c r="BF862" s="1"/>
      <c r="BG862" s="1"/>
      <c r="BH862" s="1"/>
      <c r="BI862" s="1"/>
      <c r="BJ862" s="1"/>
      <c r="BK862" s="1"/>
    </row>
    <row r="863" spans="1:63" ht="13.5" customHeight="1" x14ac:dyDescent="0.25">
      <c r="A863" s="3"/>
      <c r="B863" s="3"/>
      <c r="C863" s="3"/>
      <c r="D863" s="3"/>
      <c r="E863" s="3"/>
      <c r="F863" s="3"/>
      <c r="G863" s="1"/>
      <c r="H863" s="3"/>
      <c r="I863" s="1"/>
      <c r="J863" s="1"/>
      <c r="K863" s="1"/>
      <c r="L863" s="1"/>
      <c r="M863" s="1"/>
      <c r="N863" s="1"/>
      <c r="O863" s="1"/>
      <c r="P863" s="3"/>
      <c r="Q863" s="1"/>
      <c r="R863" s="1"/>
      <c r="S863" s="1"/>
      <c r="T863" s="1"/>
      <c r="U863" s="1"/>
      <c r="V863" s="1"/>
      <c r="W863" s="1"/>
      <c r="X863" s="1"/>
      <c r="Y863" s="1"/>
      <c r="Z863" s="1"/>
      <c r="AA863" s="1"/>
      <c r="AB863" s="1"/>
      <c r="AC863" s="1"/>
      <c r="AD863" s="1"/>
      <c r="AE863" s="1"/>
      <c r="AF863" s="1"/>
      <c r="AG863" s="1"/>
      <c r="AH863" s="1"/>
      <c r="AI863" s="1"/>
      <c r="AJ863" s="1"/>
      <c r="AK863" s="1"/>
      <c r="AL863" s="3"/>
      <c r="AM863" s="3"/>
      <c r="AN863" s="3"/>
      <c r="AO863" s="244"/>
      <c r="AP863" s="244"/>
      <c r="AQ863" s="244"/>
      <c r="AR863" s="1"/>
      <c r="AS863" s="1"/>
      <c r="AT863" s="1"/>
      <c r="AU863" s="1"/>
      <c r="AV863" s="1"/>
      <c r="AW863" s="1"/>
      <c r="AX863" s="1"/>
      <c r="AY863" s="1"/>
      <c r="AZ863" s="1"/>
      <c r="BA863" s="1"/>
      <c r="BB863" s="1"/>
      <c r="BC863" s="1"/>
      <c r="BD863" s="1"/>
      <c r="BE863" s="1"/>
      <c r="BF863" s="1"/>
      <c r="BG863" s="1"/>
      <c r="BH863" s="1"/>
      <c r="BI863" s="1"/>
      <c r="BJ863" s="1"/>
      <c r="BK863" s="1"/>
    </row>
    <row r="864" spans="1:63" ht="13.5" customHeight="1" x14ac:dyDescent="0.25">
      <c r="A864" s="3"/>
      <c r="B864" s="3"/>
      <c r="C864" s="3"/>
      <c r="D864" s="3"/>
      <c r="E864" s="3"/>
      <c r="F864" s="3"/>
      <c r="G864" s="1"/>
      <c r="H864" s="3"/>
      <c r="I864" s="1"/>
      <c r="J864" s="1"/>
      <c r="K864" s="1"/>
      <c r="L864" s="1"/>
      <c r="M864" s="1"/>
      <c r="N864" s="1"/>
      <c r="O864" s="1"/>
      <c r="P864" s="3"/>
      <c r="Q864" s="1"/>
      <c r="R864" s="1"/>
      <c r="S864" s="1"/>
      <c r="T864" s="1"/>
      <c r="U864" s="1"/>
      <c r="V864" s="1"/>
      <c r="W864" s="1"/>
      <c r="X864" s="1"/>
      <c r="Y864" s="1"/>
      <c r="Z864" s="1"/>
      <c r="AA864" s="1"/>
      <c r="AB864" s="1"/>
      <c r="AC864" s="1"/>
      <c r="AD864" s="1"/>
      <c r="AE864" s="1"/>
      <c r="AF864" s="1"/>
      <c r="AG864" s="1"/>
      <c r="AH864" s="1"/>
      <c r="AI864" s="1"/>
      <c r="AJ864" s="1"/>
      <c r="AK864" s="1"/>
      <c r="AL864" s="3"/>
      <c r="AM864" s="3"/>
      <c r="AN864" s="3"/>
      <c r="AO864" s="244"/>
      <c r="AP864" s="244"/>
      <c r="AQ864" s="244"/>
      <c r="AR864" s="1"/>
      <c r="AS864" s="1"/>
      <c r="AT864" s="1"/>
      <c r="AU864" s="1"/>
      <c r="AV864" s="1"/>
      <c r="AW864" s="1"/>
      <c r="AX864" s="1"/>
      <c r="AY864" s="1"/>
      <c r="AZ864" s="1"/>
      <c r="BA864" s="1"/>
      <c r="BB864" s="1"/>
      <c r="BC864" s="1"/>
      <c r="BD864" s="1"/>
      <c r="BE864" s="1"/>
      <c r="BF864" s="1"/>
      <c r="BG864" s="1"/>
      <c r="BH864" s="1"/>
      <c r="BI864" s="1"/>
      <c r="BJ864" s="1"/>
      <c r="BK864" s="1"/>
    </row>
    <row r="865" spans="1:63" ht="13.5" customHeight="1" x14ac:dyDescent="0.25">
      <c r="A865" s="3"/>
      <c r="B865" s="3"/>
      <c r="C865" s="3"/>
      <c r="D865" s="3"/>
      <c r="E865" s="3"/>
      <c r="F865" s="3"/>
      <c r="G865" s="1"/>
      <c r="H865" s="3"/>
      <c r="I865" s="1"/>
      <c r="J865" s="1"/>
      <c r="K865" s="1"/>
      <c r="L865" s="1"/>
      <c r="M865" s="1"/>
      <c r="N865" s="1"/>
      <c r="O865" s="1"/>
      <c r="P865" s="3"/>
      <c r="Q865" s="1"/>
      <c r="R865" s="1"/>
      <c r="S865" s="1"/>
      <c r="T865" s="1"/>
      <c r="U865" s="1"/>
      <c r="V865" s="1"/>
      <c r="W865" s="1"/>
      <c r="X865" s="1"/>
      <c r="Y865" s="1"/>
      <c r="Z865" s="1"/>
      <c r="AA865" s="1"/>
      <c r="AB865" s="1"/>
      <c r="AC865" s="1"/>
      <c r="AD865" s="1"/>
      <c r="AE865" s="1"/>
      <c r="AF865" s="1"/>
      <c r="AG865" s="1"/>
      <c r="AH865" s="1"/>
      <c r="AI865" s="1"/>
      <c r="AJ865" s="1"/>
      <c r="AK865" s="1"/>
      <c r="AL865" s="3"/>
      <c r="AM865" s="3"/>
      <c r="AN865" s="3"/>
      <c r="AO865" s="244"/>
      <c r="AP865" s="244"/>
      <c r="AQ865" s="244"/>
      <c r="AR865" s="1"/>
      <c r="AS865" s="1"/>
      <c r="AT865" s="1"/>
      <c r="AU865" s="1"/>
      <c r="AV865" s="1"/>
      <c r="AW865" s="1"/>
      <c r="AX865" s="1"/>
      <c r="AY865" s="1"/>
      <c r="AZ865" s="1"/>
      <c r="BA865" s="1"/>
      <c r="BB865" s="1"/>
      <c r="BC865" s="1"/>
      <c r="BD865" s="1"/>
      <c r="BE865" s="1"/>
      <c r="BF865" s="1"/>
      <c r="BG865" s="1"/>
      <c r="BH865" s="1"/>
      <c r="BI865" s="1"/>
      <c r="BJ865" s="1"/>
      <c r="BK865" s="1"/>
    </row>
    <row r="866" spans="1:63" ht="13.5" customHeight="1" x14ac:dyDescent="0.25">
      <c r="A866" s="3"/>
      <c r="B866" s="3"/>
      <c r="C866" s="3"/>
      <c r="D866" s="3"/>
      <c r="E866" s="3"/>
      <c r="F866" s="3"/>
      <c r="G866" s="1"/>
      <c r="H866" s="3"/>
      <c r="I866" s="1"/>
      <c r="J866" s="1"/>
      <c r="K866" s="1"/>
      <c r="L866" s="1"/>
      <c r="M866" s="1"/>
      <c r="N866" s="1"/>
      <c r="O866" s="1"/>
      <c r="P866" s="3"/>
      <c r="Q866" s="1"/>
      <c r="R866" s="1"/>
      <c r="S866" s="1"/>
      <c r="T866" s="1"/>
      <c r="U866" s="1"/>
      <c r="V866" s="1"/>
      <c r="W866" s="1"/>
      <c r="X866" s="1"/>
      <c r="Y866" s="1"/>
      <c r="Z866" s="1"/>
      <c r="AA866" s="1"/>
      <c r="AB866" s="1"/>
      <c r="AC866" s="1"/>
      <c r="AD866" s="1"/>
      <c r="AE866" s="1"/>
      <c r="AF866" s="1"/>
      <c r="AG866" s="1"/>
      <c r="AH866" s="1"/>
      <c r="AI866" s="1"/>
      <c r="AJ866" s="1"/>
      <c r="AK866" s="1"/>
      <c r="AL866" s="3"/>
      <c r="AM866" s="3"/>
      <c r="AN866" s="3"/>
      <c r="AO866" s="244"/>
      <c r="AP866" s="244"/>
      <c r="AQ866" s="244"/>
      <c r="AR866" s="1"/>
      <c r="AS866" s="1"/>
      <c r="AT866" s="1"/>
      <c r="AU866" s="1"/>
      <c r="AV866" s="1"/>
      <c r="AW866" s="1"/>
      <c r="AX866" s="1"/>
      <c r="AY866" s="1"/>
      <c r="AZ866" s="1"/>
      <c r="BA866" s="1"/>
      <c r="BB866" s="1"/>
      <c r="BC866" s="1"/>
      <c r="BD866" s="1"/>
      <c r="BE866" s="1"/>
      <c r="BF866" s="1"/>
      <c r="BG866" s="1"/>
      <c r="BH866" s="1"/>
      <c r="BI866" s="1"/>
      <c r="BJ866" s="1"/>
      <c r="BK866" s="1"/>
    </row>
    <row r="867" spans="1:63" ht="13.5" customHeight="1" x14ac:dyDescent="0.25">
      <c r="A867" s="3"/>
      <c r="B867" s="3"/>
      <c r="C867" s="3"/>
      <c r="D867" s="3"/>
      <c r="E867" s="3"/>
      <c r="F867" s="3"/>
      <c r="G867" s="1"/>
      <c r="H867" s="3"/>
      <c r="I867" s="1"/>
      <c r="J867" s="1"/>
      <c r="K867" s="1"/>
      <c r="L867" s="1"/>
      <c r="M867" s="1"/>
      <c r="N867" s="1"/>
      <c r="O867" s="1"/>
      <c r="P867" s="3"/>
      <c r="Q867" s="1"/>
      <c r="R867" s="1"/>
      <c r="S867" s="1"/>
      <c r="T867" s="1"/>
      <c r="U867" s="1"/>
      <c r="V867" s="1"/>
      <c r="W867" s="1"/>
      <c r="X867" s="1"/>
      <c r="Y867" s="1"/>
      <c r="Z867" s="1"/>
      <c r="AA867" s="1"/>
      <c r="AB867" s="1"/>
      <c r="AC867" s="1"/>
      <c r="AD867" s="1"/>
      <c r="AE867" s="1"/>
      <c r="AF867" s="1"/>
      <c r="AG867" s="1"/>
      <c r="AH867" s="1"/>
      <c r="AI867" s="1"/>
      <c r="AJ867" s="1"/>
      <c r="AK867" s="1"/>
      <c r="AL867" s="3"/>
      <c r="AM867" s="3"/>
      <c r="AN867" s="3"/>
      <c r="AO867" s="244"/>
      <c r="AP867" s="244"/>
      <c r="AQ867" s="244"/>
      <c r="AR867" s="1"/>
      <c r="AS867" s="1"/>
      <c r="AT867" s="1"/>
      <c r="AU867" s="1"/>
      <c r="AV867" s="1"/>
      <c r="AW867" s="1"/>
      <c r="AX867" s="1"/>
      <c r="AY867" s="1"/>
      <c r="AZ867" s="1"/>
      <c r="BA867" s="1"/>
      <c r="BB867" s="1"/>
      <c r="BC867" s="1"/>
      <c r="BD867" s="1"/>
      <c r="BE867" s="1"/>
      <c r="BF867" s="1"/>
      <c r="BG867" s="1"/>
      <c r="BH867" s="1"/>
      <c r="BI867" s="1"/>
      <c r="BJ867" s="1"/>
      <c r="BK867" s="1"/>
    </row>
    <row r="868" spans="1:63" ht="13.5" customHeight="1" x14ac:dyDescent="0.25">
      <c r="A868" s="3"/>
      <c r="B868" s="3"/>
      <c r="C868" s="3"/>
      <c r="D868" s="3"/>
      <c r="E868" s="3"/>
      <c r="F868" s="3"/>
      <c r="G868" s="1"/>
      <c r="H868" s="3"/>
      <c r="I868" s="1"/>
      <c r="J868" s="1"/>
      <c r="K868" s="1"/>
      <c r="L868" s="1"/>
      <c r="M868" s="1"/>
      <c r="N868" s="1"/>
      <c r="O868" s="1"/>
      <c r="P868" s="3"/>
      <c r="Q868" s="1"/>
      <c r="R868" s="1"/>
      <c r="S868" s="1"/>
      <c r="T868" s="1"/>
      <c r="U868" s="1"/>
      <c r="V868" s="1"/>
      <c r="W868" s="1"/>
      <c r="X868" s="1"/>
      <c r="Y868" s="1"/>
      <c r="Z868" s="1"/>
      <c r="AA868" s="1"/>
      <c r="AB868" s="1"/>
      <c r="AC868" s="1"/>
      <c r="AD868" s="1"/>
      <c r="AE868" s="1"/>
      <c r="AF868" s="1"/>
      <c r="AG868" s="1"/>
      <c r="AH868" s="1"/>
      <c r="AI868" s="1"/>
      <c r="AJ868" s="1"/>
      <c r="AK868" s="1"/>
      <c r="AL868" s="3"/>
      <c r="AM868" s="3"/>
      <c r="AN868" s="3"/>
      <c r="AO868" s="244"/>
      <c r="AP868" s="244"/>
      <c r="AQ868" s="244"/>
      <c r="AR868" s="1"/>
      <c r="AS868" s="1"/>
      <c r="AT868" s="1"/>
      <c r="AU868" s="1"/>
      <c r="AV868" s="1"/>
      <c r="AW868" s="1"/>
      <c r="AX868" s="1"/>
      <c r="AY868" s="1"/>
      <c r="AZ868" s="1"/>
      <c r="BA868" s="1"/>
      <c r="BB868" s="1"/>
      <c r="BC868" s="1"/>
      <c r="BD868" s="1"/>
      <c r="BE868" s="1"/>
      <c r="BF868" s="1"/>
      <c r="BG868" s="1"/>
      <c r="BH868" s="1"/>
      <c r="BI868" s="1"/>
      <c r="BJ868" s="1"/>
      <c r="BK868" s="1"/>
    </row>
    <row r="869" spans="1:63" ht="13.5" customHeight="1" x14ac:dyDescent="0.25">
      <c r="A869" s="3"/>
      <c r="B869" s="3"/>
      <c r="C869" s="3"/>
      <c r="D869" s="3"/>
      <c r="E869" s="3"/>
      <c r="F869" s="3"/>
      <c r="G869" s="1"/>
      <c r="H869" s="3"/>
      <c r="I869" s="1"/>
      <c r="J869" s="1"/>
      <c r="K869" s="1"/>
      <c r="L869" s="1"/>
      <c r="M869" s="1"/>
      <c r="N869" s="1"/>
      <c r="O869" s="1"/>
      <c r="P869" s="3"/>
      <c r="Q869" s="1"/>
      <c r="R869" s="1"/>
      <c r="S869" s="1"/>
      <c r="T869" s="1"/>
      <c r="U869" s="1"/>
      <c r="V869" s="1"/>
      <c r="W869" s="1"/>
      <c r="X869" s="1"/>
      <c r="Y869" s="1"/>
      <c r="Z869" s="1"/>
      <c r="AA869" s="1"/>
      <c r="AB869" s="1"/>
      <c r="AC869" s="1"/>
      <c r="AD869" s="1"/>
      <c r="AE869" s="1"/>
      <c r="AF869" s="1"/>
      <c r="AG869" s="1"/>
      <c r="AH869" s="1"/>
      <c r="AI869" s="1"/>
      <c r="AJ869" s="1"/>
      <c r="AK869" s="1"/>
      <c r="AL869" s="3"/>
      <c r="AM869" s="3"/>
      <c r="AN869" s="3"/>
      <c r="AO869" s="244"/>
      <c r="AP869" s="244"/>
      <c r="AQ869" s="244"/>
      <c r="AR869" s="1"/>
      <c r="AS869" s="1"/>
      <c r="AT869" s="1"/>
      <c r="AU869" s="1"/>
      <c r="AV869" s="1"/>
      <c r="AW869" s="1"/>
      <c r="AX869" s="1"/>
      <c r="AY869" s="1"/>
      <c r="AZ869" s="1"/>
      <c r="BA869" s="1"/>
      <c r="BB869" s="1"/>
      <c r="BC869" s="1"/>
      <c r="BD869" s="1"/>
      <c r="BE869" s="1"/>
      <c r="BF869" s="1"/>
      <c r="BG869" s="1"/>
      <c r="BH869" s="1"/>
      <c r="BI869" s="1"/>
      <c r="BJ869" s="1"/>
      <c r="BK869" s="1"/>
    </row>
    <row r="870" spans="1:63" ht="13.5" customHeight="1" x14ac:dyDescent="0.25">
      <c r="A870" s="3"/>
      <c r="B870" s="3"/>
      <c r="C870" s="3"/>
      <c r="D870" s="3"/>
      <c r="E870" s="3"/>
      <c r="F870" s="3"/>
      <c r="G870" s="1"/>
      <c r="H870" s="3"/>
      <c r="I870" s="1"/>
      <c r="J870" s="1"/>
      <c r="K870" s="1"/>
      <c r="L870" s="1"/>
      <c r="M870" s="1"/>
      <c r="N870" s="1"/>
      <c r="O870" s="1"/>
      <c r="P870" s="3"/>
      <c r="Q870" s="1"/>
      <c r="R870" s="1"/>
      <c r="S870" s="1"/>
      <c r="T870" s="1"/>
      <c r="U870" s="1"/>
      <c r="V870" s="1"/>
      <c r="W870" s="1"/>
      <c r="X870" s="1"/>
      <c r="Y870" s="1"/>
      <c r="Z870" s="1"/>
      <c r="AA870" s="1"/>
      <c r="AB870" s="1"/>
      <c r="AC870" s="1"/>
      <c r="AD870" s="1"/>
      <c r="AE870" s="1"/>
      <c r="AF870" s="1"/>
      <c r="AG870" s="1"/>
      <c r="AH870" s="1"/>
      <c r="AI870" s="1"/>
      <c r="AJ870" s="1"/>
      <c r="AK870" s="1"/>
      <c r="AL870" s="3"/>
      <c r="AM870" s="3"/>
      <c r="AN870" s="3"/>
      <c r="AO870" s="244"/>
      <c r="AP870" s="244"/>
      <c r="AQ870" s="244"/>
      <c r="AR870" s="1"/>
      <c r="AS870" s="1"/>
      <c r="AT870" s="1"/>
      <c r="AU870" s="1"/>
      <c r="AV870" s="1"/>
      <c r="AW870" s="1"/>
      <c r="AX870" s="1"/>
      <c r="AY870" s="1"/>
      <c r="AZ870" s="1"/>
      <c r="BA870" s="1"/>
      <c r="BB870" s="1"/>
      <c r="BC870" s="1"/>
      <c r="BD870" s="1"/>
      <c r="BE870" s="1"/>
      <c r="BF870" s="1"/>
      <c r="BG870" s="1"/>
      <c r="BH870" s="1"/>
      <c r="BI870" s="1"/>
      <c r="BJ870" s="1"/>
      <c r="BK870" s="1"/>
    </row>
    <row r="871" spans="1:63" ht="13.5" customHeight="1" x14ac:dyDescent="0.25">
      <c r="A871" s="3"/>
      <c r="B871" s="3"/>
      <c r="C871" s="3"/>
      <c r="D871" s="3"/>
      <c r="E871" s="3"/>
      <c r="F871" s="3"/>
      <c r="G871" s="1"/>
      <c r="H871" s="3"/>
      <c r="I871" s="1"/>
      <c r="J871" s="1"/>
      <c r="K871" s="1"/>
      <c r="L871" s="1"/>
      <c r="M871" s="1"/>
      <c r="N871" s="1"/>
      <c r="O871" s="1"/>
      <c r="P871" s="3"/>
      <c r="Q871" s="1"/>
      <c r="R871" s="1"/>
      <c r="S871" s="1"/>
      <c r="T871" s="1"/>
      <c r="U871" s="1"/>
      <c r="V871" s="1"/>
      <c r="W871" s="1"/>
      <c r="X871" s="1"/>
      <c r="Y871" s="1"/>
      <c r="Z871" s="1"/>
      <c r="AA871" s="1"/>
      <c r="AB871" s="1"/>
      <c r="AC871" s="1"/>
      <c r="AD871" s="1"/>
      <c r="AE871" s="1"/>
      <c r="AF871" s="1"/>
      <c r="AG871" s="1"/>
      <c r="AH871" s="1"/>
      <c r="AI871" s="1"/>
      <c r="AJ871" s="1"/>
      <c r="AK871" s="1"/>
      <c r="AL871" s="3"/>
      <c r="AM871" s="3"/>
      <c r="AN871" s="3"/>
      <c r="AO871" s="244"/>
      <c r="AP871" s="244"/>
      <c r="AQ871" s="244"/>
      <c r="AR871" s="1"/>
      <c r="AS871" s="1"/>
      <c r="AT871" s="1"/>
      <c r="AU871" s="1"/>
      <c r="AV871" s="1"/>
      <c r="AW871" s="1"/>
      <c r="AX871" s="1"/>
      <c r="AY871" s="1"/>
      <c r="AZ871" s="1"/>
      <c r="BA871" s="1"/>
      <c r="BB871" s="1"/>
      <c r="BC871" s="1"/>
      <c r="BD871" s="1"/>
      <c r="BE871" s="1"/>
      <c r="BF871" s="1"/>
      <c r="BG871" s="1"/>
      <c r="BH871" s="1"/>
      <c r="BI871" s="1"/>
      <c r="BJ871" s="1"/>
      <c r="BK871" s="1"/>
    </row>
    <row r="872" spans="1:63" ht="13.5" customHeight="1" x14ac:dyDescent="0.25">
      <c r="A872" s="3"/>
      <c r="B872" s="3"/>
      <c r="C872" s="3"/>
      <c r="D872" s="3"/>
      <c r="E872" s="3"/>
      <c r="F872" s="3"/>
      <c r="G872" s="1"/>
      <c r="H872" s="3"/>
      <c r="I872" s="1"/>
      <c r="J872" s="1"/>
      <c r="K872" s="1"/>
      <c r="L872" s="1"/>
      <c r="M872" s="1"/>
      <c r="N872" s="1"/>
      <c r="O872" s="1"/>
      <c r="P872" s="3"/>
      <c r="Q872" s="1"/>
      <c r="R872" s="1"/>
      <c r="S872" s="1"/>
      <c r="T872" s="1"/>
      <c r="U872" s="1"/>
      <c r="V872" s="1"/>
      <c r="W872" s="1"/>
      <c r="X872" s="1"/>
      <c r="Y872" s="1"/>
      <c r="Z872" s="1"/>
      <c r="AA872" s="1"/>
      <c r="AB872" s="1"/>
      <c r="AC872" s="1"/>
      <c r="AD872" s="1"/>
      <c r="AE872" s="1"/>
      <c r="AF872" s="1"/>
      <c r="AG872" s="1"/>
      <c r="AH872" s="1"/>
      <c r="AI872" s="1"/>
      <c r="AJ872" s="1"/>
      <c r="AK872" s="1"/>
      <c r="AL872" s="3"/>
      <c r="AM872" s="3"/>
      <c r="AN872" s="3"/>
      <c r="AO872" s="244"/>
      <c r="AP872" s="244"/>
      <c r="AQ872" s="244"/>
      <c r="AR872" s="1"/>
      <c r="AS872" s="1"/>
      <c r="AT872" s="1"/>
      <c r="AU872" s="1"/>
      <c r="AV872" s="1"/>
      <c r="AW872" s="1"/>
      <c r="AX872" s="1"/>
      <c r="AY872" s="1"/>
      <c r="AZ872" s="1"/>
      <c r="BA872" s="1"/>
      <c r="BB872" s="1"/>
      <c r="BC872" s="1"/>
      <c r="BD872" s="1"/>
      <c r="BE872" s="1"/>
      <c r="BF872" s="1"/>
      <c r="BG872" s="1"/>
      <c r="BH872" s="1"/>
      <c r="BI872" s="1"/>
      <c r="BJ872" s="1"/>
      <c r="BK872" s="1"/>
    </row>
    <row r="873" spans="1:63" ht="13.5" customHeight="1" x14ac:dyDescent="0.25">
      <c r="A873" s="3"/>
      <c r="B873" s="3"/>
      <c r="C873" s="3"/>
      <c r="D873" s="3"/>
      <c r="E873" s="3"/>
      <c r="F873" s="3"/>
      <c r="G873" s="1"/>
      <c r="H873" s="3"/>
      <c r="I873" s="1"/>
      <c r="J873" s="1"/>
      <c r="K873" s="1"/>
      <c r="L873" s="1"/>
      <c r="M873" s="1"/>
      <c r="N873" s="1"/>
      <c r="O873" s="1"/>
      <c r="P873" s="3"/>
      <c r="Q873" s="1"/>
      <c r="R873" s="1"/>
      <c r="S873" s="1"/>
      <c r="T873" s="1"/>
      <c r="U873" s="1"/>
      <c r="V873" s="1"/>
      <c r="W873" s="1"/>
      <c r="X873" s="1"/>
      <c r="Y873" s="1"/>
      <c r="Z873" s="1"/>
      <c r="AA873" s="1"/>
      <c r="AB873" s="1"/>
      <c r="AC873" s="1"/>
      <c r="AD873" s="1"/>
      <c r="AE873" s="1"/>
      <c r="AF873" s="1"/>
      <c r="AG873" s="1"/>
      <c r="AH873" s="1"/>
      <c r="AI873" s="1"/>
      <c r="AJ873" s="1"/>
      <c r="AK873" s="1"/>
      <c r="AL873" s="3"/>
      <c r="AM873" s="3"/>
      <c r="AN873" s="3"/>
      <c r="AO873" s="244"/>
      <c r="AP873" s="244"/>
      <c r="AQ873" s="244"/>
      <c r="AR873" s="1"/>
      <c r="AS873" s="1"/>
      <c r="AT873" s="1"/>
      <c r="AU873" s="1"/>
      <c r="AV873" s="1"/>
      <c r="AW873" s="1"/>
      <c r="AX873" s="1"/>
      <c r="AY873" s="1"/>
      <c r="AZ873" s="1"/>
      <c r="BA873" s="1"/>
      <c r="BB873" s="1"/>
      <c r="BC873" s="1"/>
      <c r="BD873" s="1"/>
      <c r="BE873" s="1"/>
      <c r="BF873" s="1"/>
      <c r="BG873" s="1"/>
      <c r="BH873" s="1"/>
      <c r="BI873" s="1"/>
      <c r="BJ873" s="1"/>
      <c r="BK873" s="1"/>
    </row>
    <row r="874" spans="1:63" ht="13.5" customHeight="1" x14ac:dyDescent="0.25">
      <c r="A874" s="3"/>
      <c r="B874" s="3"/>
      <c r="C874" s="3"/>
      <c r="D874" s="3"/>
      <c r="E874" s="3"/>
      <c r="F874" s="3"/>
      <c r="G874" s="1"/>
      <c r="H874" s="3"/>
      <c r="I874" s="1"/>
      <c r="J874" s="1"/>
      <c r="K874" s="1"/>
      <c r="L874" s="1"/>
      <c r="M874" s="1"/>
      <c r="N874" s="1"/>
      <c r="O874" s="1"/>
      <c r="P874" s="3"/>
      <c r="Q874" s="1"/>
      <c r="R874" s="1"/>
      <c r="S874" s="1"/>
      <c r="T874" s="1"/>
      <c r="U874" s="1"/>
      <c r="V874" s="1"/>
      <c r="W874" s="1"/>
      <c r="X874" s="1"/>
      <c r="Y874" s="1"/>
      <c r="Z874" s="1"/>
      <c r="AA874" s="1"/>
      <c r="AB874" s="1"/>
      <c r="AC874" s="1"/>
      <c r="AD874" s="1"/>
      <c r="AE874" s="1"/>
      <c r="AF874" s="1"/>
      <c r="AG874" s="1"/>
      <c r="AH874" s="1"/>
      <c r="AI874" s="1"/>
      <c r="AJ874" s="1"/>
      <c r="AK874" s="1"/>
      <c r="AL874" s="3"/>
      <c r="AM874" s="3"/>
      <c r="AN874" s="3"/>
      <c r="AO874" s="244"/>
      <c r="AP874" s="244"/>
      <c r="AQ874" s="244"/>
      <c r="AR874" s="1"/>
      <c r="AS874" s="1"/>
      <c r="AT874" s="1"/>
      <c r="AU874" s="1"/>
      <c r="AV874" s="1"/>
      <c r="AW874" s="1"/>
      <c r="AX874" s="1"/>
      <c r="AY874" s="1"/>
      <c r="AZ874" s="1"/>
      <c r="BA874" s="1"/>
      <c r="BB874" s="1"/>
      <c r="BC874" s="1"/>
      <c r="BD874" s="1"/>
      <c r="BE874" s="1"/>
      <c r="BF874" s="1"/>
      <c r="BG874" s="1"/>
      <c r="BH874" s="1"/>
      <c r="BI874" s="1"/>
      <c r="BJ874" s="1"/>
      <c r="BK874" s="1"/>
    </row>
    <row r="875" spans="1:63" ht="13.5" customHeight="1" x14ac:dyDescent="0.25">
      <c r="A875" s="3"/>
      <c r="B875" s="3"/>
      <c r="C875" s="3"/>
      <c r="D875" s="3"/>
      <c r="E875" s="3"/>
      <c r="F875" s="3"/>
      <c r="G875" s="1"/>
      <c r="H875" s="3"/>
      <c r="I875" s="1"/>
      <c r="J875" s="1"/>
      <c r="K875" s="1"/>
      <c r="L875" s="1"/>
      <c r="M875" s="1"/>
      <c r="N875" s="1"/>
      <c r="O875" s="1"/>
      <c r="P875" s="3"/>
      <c r="Q875" s="1"/>
      <c r="R875" s="1"/>
      <c r="S875" s="1"/>
      <c r="T875" s="1"/>
      <c r="U875" s="1"/>
      <c r="V875" s="1"/>
      <c r="W875" s="1"/>
      <c r="X875" s="1"/>
      <c r="Y875" s="1"/>
      <c r="Z875" s="1"/>
      <c r="AA875" s="1"/>
      <c r="AB875" s="1"/>
      <c r="AC875" s="1"/>
      <c r="AD875" s="1"/>
      <c r="AE875" s="1"/>
      <c r="AF875" s="1"/>
      <c r="AG875" s="1"/>
      <c r="AH875" s="1"/>
      <c r="AI875" s="1"/>
      <c r="AJ875" s="1"/>
      <c r="AK875" s="1"/>
      <c r="AL875" s="3"/>
      <c r="AM875" s="3"/>
      <c r="AN875" s="3"/>
      <c r="AO875" s="244"/>
      <c r="AP875" s="244"/>
      <c r="AQ875" s="244"/>
      <c r="AR875" s="1"/>
      <c r="AS875" s="1"/>
      <c r="AT875" s="1"/>
      <c r="AU875" s="1"/>
      <c r="AV875" s="1"/>
      <c r="AW875" s="1"/>
      <c r="AX875" s="1"/>
      <c r="AY875" s="1"/>
      <c r="AZ875" s="1"/>
      <c r="BA875" s="1"/>
      <c r="BB875" s="1"/>
      <c r="BC875" s="1"/>
      <c r="BD875" s="1"/>
      <c r="BE875" s="1"/>
      <c r="BF875" s="1"/>
      <c r="BG875" s="1"/>
      <c r="BH875" s="1"/>
      <c r="BI875" s="1"/>
      <c r="BJ875" s="1"/>
      <c r="BK875" s="1"/>
    </row>
    <row r="876" spans="1:63" ht="13.5" customHeight="1" x14ac:dyDescent="0.25">
      <c r="A876" s="3"/>
      <c r="B876" s="3"/>
      <c r="C876" s="3"/>
      <c r="D876" s="3"/>
      <c r="E876" s="3"/>
      <c r="F876" s="3"/>
      <c r="G876" s="1"/>
      <c r="H876" s="3"/>
      <c r="I876" s="1"/>
      <c r="J876" s="1"/>
      <c r="K876" s="1"/>
      <c r="L876" s="1"/>
      <c r="M876" s="1"/>
      <c r="N876" s="1"/>
      <c r="O876" s="1"/>
      <c r="P876" s="3"/>
      <c r="Q876" s="1"/>
      <c r="R876" s="1"/>
      <c r="S876" s="1"/>
      <c r="T876" s="1"/>
      <c r="U876" s="1"/>
      <c r="V876" s="1"/>
      <c r="W876" s="1"/>
      <c r="X876" s="1"/>
      <c r="Y876" s="1"/>
      <c r="Z876" s="1"/>
      <c r="AA876" s="1"/>
      <c r="AB876" s="1"/>
      <c r="AC876" s="1"/>
      <c r="AD876" s="1"/>
      <c r="AE876" s="1"/>
      <c r="AF876" s="1"/>
      <c r="AG876" s="1"/>
      <c r="AH876" s="1"/>
      <c r="AI876" s="1"/>
      <c r="AJ876" s="1"/>
      <c r="AK876" s="1"/>
      <c r="AL876" s="3"/>
      <c r="AM876" s="3"/>
      <c r="AN876" s="3"/>
      <c r="AO876" s="244"/>
      <c r="AP876" s="244"/>
      <c r="AQ876" s="244"/>
      <c r="AR876" s="1"/>
      <c r="AS876" s="1"/>
      <c r="AT876" s="1"/>
      <c r="AU876" s="1"/>
      <c r="AV876" s="1"/>
      <c r="AW876" s="1"/>
      <c r="AX876" s="1"/>
      <c r="AY876" s="1"/>
      <c r="AZ876" s="1"/>
      <c r="BA876" s="1"/>
      <c r="BB876" s="1"/>
      <c r="BC876" s="1"/>
      <c r="BD876" s="1"/>
      <c r="BE876" s="1"/>
      <c r="BF876" s="1"/>
      <c r="BG876" s="1"/>
      <c r="BH876" s="1"/>
      <c r="BI876" s="1"/>
      <c r="BJ876" s="1"/>
      <c r="BK876" s="1"/>
    </row>
    <row r="877" spans="1:63" ht="13.5" customHeight="1" x14ac:dyDescent="0.25">
      <c r="A877" s="3"/>
      <c r="B877" s="3"/>
      <c r="C877" s="3"/>
      <c r="D877" s="3"/>
      <c r="E877" s="3"/>
      <c r="F877" s="3"/>
      <c r="G877" s="1"/>
      <c r="H877" s="3"/>
      <c r="I877" s="1"/>
      <c r="J877" s="1"/>
      <c r="K877" s="1"/>
      <c r="L877" s="1"/>
      <c r="M877" s="1"/>
      <c r="N877" s="1"/>
      <c r="O877" s="1"/>
      <c r="P877" s="3"/>
      <c r="Q877" s="1"/>
      <c r="R877" s="1"/>
      <c r="S877" s="1"/>
      <c r="T877" s="1"/>
      <c r="U877" s="1"/>
      <c r="V877" s="1"/>
      <c r="W877" s="1"/>
      <c r="X877" s="1"/>
      <c r="Y877" s="1"/>
      <c r="Z877" s="1"/>
      <c r="AA877" s="1"/>
      <c r="AB877" s="1"/>
      <c r="AC877" s="1"/>
      <c r="AD877" s="1"/>
      <c r="AE877" s="1"/>
      <c r="AF877" s="1"/>
      <c r="AG877" s="1"/>
      <c r="AH877" s="1"/>
      <c r="AI877" s="1"/>
      <c r="AJ877" s="1"/>
      <c r="AK877" s="1"/>
      <c r="AL877" s="3"/>
      <c r="AM877" s="3"/>
      <c r="AN877" s="3"/>
      <c r="AO877" s="244"/>
      <c r="AP877" s="244"/>
      <c r="AQ877" s="244"/>
      <c r="AR877" s="1"/>
      <c r="AS877" s="1"/>
      <c r="AT877" s="1"/>
      <c r="AU877" s="1"/>
      <c r="AV877" s="1"/>
      <c r="AW877" s="1"/>
      <c r="AX877" s="1"/>
      <c r="AY877" s="1"/>
      <c r="AZ877" s="1"/>
      <c r="BA877" s="1"/>
      <c r="BB877" s="1"/>
      <c r="BC877" s="1"/>
      <c r="BD877" s="1"/>
      <c r="BE877" s="1"/>
      <c r="BF877" s="1"/>
      <c r="BG877" s="1"/>
      <c r="BH877" s="1"/>
      <c r="BI877" s="1"/>
      <c r="BJ877" s="1"/>
      <c r="BK877" s="1"/>
    </row>
    <row r="878" spans="1:63" ht="13.5" customHeight="1" x14ac:dyDescent="0.25">
      <c r="A878" s="3"/>
      <c r="B878" s="3"/>
      <c r="C878" s="3"/>
      <c r="D878" s="3"/>
      <c r="E878" s="3"/>
      <c r="F878" s="3"/>
      <c r="G878" s="1"/>
      <c r="H878" s="3"/>
      <c r="I878" s="1"/>
      <c r="J878" s="1"/>
      <c r="K878" s="1"/>
      <c r="L878" s="1"/>
      <c r="M878" s="1"/>
      <c r="N878" s="1"/>
      <c r="O878" s="1"/>
      <c r="P878" s="3"/>
      <c r="Q878" s="1"/>
      <c r="R878" s="1"/>
      <c r="S878" s="1"/>
      <c r="T878" s="1"/>
      <c r="U878" s="1"/>
      <c r="V878" s="1"/>
      <c r="W878" s="1"/>
      <c r="X878" s="1"/>
      <c r="Y878" s="1"/>
      <c r="Z878" s="1"/>
      <c r="AA878" s="1"/>
      <c r="AB878" s="1"/>
      <c r="AC878" s="1"/>
      <c r="AD878" s="1"/>
      <c r="AE878" s="1"/>
      <c r="AF878" s="1"/>
      <c r="AG878" s="1"/>
      <c r="AH878" s="1"/>
      <c r="AI878" s="1"/>
      <c r="AJ878" s="1"/>
      <c r="AK878" s="1"/>
      <c r="AL878" s="3"/>
      <c r="AM878" s="3"/>
      <c r="AN878" s="3"/>
      <c r="AO878" s="244"/>
      <c r="AP878" s="244"/>
      <c r="AQ878" s="244"/>
      <c r="AR878" s="1"/>
      <c r="AS878" s="1"/>
      <c r="AT878" s="1"/>
      <c r="AU878" s="1"/>
      <c r="AV878" s="1"/>
      <c r="AW878" s="1"/>
      <c r="AX878" s="1"/>
      <c r="AY878" s="1"/>
      <c r="AZ878" s="1"/>
      <c r="BA878" s="1"/>
      <c r="BB878" s="1"/>
      <c r="BC878" s="1"/>
      <c r="BD878" s="1"/>
      <c r="BE878" s="1"/>
      <c r="BF878" s="1"/>
      <c r="BG878" s="1"/>
      <c r="BH878" s="1"/>
      <c r="BI878" s="1"/>
      <c r="BJ878" s="1"/>
      <c r="BK878" s="1"/>
    </row>
    <row r="879" spans="1:63" ht="13.5" customHeight="1" x14ac:dyDescent="0.25">
      <c r="A879" s="3"/>
      <c r="B879" s="3"/>
      <c r="C879" s="3"/>
      <c r="D879" s="3"/>
      <c r="E879" s="3"/>
      <c r="F879" s="3"/>
      <c r="G879" s="1"/>
      <c r="H879" s="3"/>
      <c r="I879" s="1"/>
      <c r="J879" s="1"/>
      <c r="K879" s="1"/>
      <c r="L879" s="1"/>
      <c r="M879" s="1"/>
      <c r="N879" s="1"/>
      <c r="O879" s="1"/>
      <c r="P879" s="3"/>
      <c r="Q879" s="1"/>
      <c r="R879" s="1"/>
      <c r="S879" s="1"/>
      <c r="T879" s="1"/>
      <c r="U879" s="1"/>
      <c r="V879" s="1"/>
      <c r="W879" s="1"/>
      <c r="X879" s="1"/>
      <c r="Y879" s="1"/>
      <c r="Z879" s="1"/>
      <c r="AA879" s="1"/>
      <c r="AB879" s="1"/>
      <c r="AC879" s="1"/>
      <c r="AD879" s="1"/>
      <c r="AE879" s="1"/>
      <c r="AF879" s="1"/>
      <c r="AG879" s="1"/>
      <c r="AH879" s="1"/>
      <c r="AI879" s="1"/>
      <c r="AJ879" s="1"/>
      <c r="AK879" s="1"/>
      <c r="AL879" s="3"/>
      <c r="AM879" s="3"/>
      <c r="AN879" s="3"/>
      <c r="AO879" s="244"/>
      <c r="AP879" s="244"/>
      <c r="AQ879" s="244"/>
      <c r="AR879" s="1"/>
      <c r="AS879" s="1"/>
      <c r="AT879" s="1"/>
      <c r="AU879" s="1"/>
      <c r="AV879" s="1"/>
      <c r="AW879" s="1"/>
      <c r="AX879" s="1"/>
      <c r="AY879" s="1"/>
      <c r="AZ879" s="1"/>
      <c r="BA879" s="1"/>
      <c r="BB879" s="1"/>
      <c r="BC879" s="1"/>
      <c r="BD879" s="1"/>
      <c r="BE879" s="1"/>
      <c r="BF879" s="1"/>
      <c r="BG879" s="1"/>
      <c r="BH879" s="1"/>
      <c r="BI879" s="1"/>
      <c r="BJ879" s="1"/>
      <c r="BK879" s="1"/>
    </row>
    <row r="880" spans="1:63" ht="13.5" customHeight="1" x14ac:dyDescent="0.25">
      <c r="A880" s="3"/>
      <c r="B880" s="3"/>
      <c r="C880" s="3"/>
      <c r="D880" s="3"/>
      <c r="E880" s="3"/>
      <c r="F880" s="3"/>
      <c r="G880" s="1"/>
      <c r="H880" s="3"/>
      <c r="I880" s="1"/>
      <c r="J880" s="1"/>
      <c r="K880" s="1"/>
      <c r="L880" s="1"/>
      <c r="M880" s="1"/>
      <c r="N880" s="1"/>
      <c r="O880" s="1"/>
      <c r="P880" s="3"/>
      <c r="Q880" s="1"/>
      <c r="R880" s="1"/>
      <c r="S880" s="1"/>
      <c r="T880" s="1"/>
      <c r="U880" s="1"/>
      <c r="V880" s="1"/>
      <c r="W880" s="1"/>
      <c r="X880" s="1"/>
      <c r="Y880" s="1"/>
      <c r="Z880" s="1"/>
      <c r="AA880" s="1"/>
      <c r="AB880" s="1"/>
      <c r="AC880" s="1"/>
      <c r="AD880" s="1"/>
      <c r="AE880" s="1"/>
      <c r="AF880" s="1"/>
      <c r="AG880" s="1"/>
      <c r="AH880" s="1"/>
      <c r="AI880" s="1"/>
      <c r="AJ880" s="1"/>
      <c r="AK880" s="1"/>
      <c r="AL880" s="3"/>
      <c r="AM880" s="3"/>
      <c r="AN880" s="3"/>
      <c r="AO880" s="244"/>
      <c r="AP880" s="244"/>
      <c r="AQ880" s="244"/>
      <c r="AR880" s="1"/>
      <c r="AS880" s="1"/>
      <c r="AT880" s="1"/>
      <c r="AU880" s="1"/>
      <c r="AV880" s="1"/>
      <c r="AW880" s="1"/>
      <c r="AX880" s="1"/>
      <c r="AY880" s="1"/>
      <c r="AZ880" s="1"/>
      <c r="BA880" s="1"/>
      <c r="BB880" s="1"/>
      <c r="BC880" s="1"/>
      <c r="BD880" s="1"/>
      <c r="BE880" s="1"/>
      <c r="BF880" s="1"/>
      <c r="BG880" s="1"/>
      <c r="BH880" s="1"/>
      <c r="BI880" s="1"/>
      <c r="BJ880" s="1"/>
      <c r="BK880" s="1"/>
    </row>
    <row r="881" spans="1:63" ht="13.5" customHeight="1" x14ac:dyDescent="0.25">
      <c r="A881" s="3"/>
      <c r="B881" s="3"/>
      <c r="C881" s="3"/>
      <c r="D881" s="3"/>
      <c r="E881" s="3"/>
      <c r="F881" s="3"/>
      <c r="G881" s="1"/>
      <c r="H881" s="3"/>
      <c r="I881" s="1"/>
      <c r="J881" s="1"/>
      <c r="K881" s="1"/>
      <c r="L881" s="1"/>
      <c r="M881" s="1"/>
      <c r="N881" s="1"/>
      <c r="O881" s="1"/>
      <c r="P881" s="3"/>
      <c r="Q881" s="1"/>
      <c r="R881" s="1"/>
      <c r="S881" s="1"/>
      <c r="T881" s="1"/>
      <c r="U881" s="1"/>
      <c r="V881" s="1"/>
      <c r="W881" s="1"/>
      <c r="X881" s="1"/>
      <c r="Y881" s="1"/>
      <c r="Z881" s="1"/>
      <c r="AA881" s="1"/>
      <c r="AB881" s="1"/>
      <c r="AC881" s="1"/>
      <c r="AD881" s="1"/>
      <c r="AE881" s="1"/>
      <c r="AF881" s="1"/>
      <c r="AG881" s="1"/>
      <c r="AH881" s="1"/>
      <c r="AI881" s="1"/>
      <c r="AJ881" s="1"/>
      <c r="AK881" s="1"/>
      <c r="AL881" s="3"/>
      <c r="AM881" s="3"/>
      <c r="AN881" s="3"/>
      <c r="AO881" s="244"/>
      <c r="AP881" s="244"/>
      <c r="AQ881" s="244"/>
      <c r="AR881" s="1"/>
      <c r="AS881" s="1"/>
      <c r="AT881" s="1"/>
      <c r="AU881" s="1"/>
      <c r="AV881" s="1"/>
      <c r="AW881" s="1"/>
      <c r="AX881" s="1"/>
      <c r="AY881" s="1"/>
      <c r="AZ881" s="1"/>
      <c r="BA881" s="1"/>
      <c r="BB881" s="1"/>
      <c r="BC881" s="1"/>
      <c r="BD881" s="1"/>
      <c r="BE881" s="1"/>
      <c r="BF881" s="1"/>
      <c r="BG881" s="1"/>
      <c r="BH881" s="1"/>
      <c r="BI881" s="1"/>
      <c r="BJ881" s="1"/>
      <c r="BK881" s="1"/>
    </row>
    <row r="882" spans="1:63" ht="13.5" customHeight="1" x14ac:dyDescent="0.25">
      <c r="A882" s="3"/>
      <c r="B882" s="3"/>
      <c r="C882" s="3"/>
      <c r="D882" s="3"/>
      <c r="E882" s="3"/>
      <c r="F882" s="3"/>
      <c r="G882" s="1"/>
      <c r="H882" s="3"/>
      <c r="I882" s="1"/>
      <c r="J882" s="1"/>
      <c r="K882" s="1"/>
      <c r="L882" s="1"/>
      <c r="M882" s="1"/>
      <c r="N882" s="1"/>
      <c r="O882" s="1"/>
      <c r="P882" s="3"/>
      <c r="Q882" s="1"/>
      <c r="R882" s="1"/>
      <c r="S882" s="1"/>
      <c r="T882" s="1"/>
      <c r="U882" s="1"/>
      <c r="V882" s="1"/>
      <c r="W882" s="1"/>
      <c r="X882" s="1"/>
      <c r="Y882" s="1"/>
      <c r="Z882" s="1"/>
      <c r="AA882" s="1"/>
      <c r="AB882" s="1"/>
      <c r="AC882" s="1"/>
      <c r="AD882" s="1"/>
      <c r="AE882" s="1"/>
      <c r="AF882" s="1"/>
      <c r="AG882" s="1"/>
      <c r="AH882" s="1"/>
      <c r="AI882" s="1"/>
      <c r="AJ882" s="1"/>
      <c r="AK882" s="1"/>
      <c r="AL882" s="3"/>
      <c r="AM882" s="3"/>
      <c r="AN882" s="3"/>
      <c r="AO882" s="244"/>
      <c r="AP882" s="244"/>
      <c r="AQ882" s="244"/>
      <c r="AR882" s="1"/>
      <c r="AS882" s="1"/>
      <c r="AT882" s="1"/>
      <c r="AU882" s="1"/>
      <c r="AV882" s="1"/>
      <c r="AW882" s="1"/>
      <c r="AX882" s="1"/>
      <c r="AY882" s="1"/>
      <c r="AZ882" s="1"/>
      <c r="BA882" s="1"/>
      <c r="BB882" s="1"/>
      <c r="BC882" s="1"/>
      <c r="BD882" s="1"/>
      <c r="BE882" s="1"/>
      <c r="BF882" s="1"/>
      <c r="BG882" s="1"/>
      <c r="BH882" s="1"/>
      <c r="BI882" s="1"/>
      <c r="BJ882" s="1"/>
      <c r="BK882" s="1"/>
    </row>
    <row r="883" spans="1:63" ht="13.5" customHeight="1" x14ac:dyDescent="0.25">
      <c r="A883" s="3"/>
      <c r="B883" s="3"/>
      <c r="C883" s="3"/>
      <c r="D883" s="3"/>
      <c r="E883" s="3"/>
      <c r="F883" s="3"/>
      <c r="G883" s="1"/>
      <c r="H883" s="3"/>
      <c r="I883" s="1"/>
      <c r="J883" s="1"/>
      <c r="K883" s="1"/>
      <c r="L883" s="1"/>
      <c r="M883" s="1"/>
      <c r="N883" s="1"/>
      <c r="O883" s="1"/>
      <c r="P883" s="3"/>
      <c r="Q883" s="1"/>
      <c r="R883" s="1"/>
      <c r="S883" s="1"/>
      <c r="T883" s="1"/>
      <c r="U883" s="1"/>
      <c r="V883" s="1"/>
      <c r="W883" s="1"/>
      <c r="X883" s="1"/>
      <c r="Y883" s="1"/>
      <c r="Z883" s="1"/>
      <c r="AA883" s="1"/>
      <c r="AB883" s="1"/>
      <c r="AC883" s="1"/>
      <c r="AD883" s="1"/>
      <c r="AE883" s="1"/>
      <c r="AF883" s="1"/>
      <c r="AG883" s="1"/>
      <c r="AH883" s="1"/>
      <c r="AI883" s="1"/>
      <c r="AJ883" s="1"/>
      <c r="AK883" s="1"/>
      <c r="AL883" s="3"/>
      <c r="AM883" s="3"/>
      <c r="AN883" s="3"/>
      <c r="AO883" s="244"/>
      <c r="AP883" s="244"/>
      <c r="AQ883" s="244"/>
      <c r="AR883" s="1"/>
      <c r="AS883" s="1"/>
      <c r="AT883" s="1"/>
      <c r="AU883" s="1"/>
      <c r="AV883" s="1"/>
      <c r="AW883" s="1"/>
      <c r="AX883" s="1"/>
      <c r="AY883" s="1"/>
      <c r="AZ883" s="1"/>
      <c r="BA883" s="1"/>
      <c r="BB883" s="1"/>
      <c r="BC883" s="1"/>
      <c r="BD883" s="1"/>
      <c r="BE883" s="1"/>
      <c r="BF883" s="1"/>
      <c r="BG883" s="1"/>
      <c r="BH883" s="1"/>
      <c r="BI883" s="1"/>
      <c r="BJ883" s="1"/>
      <c r="BK883" s="1"/>
    </row>
    <row r="884" spans="1:63" ht="13.5" customHeight="1" x14ac:dyDescent="0.25">
      <c r="A884" s="3"/>
      <c r="B884" s="3"/>
      <c r="C884" s="3"/>
      <c r="D884" s="3"/>
      <c r="E884" s="3"/>
      <c r="F884" s="3"/>
      <c r="G884" s="1"/>
      <c r="H884" s="3"/>
      <c r="I884" s="1"/>
      <c r="J884" s="1"/>
      <c r="K884" s="1"/>
      <c r="L884" s="1"/>
      <c r="M884" s="1"/>
      <c r="N884" s="1"/>
      <c r="O884" s="1"/>
      <c r="P884" s="3"/>
      <c r="Q884" s="1"/>
      <c r="R884" s="1"/>
      <c r="S884" s="1"/>
      <c r="T884" s="1"/>
      <c r="U884" s="1"/>
      <c r="V884" s="1"/>
      <c r="W884" s="1"/>
      <c r="X884" s="1"/>
      <c r="Y884" s="1"/>
      <c r="Z884" s="1"/>
      <c r="AA884" s="1"/>
      <c r="AB884" s="1"/>
      <c r="AC884" s="1"/>
      <c r="AD884" s="1"/>
      <c r="AE884" s="1"/>
      <c r="AF884" s="1"/>
      <c r="AG884" s="1"/>
      <c r="AH884" s="1"/>
      <c r="AI884" s="1"/>
      <c r="AJ884" s="1"/>
      <c r="AK884" s="1"/>
      <c r="AL884" s="3"/>
      <c r="AM884" s="3"/>
      <c r="AN884" s="3"/>
      <c r="AO884" s="244"/>
      <c r="AP884" s="244"/>
      <c r="AQ884" s="244"/>
      <c r="AR884" s="1"/>
      <c r="AS884" s="1"/>
      <c r="AT884" s="1"/>
      <c r="AU884" s="1"/>
      <c r="AV884" s="1"/>
      <c r="AW884" s="1"/>
      <c r="AX884" s="1"/>
      <c r="AY884" s="1"/>
      <c r="AZ884" s="1"/>
      <c r="BA884" s="1"/>
      <c r="BB884" s="1"/>
      <c r="BC884" s="1"/>
      <c r="BD884" s="1"/>
      <c r="BE884" s="1"/>
      <c r="BF884" s="1"/>
      <c r="BG884" s="1"/>
      <c r="BH884" s="1"/>
      <c r="BI884" s="1"/>
      <c r="BJ884" s="1"/>
      <c r="BK884" s="1"/>
    </row>
    <row r="885" spans="1:63" ht="13.5" customHeight="1" x14ac:dyDescent="0.25">
      <c r="A885" s="3"/>
      <c r="B885" s="3"/>
      <c r="C885" s="3"/>
      <c r="D885" s="3"/>
      <c r="E885" s="3"/>
      <c r="F885" s="3"/>
      <c r="G885" s="1"/>
      <c r="H885" s="3"/>
      <c r="I885" s="1"/>
      <c r="J885" s="1"/>
      <c r="K885" s="1"/>
      <c r="L885" s="1"/>
      <c r="M885" s="1"/>
      <c r="N885" s="1"/>
      <c r="O885" s="1"/>
      <c r="P885" s="3"/>
      <c r="Q885" s="1"/>
      <c r="R885" s="1"/>
      <c r="S885" s="1"/>
      <c r="T885" s="1"/>
      <c r="U885" s="1"/>
      <c r="V885" s="1"/>
      <c r="W885" s="1"/>
      <c r="X885" s="1"/>
      <c r="Y885" s="1"/>
      <c r="Z885" s="1"/>
      <c r="AA885" s="1"/>
      <c r="AB885" s="1"/>
      <c r="AC885" s="1"/>
      <c r="AD885" s="1"/>
      <c r="AE885" s="1"/>
      <c r="AF885" s="1"/>
      <c r="AG885" s="1"/>
      <c r="AH885" s="1"/>
      <c r="AI885" s="1"/>
      <c r="AJ885" s="1"/>
      <c r="AK885" s="1"/>
      <c r="AL885" s="3"/>
      <c r="AM885" s="3"/>
      <c r="AN885" s="3"/>
      <c r="AO885" s="244"/>
      <c r="AP885" s="244"/>
      <c r="AQ885" s="244"/>
      <c r="AR885" s="1"/>
      <c r="AS885" s="1"/>
      <c r="AT885" s="1"/>
      <c r="AU885" s="1"/>
      <c r="AV885" s="1"/>
      <c r="AW885" s="1"/>
      <c r="AX885" s="1"/>
      <c r="AY885" s="1"/>
      <c r="AZ885" s="1"/>
      <c r="BA885" s="1"/>
      <c r="BB885" s="1"/>
      <c r="BC885" s="1"/>
      <c r="BD885" s="1"/>
      <c r="BE885" s="1"/>
      <c r="BF885" s="1"/>
      <c r="BG885" s="1"/>
      <c r="BH885" s="1"/>
      <c r="BI885" s="1"/>
      <c r="BJ885" s="1"/>
      <c r="BK885" s="1"/>
    </row>
    <row r="886" spans="1:63" ht="13.5" customHeight="1" x14ac:dyDescent="0.25">
      <c r="A886" s="3"/>
      <c r="B886" s="3"/>
      <c r="C886" s="3"/>
      <c r="D886" s="3"/>
      <c r="E886" s="3"/>
      <c r="F886" s="3"/>
      <c r="G886" s="1"/>
      <c r="H886" s="3"/>
      <c r="I886" s="1"/>
      <c r="J886" s="1"/>
      <c r="K886" s="1"/>
      <c r="L886" s="1"/>
      <c r="M886" s="1"/>
      <c r="N886" s="1"/>
      <c r="O886" s="1"/>
      <c r="P886" s="3"/>
      <c r="Q886" s="1"/>
      <c r="R886" s="1"/>
      <c r="S886" s="1"/>
      <c r="T886" s="1"/>
      <c r="U886" s="1"/>
      <c r="V886" s="1"/>
      <c r="W886" s="1"/>
      <c r="X886" s="1"/>
      <c r="Y886" s="1"/>
      <c r="Z886" s="1"/>
      <c r="AA886" s="1"/>
      <c r="AB886" s="1"/>
      <c r="AC886" s="1"/>
      <c r="AD886" s="1"/>
      <c r="AE886" s="1"/>
      <c r="AF886" s="1"/>
      <c r="AG886" s="1"/>
      <c r="AH886" s="1"/>
      <c r="AI886" s="1"/>
      <c r="AJ886" s="1"/>
      <c r="AK886" s="1"/>
      <c r="AL886" s="3"/>
      <c r="AM886" s="3"/>
      <c r="AN886" s="3"/>
      <c r="AO886" s="244"/>
      <c r="AP886" s="244"/>
      <c r="AQ886" s="244"/>
      <c r="AR886" s="1"/>
      <c r="AS886" s="1"/>
      <c r="AT886" s="1"/>
      <c r="AU886" s="1"/>
      <c r="AV886" s="1"/>
      <c r="AW886" s="1"/>
      <c r="AX886" s="1"/>
      <c r="AY886" s="1"/>
      <c r="AZ886" s="1"/>
      <c r="BA886" s="1"/>
      <c r="BB886" s="1"/>
      <c r="BC886" s="1"/>
      <c r="BD886" s="1"/>
      <c r="BE886" s="1"/>
      <c r="BF886" s="1"/>
      <c r="BG886" s="1"/>
      <c r="BH886" s="1"/>
      <c r="BI886" s="1"/>
      <c r="BJ886" s="1"/>
      <c r="BK886" s="1"/>
    </row>
    <row r="887" spans="1:63" ht="13.5" customHeight="1" x14ac:dyDescent="0.25">
      <c r="A887" s="3"/>
      <c r="B887" s="3"/>
      <c r="C887" s="3"/>
      <c r="D887" s="3"/>
      <c r="E887" s="3"/>
      <c r="F887" s="3"/>
      <c r="G887" s="1"/>
      <c r="H887" s="3"/>
      <c r="I887" s="1"/>
      <c r="J887" s="1"/>
      <c r="K887" s="1"/>
      <c r="L887" s="1"/>
      <c r="M887" s="1"/>
      <c r="N887" s="1"/>
      <c r="O887" s="1"/>
      <c r="P887" s="3"/>
      <c r="Q887" s="1"/>
      <c r="R887" s="1"/>
      <c r="S887" s="1"/>
      <c r="T887" s="1"/>
      <c r="U887" s="1"/>
      <c r="V887" s="1"/>
      <c r="W887" s="1"/>
      <c r="X887" s="1"/>
      <c r="Y887" s="1"/>
      <c r="Z887" s="1"/>
      <c r="AA887" s="1"/>
      <c r="AB887" s="1"/>
      <c r="AC887" s="1"/>
      <c r="AD887" s="1"/>
      <c r="AE887" s="1"/>
      <c r="AF887" s="1"/>
      <c r="AG887" s="1"/>
      <c r="AH887" s="1"/>
      <c r="AI887" s="1"/>
      <c r="AJ887" s="1"/>
      <c r="AK887" s="1"/>
      <c r="AL887" s="3"/>
      <c r="AM887" s="3"/>
      <c r="AN887" s="3"/>
      <c r="AO887" s="244"/>
      <c r="AP887" s="244"/>
      <c r="AQ887" s="244"/>
      <c r="AR887" s="1"/>
      <c r="AS887" s="1"/>
      <c r="AT887" s="1"/>
      <c r="AU887" s="1"/>
      <c r="AV887" s="1"/>
      <c r="AW887" s="1"/>
      <c r="AX887" s="1"/>
      <c r="AY887" s="1"/>
      <c r="AZ887" s="1"/>
      <c r="BA887" s="1"/>
      <c r="BB887" s="1"/>
      <c r="BC887" s="1"/>
      <c r="BD887" s="1"/>
      <c r="BE887" s="1"/>
      <c r="BF887" s="1"/>
      <c r="BG887" s="1"/>
      <c r="BH887" s="1"/>
      <c r="BI887" s="1"/>
      <c r="BJ887" s="1"/>
      <c r="BK887" s="1"/>
    </row>
    <row r="888" spans="1:63" ht="13.5" customHeight="1" x14ac:dyDescent="0.25">
      <c r="A888" s="3"/>
      <c r="B888" s="3"/>
      <c r="C888" s="3"/>
      <c r="D888" s="3"/>
      <c r="E888" s="3"/>
      <c r="F888" s="3"/>
      <c r="G888" s="1"/>
      <c r="H888" s="3"/>
      <c r="I888" s="1"/>
      <c r="J888" s="1"/>
      <c r="K888" s="1"/>
      <c r="L888" s="1"/>
      <c r="M888" s="1"/>
      <c r="N888" s="1"/>
      <c r="O888" s="1"/>
      <c r="P888" s="3"/>
      <c r="Q888" s="1"/>
      <c r="R888" s="1"/>
      <c r="S888" s="1"/>
      <c r="T888" s="1"/>
      <c r="U888" s="1"/>
      <c r="V888" s="1"/>
      <c r="W888" s="1"/>
      <c r="X888" s="1"/>
      <c r="Y888" s="1"/>
      <c r="Z888" s="1"/>
      <c r="AA888" s="1"/>
      <c r="AB888" s="1"/>
      <c r="AC888" s="1"/>
      <c r="AD888" s="1"/>
      <c r="AE888" s="1"/>
      <c r="AF888" s="1"/>
      <c r="AG888" s="1"/>
      <c r="AH888" s="1"/>
      <c r="AI888" s="1"/>
      <c r="AJ888" s="1"/>
      <c r="AK888" s="1"/>
      <c r="AL888" s="3"/>
      <c r="AM888" s="3"/>
      <c r="AN888" s="3"/>
      <c r="AO888" s="244"/>
      <c r="AP888" s="244"/>
      <c r="AQ888" s="244"/>
      <c r="AR888" s="1"/>
      <c r="AS888" s="1"/>
      <c r="AT888" s="1"/>
      <c r="AU888" s="1"/>
      <c r="AV888" s="1"/>
      <c r="AW888" s="1"/>
      <c r="AX888" s="1"/>
      <c r="AY888" s="1"/>
      <c r="AZ888" s="1"/>
      <c r="BA888" s="1"/>
      <c r="BB888" s="1"/>
      <c r="BC888" s="1"/>
      <c r="BD888" s="1"/>
      <c r="BE888" s="1"/>
      <c r="BF888" s="1"/>
      <c r="BG888" s="1"/>
      <c r="BH888" s="1"/>
      <c r="BI888" s="1"/>
      <c r="BJ888" s="1"/>
      <c r="BK888" s="1"/>
    </row>
    <row r="889" spans="1:63" ht="13.5" customHeight="1" x14ac:dyDescent="0.25">
      <c r="A889" s="3"/>
      <c r="B889" s="3"/>
      <c r="C889" s="3"/>
      <c r="D889" s="3"/>
      <c r="E889" s="3"/>
      <c r="F889" s="3"/>
      <c r="G889" s="1"/>
      <c r="H889" s="3"/>
      <c r="I889" s="1"/>
      <c r="J889" s="1"/>
      <c r="K889" s="1"/>
      <c r="L889" s="1"/>
      <c r="M889" s="1"/>
      <c r="N889" s="1"/>
      <c r="O889" s="1"/>
      <c r="P889" s="3"/>
      <c r="Q889" s="1"/>
      <c r="R889" s="1"/>
      <c r="S889" s="1"/>
      <c r="T889" s="1"/>
      <c r="U889" s="1"/>
      <c r="V889" s="1"/>
      <c r="W889" s="1"/>
      <c r="X889" s="1"/>
      <c r="Y889" s="1"/>
      <c r="Z889" s="1"/>
      <c r="AA889" s="1"/>
      <c r="AB889" s="1"/>
      <c r="AC889" s="1"/>
      <c r="AD889" s="1"/>
      <c r="AE889" s="1"/>
      <c r="AF889" s="1"/>
      <c r="AG889" s="1"/>
      <c r="AH889" s="1"/>
      <c r="AI889" s="1"/>
      <c r="AJ889" s="1"/>
      <c r="AK889" s="1"/>
      <c r="AL889" s="3"/>
      <c r="AM889" s="3"/>
      <c r="AN889" s="3"/>
      <c r="AO889" s="244"/>
      <c r="AP889" s="244"/>
      <c r="AQ889" s="244"/>
      <c r="AR889" s="1"/>
      <c r="AS889" s="1"/>
      <c r="AT889" s="1"/>
      <c r="AU889" s="1"/>
      <c r="AV889" s="1"/>
      <c r="AW889" s="1"/>
      <c r="AX889" s="1"/>
      <c r="AY889" s="1"/>
      <c r="AZ889" s="1"/>
      <c r="BA889" s="1"/>
      <c r="BB889" s="1"/>
      <c r="BC889" s="1"/>
      <c r="BD889" s="1"/>
      <c r="BE889" s="1"/>
      <c r="BF889" s="1"/>
      <c r="BG889" s="1"/>
      <c r="BH889" s="1"/>
      <c r="BI889" s="1"/>
      <c r="BJ889" s="1"/>
      <c r="BK889" s="1"/>
    </row>
    <row r="890" spans="1:63" ht="13.5" customHeight="1" x14ac:dyDescent="0.25">
      <c r="A890" s="3"/>
      <c r="B890" s="3"/>
      <c r="C890" s="3"/>
      <c r="D890" s="3"/>
      <c r="E890" s="3"/>
      <c r="F890" s="3"/>
      <c r="G890" s="1"/>
      <c r="H890" s="3"/>
      <c r="I890" s="1"/>
      <c r="J890" s="1"/>
      <c r="K890" s="1"/>
      <c r="L890" s="1"/>
      <c r="M890" s="1"/>
      <c r="N890" s="1"/>
      <c r="O890" s="1"/>
      <c r="P890" s="3"/>
      <c r="Q890" s="1"/>
      <c r="R890" s="1"/>
      <c r="S890" s="1"/>
      <c r="T890" s="1"/>
      <c r="U890" s="1"/>
      <c r="V890" s="1"/>
      <c r="W890" s="1"/>
      <c r="X890" s="1"/>
      <c r="Y890" s="1"/>
      <c r="Z890" s="1"/>
      <c r="AA890" s="1"/>
      <c r="AB890" s="1"/>
      <c r="AC890" s="1"/>
      <c r="AD890" s="1"/>
      <c r="AE890" s="1"/>
      <c r="AF890" s="1"/>
      <c r="AG890" s="1"/>
      <c r="AH890" s="1"/>
      <c r="AI890" s="1"/>
      <c r="AJ890" s="1"/>
      <c r="AK890" s="1"/>
      <c r="AL890" s="3"/>
      <c r="AM890" s="3"/>
      <c r="AN890" s="3"/>
      <c r="AO890" s="244"/>
      <c r="AP890" s="244"/>
      <c r="AQ890" s="244"/>
      <c r="AR890" s="1"/>
      <c r="AS890" s="1"/>
      <c r="AT890" s="1"/>
      <c r="AU890" s="1"/>
      <c r="AV890" s="1"/>
      <c r="AW890" s="1"/>
      <c r="AX890" s="1"/>
      <c r="AY890" s="1"/>
      <c r="AZ890" s="1"/>
      <c r="BA890" s="1"/>
      <c r="BB890" s="1"/>
      <c r="BC890" s="1"/>
      <c r="BD890" s="1"/>
      <c r="BE890" s="1"/>
      <c r="BF890" s="1"/>
      <c r="BG890" s="1"/>
      <c r="BH890" s="1"/>
      <c r="BI890" s="1"/>
      <c r="BJ890" s="1"/>
      <c r="BK890" s="1"/>
    </row>
    <row r="891" spans="1:63" ht="13.5" customHeight="1" x14ac:dyDescent="0.25">
      <c r="A891" s="3"/>
      <c r="B891" s="3"/>
      <c r="C891" s="3"/>
      <c r="D891" s="3"/>
      <c r="E891" s="3"/>
      <c r="F891" s="3"/>
      <c r="G891" s="1"/>
      <c r="H891" s="3"/>
      <c r="I891" s="1"/>
      <c r="J891" s="1"/>
      <c r="K891" s="1"/>
      <c r="L891" s="1"/>
      <c r="M891" s="1"/>
      <c r="N891" s="1"/>
      <c r="O891" s="1"/>
      <c r="P891" s="3"/>
      <c r="Q891" s="1"/>
      <c r="R891" s="1"/>
      <c r="S891" s="1"/>
      <c r="T891" s="1"/>
      <c r="U891" s="1"/>
      <c r="V891" s="1"/>
      <c r="W891" s="1"/>
      <c r="X891" s="1"/>
      <c r="Y891" s="1"/>
      <c r="Z891" s="1"/>
      <c r="AA891" s="1"/>
      <c r="AB891" s="1"/>
      <c r="AC891" s="1"/>
      <c r="AD891" s="1"/>
      <c r="AE891" s="1"/>
      <c r="AF891" s="1"/>
      <c r="AG891" s="1"/>
      <c r="AH891" s="1"/>
      <c r="AI891" s="1"/>
      <c r="AJ891" s="1"/>
      <c r="AK891" s="1"/>
      <c r="AL891" s="3"/>
      <c r="AM891" s="3"/>
      <c r="AN891" s="3"/>
      <c r="AO891" s="244"/>
      <c r="AP891" s="244"/>
      <c r="AQ891" s="244"/>
      <c r="AR891" s="1"/>
      <c r="AS891" s="1"/>
      <c r="AT891" s="1"/>
      <c r="AU891" s="1"/>
      <c r="AV891" s="1"/>
      <c r="AW891" s="1"/>
      <c r="AX891" s="1"/>
      <c r="AY891" s="1"/>
      <c r="AZ891" s="1"/>
      <c r="BA891" s="1"/>
      <c r="BB891" s="1"/>
      <c r="BC891" s="1"/>
      <c r="BD891" s="1"/>
      <c r="BE891" s="1"/>
      <c r="BF891" s="1"/>
      <c r="BG891" s="1"/>
      <c r="BH891" s="1"/>
      <c r="BI891" s="1"/>
      <c r="BJ891" s="1"/>
      <c r="BK891" s="1"/>
    </row>
    <row r="892" spans="1:63" ht="13.5" customHeight="1" x14ac:dyDescent="0.25">
      <c r="A892" s="3"/>
      <c r="B892" s="3"/>
      <c r="C892" s="3"/>
      <c r="D892" s="3"/>
      <c r="E892" s="3"/>
      <c r="F892" s="3"/>
      <c r="G892" s="1"/>
      <c r="H892" s="3"/>
      <c r="I892" s="1"/>
      <c r="J892" s="1"/>
      <c r="K892" s="1"/>
      <c r="L892" s="1"/>
      <c r="M892" s="1"/>
      <c r="N892" s="1"/>
      <c r="O892" s="1"/>
      <c r="P892" s="3"/>
      <c r="Q892" s="1"/>
      <c r="R892" s="1"/>
      <c r="S892" s="1"/>
      <c r="T892" s="1"/>
      <c r="U892" s="1"/>
      <c r="V892" s="1"/>
      <c r="W892" s="1"/>
      <c r="X892" s="1"/>
      <c r="Y892" s="1"/>
      <c r="Z892" s="1"/>
      <c r="AA892" s="1"/>
      <c r="AB892" s="1"/>
      <c r="AC892" s="1"/>
      <c r="AD892" s="1"/>
      <c r="AE892" s="1"/>
      <c r="AF892" s="1"/>
      <c r="AG892" s="1"/>
      <c r="AH892" s="1"/>
      <c r="AI892" s="1"/>
      <c r="AJ892" s="1"/>
      <c r="AK892" s="1"/>
      <c r="AL892" s="3"/>
      <c r="AM892" s="3"/>
      <c r="AN892" s="3"/>
      <c r="AO892" s="244"/>
      <c r="AP892" s="244"/>
      <c r="AQ892" s="244"/>
      <c r="AR892" s="1"/>
      <c r="AS892" s="1"/>
      <c r="AT892" s="1"/>
      <c r="AU892" s="1"/>
      <c r="AV892" s="1"/>
      <c r="AW892" s="1"/>
      <c r="AX892" s="1"/>
      <c r="AY892" s="1"/>
      <c r="AZ892" s="1"/>
      <c r="BA892" s="1"/>
      <c r="BB892" s="1"/>
      <c r="BC892" s="1"/>
      <c r="BD892" s="1"/>
      <c r="BE892" s="1"/>
      <c r="BF892" s="1"/>
      <c r="BG892" s="1"/>
      <c r="BH892" s="1"/>
      <c r="BI892" s="1"/>
      <c r="BJ892" s="1"/>
      <c r="BK892" s="1"/>
    </row>
    <row r="893" spans="1:63" ht="13.5" customHeight="1" x14ac:dyDescent="0.25">
      <c r="A893" s="3"/>
      <c r="B893" s="3"/>
      <c r="C893" s="3"/>
      <c r="D893" s="3"/>
      <c r="E893" s="3"/>
      <c r="F893" s="3"/>
      <c r="G893" s="1"/>
      <c r="H893" s="3"/>
      <c r="I893" s="1"/>
      <c r="J893" s="1"/>
      <c r="K893" s="1"/>
      <c r="L893" s="1"/>
      <c r="M893" s="1"/>
      <c r="N893" s="1"/>
      <c r="O893" s="1"/>
      <c r="P893" s="3"/>
      <c r="Q893" s="1"/>
      <c r="R893" s="1"/>
      <c r="S893" s="1"/>
      <c r="T893" s="1"/>
      <c r="U893" s="1"/>
      <c r="V893" s="1"/>
      <c r="W893" s="1"/>
      <c r="X893" s="1"/>
      <c r="Y893" s="1"/>
      <c r="Z893" s="1"/>
      <c r="AA893" s="1"/>
      <c r="AB893" s="1"/>
      <c r="AC893" s="1"/>
      <c r="AD893" s="1"/>
      <c r="AE893" s="1"/>
      <c r="AF893" s="1"/>
      <c r="AG893" s="1"/>
      <c r="AH893" s="1"/>
      <c r="AI893" s="1"/>
      <c r="AJ893" s="1"/>
      <c r="AK893" s="1"/>
      <c r="AL893" s="3"/>
      <c r="AM893" s="3"/>
      <c r="AN893" s="3"/>
      <c r="AO893" s="244"/>
      <c r="AP893" s="244"/>
      <c r="AQ893" s="244"/>
      <c r="AR893" s="1"/>
      <c r="AS893" s="1"/>
      <c r="AT893" s="1"/>
      <c r="AU893" s="1"/>
      <c r="AV893" s="1"/>
      <c r="AW893" s="1"/>
      <c r="AX893" s="1"/>
      <c r="AY893" s="1"/>
      <c r="AZ893" s="1"/>
      <c r="BA893" s="1"/>
      <c r="BB893" s="1"/>
      <c r="BC893" s="1"/>
      <c r="BD893" s="1"/>
      <c r="BE893" s="1"/>
      <c r="BF893" s="1"/>
      <c r="BG893" s="1"/>
      <c r="BH893" s="1"/>
      <c r="BI893" s="1"/>
      <c r="BJ893" s="1"/>
      <c r="BK893" s="1"/>
    </row>
    <row r="894" spans="1:63" ht="13.5" customHeight="1" x14ac:dyDescent="0.25">
      <c r="A894" s="3"/>
      <c r="B894" s="3"/>
      <c r="C894" s="3"/>
      <c r="D894" s="3"/>
      <c r="E894" s="3"/>
      <c r="F894" s="3"/>
      <c r="G894" s="1"/>
      <c r="H894" s="3"/>
      <c r="I894" s="1"/>
      <c r="J894" s="1"/>
      <c r="K894" s="1"/>
      <c r="L894" s="1"/>
      <c r="M894" s="1"/>
      <c r="N894" s="1"/>
      <c r="O894" s="1"/>
      <c r="P894" s="3"/>
      <c r="Q894" s="1"/>
      <c r="R894" s="1"/>
      <c r="S894" s="1"/>
      <c r="T894" s="1"/>
      <c r="U894" s="1"/>
      <c r="V894" s="1"/>
      <c r="W894" s="1"/>
      <c r="X894" s="1"/>
      <c r="Y894" s="1"/>
      <c r="Z894" s="1"/>
      <c r="AA894" s="1"/>
      <c r="AB894" s="1"/>
      <c r="AC894" s="1"/>
      <c r="AD894" s="1"/>
      <c r="AE894" s="1"/>
      <c r="AF894" s="1"/>
      <c r="AG894" s="1"/>
      <c r="AH894" s="1"/>
      <c r="AI894" s="1"/>
      <c r="AJ894" s="1"/>
      <c r="AK894" s="1"/>
      <c r="AL894" s="3"/>
      <c r="AM894" s="3"/>
      <c r="AN894" s="3"/>
      <c r="AO894" s="244"/>
      <c r="AP894" s="244"/>
      <c r="AQ894" s="244"/>
      <c r="AR894" s="1"/>
      <c r="AS894" s="1"/>
      <c r="AT894" s="1"/>
      <c r="AU894" s="1"/>
      <c r="AV894" s="1"/>
      <c r="AW894" s="1"/>
      <c r="AX894" s="1"/>
      <c r="AY894" s="1"/>
      <c r="AZ894" s="1"/>
      <c r="BA894" s="1"/>
      <c r="BB894" s="1"/>
      <c r="BC894" s="1"/>
      <c r="BD894" s="1"/>
      <c r="BE894" s="1"/>
      <c r="BF894" s="1"/>
      <c r="BG894" s="1"/>
      <c r="BH894" s="1"/>
      <c r="BI894" s="1"/>
      <c r="BJ894" s="1"/>
      <c r="BK894" s="1"/>
    </row>
    <row r="895" spans="1:63" ht="13.5" customHeight="1" x14ac:dyDescent="0.25">
      <c r="A895" s="3"/>
      <c r="B895" s="3"/>
      <c r="C895" s="3"/>
      <c r="D895" s="3"/>
      <c r="E895" s="3"/>
      <c r="F895" s="3"/>
      <c r="G895" s="1"/>
      <c r="H895" s="3"/>
      <c r="I895" s="1"/>
      <c r="J895" s="1"/>
      <c r="K895" s="1"/>
      <c r="L895" s="1"/>
      <c r="M895" s="1"/>
      <c r="N895" s="1"/>
      <c r="O895" s="1"/>
      <c r="P895" s="3"/>
      <c r="Q895" s="1"/>
      <c r="R895" s="1"/>
      <c r="S895" s="1"/>
      <c r="T895" s="1"/>
      <c r="U895" s="1"/>
      <c r="V895" s="1"/>
      <c r="W895" s="1"/>
      <c r="X895" s="1"/>
      <c r="Y895" s="1"/>
      <c r="Z895" s="1"/>
      <c r="AA895" s="1"/>
      <c r="AB895" s="1"/>
      <c r="AC895" s="1"/>
      <c r="AD895" s="1"/>
      <c r="AE895" s="1"/>
      <c r="AF895" s="1"/>
      <c r="AG895" s="1"/>
      <c r="AH895" s="1"/>
      <c r="AI895" s="1"/>
      <c r="AJ895" s="1"/>
      <c r="AK895" s="1"/>
      <c r="AL895" s="3"/>
      <c r="AM895" s="3"/>
      <c r="AN895" s="3"/>
      <c r="AO895" s="244"/>
      <c r="AP895" s="244"/>
      <c r="AQ895" s="244"/>
      <c r="AR895" s="1"/>
      <c r="AS895" s="1"/>
      <c r="AT895" s="1"/>
      <c r="AU895" s="1"/>
      <c r="AV895" s="1"/>
      <c r="AW895" s="1"/>
      <c r="AX895" s="1"/>
      <c r="AY895" s="1"/>
      <c r="AZ895" s="1"/>
      <c r="BA895" s="1"/>
      <c r="BB895" s="1"/>
      <c r="BC895" s="1"/>
      <c r="BD895" s="1"/>
      <c r="BE895" s="1"/>
      <c r="BF895" s="1"/>
      <c r="BG895" s="1"/>
      <c r="BH895" s="1"/>
      <c r="BI895" s="1"/>
      <c r="BJ895" s="1"/>
      <c r="BK895" s="1"/>
    </row>
    <row r="896" spans="1:63" ht="13.5" customHeight="1" x14ac:dyDescent="0.25">
      <c r="A896" s="3"/>
      <c r="B896" s="3"/>
      <c r="C896" s="3"/>
      <c r="D896" s="3"/>
      <c r="E896" s="3"/>
      <c r="F896" s="3"/>
      <c r="G896" s="1"/>
      <c r="H896" s="3"/>
      <c r="I896" s="1"/>
      <c r="J896" s="1"/>
      <c r="K896" s="1"/>
      <c r="L896" s="1"/>
      <c r="M896" s="1"/>
      <c r="N896" s="1"/>
      <c r="O896" s="1"/>
      <c r="P896" s="3"/>
      <c r="Q896" s="1"/>
      <c r="R896" s="1"/>
      <c r="S896" s="1"/>
      <c r="T896" s="1"/>
      <c r="U896" s="1"/>
      <c r="V896" s="1"/>
      <c r="W896" s="1"/>
      <c r="X896" s="1"/>
      <c r="Y896" s="1"/>
      <c r="Z896" s="1"/>
      <c r="AA896" s="1"/>
      <c r="AB896" s="1"/>
      <c r="AC896" s="1"/>
      <c r="AD896" s="1"/>
      <c r="AE896" s="1"/>
      <c r="AF896" s="1"/>
      <c r="AG896" s="1"/>
      <c r="AH896" s="1"/>
      <c r="AI896" s="1"/>
      <c r="AJ896" s="1"/>
      <c r="AK896" s="1"/>
      <c r="AL896" s="3"/>
      <c r="AM896" s="3"/>
      <c r="AN896" s="3"/>
      <c r="AO896" s="244"/>
      <c r="AP896" s="244"/>
      <c r="AQ896" s="244"/>
      <c r="AR896" s="1"/>
      <c r="AS896" s="1"/>
      <c r="AT896" s="1"/>
      <c r="AU896" s="1"/>
      <c r="AV896" s="1"/>
      <c r="AW896" s="1"/>
      <c r="AX896" s="1"/>
      <c r="AY896" s="1"/>
      <c r="AZ896" s="1"/>
      <c r="BA896" s="1"/>
      <c r="BB896" s="1"/>
      <c r="BC896" s="1"/>
      <c r="BD896" s="1"/>
      <c r="BE896" s="1"/>
      <c r="BF896" s="1"/>
      <c r="BG896" s="1"/>
      <c r="BH896" s="1"/>
      <c r="BI896" s="1"/>
      <c r="BJ896" s="1"/>
      <c r="BK896" s="1"/>
    </row>
    <row r="897" spans="1:63" ht="13.5" customHeight="1" x14ac:dyDescent="0.25">
      <c r="A897" s="3"/>
      <c r="B897" s="3"/>
      <c r="C897" s="3"/>
      <c r="D897" s="3"/>
      <c r="E897" s="3"/>
      <c r="F897" s="3"/>
      <c r="G897" s="1"/>
      <c r="H897" s="3"/>
      <c r="I897" s="1"/>
      <c r="J897" s="1"/>
      <c r="K897" s="1"/>
      <c r="L897" s="1"/>
      <c r="M897" s="1"/>
      <c r="N897" s="1"/>
      <c r="O897" s="1"/>
      <c r="P897" s="3"/>
      <c r="Q897" s="1"/>
      <c r="R897" s="1"/>
      <c r="S897" s="1"/>
      <c r="T897" s="1"/>
      <c r="U897" s="1"/>
      <c r="V897" s="1"/>
      <c r="W897" s="1"/>
      <c r="X897" s="1"/>
      <c r="Y897" s="1"/>
      <c r="Z897" s="1"/>
      <c r="AA897" s="1"/>
      <c r="AB897" s="1"/>
      <c r="AC897" s="1"/>
      <c r="AD897" s="1"/>
      <c r="AE897" s="1"/>
      <c r="AF897" s="1"/>
      <c r="AG897" s="1"/>
      <c r="AH897" s="1"/>
      <c r="AI897" s="1"/>
      <c r="AJ897" s="1"/>
      <c r="AK897" s="1"/>
      <c r="AL897" s="3"/>
      <c r="AM897" s="3"/>
      <c r="AN897" s="3"/>
      <c r="AO897" s="244"/>
      <c r="AP897" s="244"/>
      <c r="AQ897" s="244"/>
      <c r="AR897" s="1"/>
      <c r="AS897" s="1"/>
      <c r="AT897" s="1"/>
      <c r="AU897" s="1"/>
      <c r="AV897" s="1"/>
      <c r="AW897" s="1"/>
      <c r="AX897" s="1"/>
      <c r="AY897" s="1"/>
      <c r="AZ897" s="1"/>
      <c r="BA897" s="1"/>
      <c r="BB897" s="1"/>
      <c r="BC897" s="1"/>
      <c r="BD897" s="1"/>
      <c r="BE897" s="1"/>
      <c r="BF897" s="1"/>
      <c r="BG897" s="1"/>
      <c r="BH897" s="1"/>
      <c r="BI897" s="1"/>
      <c r="BJ897" s="1"/>
      <c r="BK897" s="1"/>
    </row>
    <row r="898" spans="1:63" ht="13.5" customHeight="1" x14ac:dyDescent="0.25">
      <c r="A898" s="3"/>
      <c r="B898" s="3"/>
      <c r="C898" s="3"/>
      <c r="D898" s="3"/>
      <c r="E898" s="3"/>
      <c r="F898" s="3"/>
      <c r="G898" s="1"/>
      <c r="H898" s="3"/>
      <c r="I898" s="1"/>
      <c r="J898" s="1"/>
      <c r="K898" s="1"/>
      <c r="L898" s="1"/>
      <c r="M898" s="1"/>
      <c r="N898" s="1"/>
      <c r="O898" s="1"/>
      <c r="P898" s="3"/>
      <c r="Q898" s="1"/>
      <c r="R898" s="1"/>
      <c r="S898" s="1"/>
      <c r="T898" s="1"/>
      <c r="U898" s="1"/>
      <c r="V898" s="1"/>
      <c r="W898" s="1"/>
      <c r="X898" s="1"/>
      <c r="Y898" s="1"/>
      <c r="Z898" s="1"/>
      <c r="AA898" s="1"/>
      <c r="AB898" s="1"/>
      <c r="AC898" s="1"/>
      <c r="AD898" s="1"/>
      <c r="AE898" s="1"/>
      <c r="AF898" s="1"/>
      <c r="AG898" s="1"/>
      <c r="AH898" s="1"/>
      <c r="AI898" s="1"/>
      <c r="AJ898" s="1"/>
      <c r="AK898" s="1"/>
      <c r="AL898" s="3"/>
      <c r="AM898" s="3"/>
      <c r="AN898" s="3"/>
      <c r="AO898" s="244"/>
      <c r="AP898" s="244"/>
      <c r="AQ898" s="244"/>
      <c r="AR898" s="1"/>
      <c r="AS898" s="1"/>
      <c r="AT898" s="1"/>
      <c r="AU898" s="1"/>
      <c r="AV898" s="1"/>
      <c r="AW898" s="1"/>
      <c r="AX898" s="1"/>
      <c r="AY898" s="1"/>
      <c r="AZ898" s="1"/>
      <c r="BA898" s="1"/>
      <c r="BB898" s="1"/>
      <c r="BC898" s="1"/>
      <c r="BD898" s="1"/>
      <c r="BE898" s="1"/>
      <c r="BF898" s="1"/>
      <c r="BG898" s="1"/>
      <c r="BH898" s="1"/>
      <c r="BI898" s="1"/>
      <c r="BJ898" s="1"/>
      <c r="BK898" s="1"/>
    </row>
    <row r="899" spans="1:63" ht="13.5" customHeight="1" x14ac:dyDescent="0.25">
      <c r="A899" s="3"/>
      <c r="B899" s="3"/>
      <c r="C899" s="3"/>
      <c r="D899" s="3"/>
      <c r="E899" s="3"/>
      <c r="F899" s="3"/>
      <c r="G899" s="1"/>
      <c r="H899" s="3"/>
      <c r="I899" s="1"/>
      <c r="J899" s="1"/>
      <c r="K899" s="1"/>
      <c r="L899" s="1"/>
      <c r="M899" s="1"/>
      <c r="N899" s="1"/>
      <c r="O899" s="1"/>
      <c r="P899" s="3"/>
      <c r="Q899" s="1"/>
      <c r="R899" s="1"/>
      <c r="S899" s="1"/>
      <c r="T899" s="1"/>
      <c r="U899" s="1"/>
      <c r="V899" s="1"/>
      <c r="W899" s="1"/>
      <c r="X899" s="1"/>
      <c r="Y899" s="1"/>
      <c r="Z899" s="1"/>
      <c r="AA899" s="1"/>
      <c r="AB899" s="1"/>
      <c r="AC899" s="1"/>
      <c r="AD899" s="1"/>
      <c r="AE899" s="1"/>
      <c r="AF899" s="1"/>
      <c r="AG899" s="1"/>
      <c r="AH899" s="1"/>
      <c r="AI899" s="1"/>
      <c r="AJ899" s="1"/>
      <c r="AK899" s="1"/>
      <c r="AL899" s="3"/>
      <c r="AM899" s="3"/>
      <c r="AN899" s="3"/>
      <c r="AO899" s="244"/>
      <c r="AP899" s="244"/>
      <c r="AQ899" s="244"/>
      <c r="AR899" s="1"/>
      <c r="AS899" s="1"/>
      <c r="AT899" s="1"/>
      <c r="AU899" s="1"/>
      <c r="AV899" s="1"/>
      <c r="AW899" s="1"/>
      <c r="AX899" s="1"/>
      <c r="AY899" s="1"/>
      <c r="AZ899" s="1"/>
      <c r="BA899" s="1"/>
      <c r="BB899" s="1"/>
      <c r="BC899" s="1"/>
      <c r="BD899" s="1"/>
      <c r="BE899" s="1"/>
      <c r="BF899" s="1"/>
      <c r="BG899" s="1"/>
      <c r="BH899" s="1"/>
      <c r="BI899" s="1"/>
      <c r="BJ899" s="1"/>
      <c r="BK899" s="1"/>
    </row>
    <row r="900" spans="1:63" ht="13.5" customHeight="1" x14ac:dyDescent="0.25">
      <c r="A900" s="3"/>
      <c r="B900" s="3"/>
      <c r="C900" s="3"/>
      <c r="D900" s="3"/>
      <c r="E900" s="3"/>
      <c r="F900" s="3"/>
      <c r="G900" s="1"/>
      <c r="H900" s="3"/>
      <c r="I900" s="1"/>
      <c r="J900" s="1"/>
      <c r="K900" s="1"/>
      <c r="L900" s="1"/>
      <c r="M900" s="1"/>
      <c r="N900" s="1"/>
      <c r="O900" s="1"/>
      <c r="P900" s="3"/>
      <c r="Q900" s="1"/>
      <c r="R900" s="1"/>
      <c r="S900" s="1"/>
      <c r="T900" s="1"/>
      <c r="U900" s="1"/>
      <c r="V900" s="1"/>
      <c r="W900" s="1"/>
      <c r="X900" s="1"/>
      <c r="Y900" s="1"/>
      <c r="Z900" s="1"/>
      <c r="AA900" s="1"/>
      <c r="AB900" s="1"/>
      <c r="AC900" s="1"/>
      <c r="AD900" s="1"/>
      <c r="AE900" s="1"/>
      <c r="AF900" s="1"/>
      <c r="AG900" s="1"/>
      <c r="AH900" s="1"/>
      <c r="AI900" s="1"/>
      <c r="AJ900" s="1"/>
      <c r="AK900" s="1"/>
      <c r="AL900" s="3"/>
      <c r="AM900" s="3"/>
      <c r="AN900" s="3"/>
      <c r="AO900" s="244"/>
      <c r="AP900" s="244"/>
      <c r="AQ900" s="244"/>
      <c r="AR900" s="1"/>
      <c r="AS900" s="1"/>
      <c r="AT900" s="1"/>
      <c r="AU900" s="1"/>
      <c r="AV900" s="1"/>
      <c r="AW900" s="1"/>
      <c r="AX900" s="1"/>
      <c r="AY900" s="1"/>
      <c r="AZ900" s="1"/>
      <c r="BA900" s="1"/>
      <c r="BB900" s="1"/>
      <c r="BC900" s="1"/>
      <c r="BD900" s="1"/>
      <c r="BE900" s="1"/>
      <c r="BF900" s="1"/>
      <c r="BG900" s="1"/>
      <c r="BH900" s="1"/>
      <c r="BI900" s="1"/>
      <c r="BJ900" s="1"/>
      <c r="BK900" s="1"/>
    </row>
    <row r="901" spans="1:63" ht="13.5" customHeight="1" x14ac:dyDescent="0.25">
      <c r="A901" s="3"/>
      <c r="B901" s="3"/>
      <c r="C901" s="3"/>
      <c r="D901" s="3"/>
      <c r="E901" s="3"/>
      <c r="F901" s="3"/>
      <c r="G901" s="1"/>
      <c r="H901" s="3"/>
      <c r="I901" s="1"/>
      <c r="J901" s="1"/>
      <c r="K901" s="1"/>
      <c r="L901" s="1"/>
      <c r="M901" s="1"/>
      <c r="N901" s="1"/>
      <c r="O901" s="1"/>
      <c r="P901" s="3"/>
      <c r="Q901" s="1"/>
      <c r="R901" s="1"/>
      <c r="S901" s="1"/>
      <c r="T901" s="1"/>
      <c r="U901" s="1"/>
      <c r="V901" s="1"/>
      <c r="W901" s="1"/>
      <c r="X901" s="1"/>
      <c r="Y901" s="1"/>
      <c r="Z901" s="1"/>
      <c r="AA901" s="1"/>
      <c r="AB901" s="1"/>
      <c r="AC901" s="1"/>
      <c r="AD901" s="1"/>
      <c r="AE901" s="1"/>
      <c r="AF901" s="1"/>
      <c r="AG901" s="1"/>
      <c r="AH901" s="1"/>
      <c r="AI901" s="1"/>
      <c r="AJ901" s="1"/>
      <c r="AK901" s="1"/>
      <c r="AL901" s="3"/>
      <c r="AM901" s="3"/>
      <c r="AN901" s="3"/>
      <c r="AO901" s="244"/>
      <c r="AP901" s="244"/>
      <c r="AQ901" s="244"/>
      <c r="AR901" s="1"/>
      <c r="AS901" s="1"/>
      <c r="AT901" s="1"/>
      <c r="AU901" s="1"/>
      <c r="AV901" s="1"/>
      <c r="AW901" s="1"/>
      <c r="AX901" s="1"/>
      <c r="AY901" s="1"/>
      <c r="AZ901" s="1"/>
      <c r="BA901" s="1"/>
      <c r="BB901" s="1"/>
      <c r="BC901" s="1"/>
      <c r="BD901" s="1"/>
      <c r="BE901" s="1"/>
      <c r="BF901" s="1"/>
      <c r="BG901" s="1"/>
      <c r="BH901" s="1"/>
      <c r="BI901" s="1"/>
      <c r="BJ901" s="1"/>
      <c r="BK901" s="1"/>
    </row>
    <row r="902" spans="1:63" ht="13.5" customHeight="1" x14ac:dyDescent="0.25">
      <c r="A902" s="3"/>
      <c r="B902" s="3"/>
      <c r="C902" s="3"/>
      <c r="D902" s="3"/>
      <c r="E902" s="3"/>
      <c r="F902" s="3"/>
      <c r="G902" s="1"/>
      <c r="H902" s="3"/>
      <c r="I902" s="1"/>
      <c r="J902" s="1"/>
      <c r="K902" s="1"/>
      <c r="L902" s="1"/>
      <c r="M902" s="1"/>
      <c r="N902" s="1"/>
      <c r="O902" s="1"/>
      <c r="P902" s="3"/>
      <c r="Q902" s="1"/>
      <c r="R902" s="1"/>
      <c r="S902" s="1"/>
      <c r="T902" s="1"/>
      <c r="U902" s="1"/>
      <c r="V902" s="1"/>
      <c r="W902" s="1"/>
      <c r="X902" s="1"/>
      <c r="Y902" s="1"/>
      <c r="Z902" s="1"/>
      <c r="AA902" s="1"/>
      <c r="AB902" s="1"/>
      <c r="AC902" s="1"/>
      <c r="AD902" s="1"/>
      <c r="AE902" s="1"/>
      <c r="AF902" s="1"/>
      <c r="AG902" s="1"/>
      <c r="AH902" s="1"/>
      <c r="AI902" s="1"/>
      <c r="AJ902" s="1"/>
      <c r="AK902" s="1"/>
      <c r="AL902" s="3"/>
      <c r="AM902" s="3"/>
      <c r="AN902" s="3"/>
      <c r="AO902" s="244"/>
      <c r="AP902" s="244"/>
      <c r="AQ902" s="244"/>
      <c r="AR902" s="1"/>
      <c r="AS902" s="1"/>
      <c r="AT902" s="1"/>
      <c r="AU902" s="1"/>
      <c r="AV902" s="1"/>
      <c r="AW902" s="1"/>
      <c r="AX902" s="1"/>
      <c r="AY902" s="1"/>
      <c r="AZ902" s="1"/>
      <c r="BA902" s="1"/>
      <c r="BB902" s="1"/>
      <c r="BC902" s="1"/>
      <c r="BD902" s="1"/>
      <c r="BE902" s="1"/>
      <c r="BF902" s="1"/>
      <c r="BG902" s="1"/>
      <c r="BH902" s="1"/>
      <c r="BI902" s="1"/>
      <c r="BJ902" s="1"/>
      <c r="BK902" s="1"/>
    </row>
    <row r="903" spans="1:63" ht="13.5" customHeight="1" x14ac:dyDescent="0.25">
      <c r="A903" s="3"/>
      <c r="B903" s="3"/>
      <c r="C903" s="3"/>
      <c r="D903" s="3"/>
      <c r="E903" s="3"/>
      <c r="F903" s="3"/>
      <c r="G903" s="1"/>
      <c r="H903" s="3"/>
      <c r="I903" s="1"/>
      <c r="J903" s="1"/>
      <c r="K903" s="1"/>
      <c r="L903" s="1"/>
      <c r="M903" s="1"/>
      <c r="N903" s="1"/>
      <c r="O903" s="1"/>
      <c r="P903" s="3"/>
      <c r="Q903" s="1"/>
      <c r="R903" s="1"/>
      <c r="S903" s="1"/>
      <c r="T903" s="1"/>
      <c r="U903" s="1"/>
      <c r="V903" s="1"/>
      <c r="W903" s="1"/>
      <c r="X903" s="1"/>
      <c r="Y903" s="1"/>
      <c r="Z903" s="1"/>
      <c r="AA903" s="1"/>
      <c r="AB903" s="1"/>
      <c r="AC903" s="1"/>
      <c r="AD903" s="1"/>
      <c r="AE903" s="1"/>
      <c r="AF903" s="1"/>
      <c r="AG903" s="1"/>
      <c r="AH903" s="1"/>
      <c r="AI903" s="1"/>
      <c r="AJ903" s="1"/>
      <c r="AK903" s="1"/>
      <c r="AL903" s="3"/>
      <c r="AM903" s="3"/>
      <c r="AN903" s="3"/>
      <c r="AO903" s="244"/>
      <c r="AP903" s="244"/>
      <c r="AQ903" s="244"/>
      <c r="AR903" s="1"/>
      <c r="AS903" s="1"/>
      <c r="AT903" s="1"/>
      <c r="AU903" s="1"/>
      <c r="AV903" s="1"/>
      <c r="AW903" s="1"/>
      <c r="AX903" s="1"/>
      <c r="AY903" s="1"/>
      <c r="AZ903" s="1"/>
      <c r="BA903" s="1"/>
      <c r="BB903" s="1"/>
      <c r="BC903" s="1"/>
      <c r="BD903" s="1"/>
      <c r="BE903" s="1"/>
      <c r="BF903" s="1"/>
      <c r="BG903" s="1"/>
      <c r="BH903" s="1"/>
      <c r="BI903" s="1"/>
      <c r="BJ903" s="1"/>
      <c r="BK903" s="1"/>
    </row>
    <row r="904" spans="1:63" ht="13.5" customHeight="1" x14ac:dyDescent="0.25">
      <c r="A904" s="3"/>
      <c r="B904" s="3"/>
      <c r="C904" s="3"/>
      <c r="D904" s="3"/>
      <c r="E904" s="3"/>
      <c r="F904" s="3"/>
      <c r="G904" s="1"/>
      <c r="H904" s="3"/>
      <c r="I904" s="1"/>
      <c r="J904" s="1"/>
      <c r="K904" s="1"/>
      <c r="L904" s="1"/>
      <c r="M904" s="1"/>
      <c r="N904" s="1"/>
      <c r="O904" s="1"/>
      <c r="P904" s="3"/>
      <c r="Q904" s="1"/>
      <c r="R904" s="1"/>
      <c r="S904" s="1"/>
      <c r="T904" s="1"/>
      <c r="U904" s="1"/>
      <c r="V904" s="1"/>
      <c r="W904" s="1"/>
      <c r="X904" s="1"/>
      <c r="Y904" s="1"/>
      <c r="Z904" s="1"/>
      <c r="AA904" s="1"/>
      <c r="AB904" s="1"/>
      <c r="AC904" s="1"/>
      <c r="AD904" s="1"/>
      <c r="AE904" s="1"/>
      <c r="AF904" s="1"/>
      <c r="AG904" s="1"/>
      <c r="AH904" s="1"/>
      <c r="AI904" s="1"/>
      <c r="AJ904" s="1"/>
      <c r="AK904" s="1"/>
      <c r="AL904" s="3"/>
      <c r="AM904" s="3"/>
      <c r="AN904" s="3"/>
      <c r="AO904" s="244"/>
      <c r="AP904" s="244"/>
      <c r="AQ904" s="244"/>
      <c r="AR904" s="1"/>
      <c r="AS904" s="1"/>
      <c r="AT904" s="1"/>
      <c r="AU904" s="1"/>
      <c r="AV904" s="1"/>
      <c r="AW904" s="1"/>
      <c r="AX904" s="1"/>
      <c r="AY904" s="1"/>
      <c r="AZ904" s="1"/>
      <c r="BA904" s="1"/>
      <c r="BB904" s="1"/>
      <c r="BC904" s="1"/>
      <c r="BD904" s="1"/>
      <c r="BE904" s="1"/>
      <c r="BF904" s="1"/>
      <c r="BG904" s="1"/>
      <c r="BH904" s="1"/>
      <c r="BI904" s="1"/>
      <c r="BJ904" s="1"/>
      <c r="BK904" s="1"/>
    </row>
    <row r="905" spans="1:63" ht="13.5" customHeight="1" x14ac:dyDescent="0.25">
      <c r="A905" s="3"/>
      <c r="B905" s="3"/>
      <c r="C905" s="3"/>
      <c r="D905" s="3"/>
      <c r="E905" s="3"/>
      <c r="F905" s="3"/>
      <c r="G905" s="1"/>
      <c r="H905" s="3"/>
      <c r="I905" s="1"/>
      <c r="J905" s="1"/>
      <c r="K905" s="1"/>
      <c r="L905" s="1"/>
      <c r="M905" s="1"/>
      <c r="N905" s="1"/>
      <c r="O905" s="1"/>
      <c r="P905" s="3"/>
      <c r="Q905" s="1"/>
      <c r="R905" s="1"/>
      <c r="S905" s="1"/>
      <c r="T905" s="1"/>
      <c r="U905" s="1"/>
      <c r="V905" s="1"/>
      <c r="W905" s="1"/>
      <c r="X905" s="1"/>
      <c r="Y905" s="1"/>
      <c r="Z905" s="1"/>
      <c r="AA905" s="1"/>
      <c r="AB905" s="1"/>
      <c r="AC905" s="1"/>
      <c r="AD905" s="1"/>
      <c r="AE905" s="1"/>
      <c r="AF905" s="1"/>
      <c r="AG905" s="1"/>
      <c r="AH905" s="1"/>
      <c r="AI905" s="1"/>
      <c r="AJ905" s="1"/>
      <c r="AK905" s="1"/>
      <c r="AL905" s="3"/>
      <c r="AM905" s="3"/>
      <c r="AN905" s="3"/>
      <c r="AO905" s="244"/>
      <c r="AP905" s="244"/>
      <c r="AQ905" s="244"/>
      <c r="AR905" s="1"/>
      <c r="AS905" s="1"/>
      <c r="AT905" s="1"/>
      <c r="AU905" s="1"/>
      <c r="AV905" s="1"/>
      <c r="AW905" s="1"/>
      <c r="AX905" s="1"/>
      <c r="AY905" s="1"/>
      <c r="AZ905" s="1"/>
      <c r="BA905" s="1"/>
      <c r="BB905" s="1"/>
      <c r="BC905" s="1"/>
      <c r="BD905" s="1"/>
      <c r="BE905" s="1"/>
      <c r="BF905" s="1"/>
      <c r="BG905" s="1"/>
      <c r="BH905" s="1"/>
      <c r="BI905" s="1"/>
      <c r="BJ905" s="1"/>
      <c r="BK905" s="1"/>
    </row>
    <row r="906" spans="1:63" ht="13.5" customHeight="1" x14ac:dyDescent="0.25">
      <c r="A906" s="3"/>
      <c r="B906" s="3"/>
      <c r="C906" s="3"/>
      <c r="D906" s="3"/>
      <c r="E906" s="3"/>
      <c r="F906" s="3"/>
      <c r="G906" s="1"/>
      <c r="H906" s="3"/>
      <c r="I906" s="1"/>
      <c r="J906" s="1"/>
      <c r="K906" s="1"/>
      <c r="L906" s="1"/>
      <c r="M906" s="1"/>
      <c r="N906" s="1"/>
      <c r="O906" s="1"/>
      <c r="P906" s="3"/>
      <c r="Q906" s="1"/>
      <c r="R906" s="1"/>
      <c r="S906" s="1"/>
      <c r="T906" s="1"/>
      <c r="U906" s="1"/>
      <c r="V906" s="1"/>
      <c r="W906" s="1"/>
      <c r="X906" s="1"/>
      <c r="Y906" s="1"/>
      <c r="Z906" s="1"/>
      <c r="AA906" s="1"/>
      <c r="AB906" s="1"/>
      <c r="AC906" s="1"/>
      <c r="AD906" s="1"/>
      <c r="AE906" s="1"/>
      <c r="AF906" s="1"/>
      <c r="AG906" s="1"/>
      <c r="AH906" s="1"/>
      <c r="AI906" s="1"/>
      <c r="AJ906" s="1"/>
      <c r="AK906" s="1"/>
      <c r="AL906" s="3"/>
      <c r="AM906" s="3"/>
      <c r="AN906" s="3"/>
      <c r="AO906" s="244"/>
      <c r="AP906" s="244"/>
      <c r="AQ906" s="244"/>
      <c r="AR906" s="1"/>
      <c r="AS906" s="1"/>
      <c r="AT906" s="1"/>
      <c r="AU906" s="1"/>
      <c r="AV906" s="1"/>
      <c r="AW906" s="1"/>
      <c r="AX906" s="1"/>
      <c r="AY906" s="1"/>
      <c r="AZ906" s="1"/>
      <c r="BA906" s="1"/>
      <c r="BB906" s="1"/>
      <c r="BC906" s="1"/>
      <c r="BD906" s="1"/>
      <c r="BE906" s="1"/>
      <c r="BF906" s="1"/>
      <c r="BG906" s="1"/>
      <c r="BH906" s="1"/>
      <c r="BI906" s="1"/>
      <c r="BJ906" s="1"/>
      <c r="BK906" s="1"/>
    </row>
    <row r="907" spans="1:63" ht="13.5" customHeight="1" x14ac:dyDescent="0.25">
      <c r="A907" s="3"/>
      <c r="B907" s="3"/>
      <c r="C907" s="3"/>
      <c r="D907" s="3"/>
      <c r="E907" s="3"/>
      <c r="F907" s="3"/>
      <c r="G907" s="1"/>
      <c r="H907" s="3"/>
      <c r="I907" s="1"/>
      <c r="J907" s="1"/>
      <c r="K907" s="1"/>
      <c r="L907" s="1"/>
      <c r="M907" s="1"/>
      <c r="N907" s="1"/>
      <c r="O907" s="1"/>
      <c r="P907" s="3"/>
      <c r="Q907" s="1"/>
      <c r="R907" s="1"/>
      <c r="S907" s="1"/>
      <c r="T907" s="1"/>
      <c r="U907" s="1"/>
      <c r="V907" s="1"/>
      <c r="W907" s="1"/>
      <c r="X907" s="1"/>
      <c r="Y907" s="1"/>
      <c r="Z907" s="1"/>
      <c r="AA907" s="1"/>
      <c r="AB907" s="1"/>
      <c r="AC907" s="1"/>
      <c r="AD907" s="1"/>
      <c r="AE907" s="1"/>
      <c r="AF907" s="1"/>
      <c r="AG907" s="1"/>
      <c r="AH907" s="1"/>
      <c r="AI907" s="1"/>
      <c r="AJ907" s="1"/>
      <c r="AK907" s="1"/>
      <c r="AL907" s="3"/>
      <c r="AM907" s="3"/>
      <c r="AN907" s="3"/>
      <c r="AO907" s="244"/>
      <c r="AP907" s="244"/>
      <c r="AQ907" s="244"/>
      <c r="AR907" s="1"/>
      <c r="AS907" s="1"/>
      <c r="AT907" s="1"/>
      <c r="AU907" s="1"/>
      <c r="AV907" s="1"/>
      <c r="AW907" s="1"/>
      <c r="AX907" s="1"/>
      <c r="AY907" s="1"/>
      <c r="AZ907" s="1"/>
      <c r="BA907" s="1"/>
      <c r="BB907" s="1"/>
      <c r="BC907" s="1"/>
      <c r="BD907" s="1"/>
      <c r="BE907" s="1"/>
      <c r="BF907" s="1"/>
      <c r="BG907" s="1"/>
      <c r="BH907" s="1"/>
      <c r="BI907" s="1"/>
      <c r="BJ907" s="1"/>
      <c r="BK907" s="1"/>
    </row>
    <row r="908" spans="1:63" ht="13.5" customHeight="1" x14ac:dyDescent="0.25">
      <c r="A908" s="3"/>
      <c r="B908" s="3"/>
      <c r="C908" s="3"/>
      <c r="D908" s="3"/>
      <c r="E908" s="3"/>
      <c r="F908" s="3"/>
      <c r="G908" s="1"/>
      <c r="H908" s="3"/>
      <c r="I908" s="1"/>
      <c r="J908" s="1"/>
      <c r="K908" s="1"/>
      <c r="L908" s="1"/>
      <c r="M908" s="1"/>
      <c r="N908" s="1"/>
      <c r="O908" s="1"/>
      <c r="P908" s="3"/>
      <c r="Q908" s="1"/>
      <c r="R908" s="1"/>
      <c r="S908" s="1"/>
      <c r="T908" s="1"/>
      <c r="U908" s="1"/>
      <c r="V908" s="1"/>
      <c r="W908" s="1"/>
      <c r="X908" s="1"/>
      <c r="Y908" s="1"/>
      <c r="Z908" s="1"/>
      <c r="AA908" s="1"/>
      <c r="AB908" s="1"/>
      <c r="AC908" s="1"/>
      <c r="AD908" s="1"/>
      <c r="AE908" s="1"/>
      <c r="AF908" s="1"/>
      <c r="AG908" s="1"/>
      <c r="AH908" s="1"/>
      <c r="AI908" s="1"/>
      <c r="AJ908" s="1"/>
      <c r="AK908" s="1"/>
      <c r="AL908" s="3"/>
      <c r="AM908" s="3"/>
      <c r="AN908" s="3"/>
      <c r="AO908" s="244"/>
      <c r="AP908" s="244"/>
      <c r="AQ908" s="244"/>
      <c r="AR908" s="1"/>
      <c r="AS908" s="1"/>
      <c r="AT908" s="1"/>
      <c r="AU908" s="1"/>
      <c r="AV908" s="1"/>
      <c r="AW908" s="1"/>
      <c r="AX908" s="1"/>
      <c r="AY908" s="1"/>
      <c r="AZ908" s="1"/>
      <c r="BA908" s="1"/>
      <c r="BB908" s="1"/>
      <c r="BC908" s="1"/>
      <c r="BD908" s="1"/>
      <c r="BE908" s="1"/>
      <c r="BF908" s="1"/>
      <c r="BG908" s="1"/>
      <c r="BH908" s="1"/>
      <c r="BI908" s="1"/>
      <c r="BJ908" s="1"/>
      <c r="BK908" s="1"/>
    </row>
    <row r="909" spans="1:63" ht="13.5" customHeight="1" x14ac:dyDescent="0.25">
      <c r="A909" s="3"/>
      <c r="B909" s="3"/>
      <c r="C909" s="3"/>
      <c r="D909" s="3"/>
      <c r="E909" s="3"/>
      <c r="F909" s="3"/>
      <c r="G909" s="1"/>
      <c r="H909" s="3"/>
      <c r="I909" s="1"/>
      <c r="J909" s="1"/>
      <c r="K909" s="1"/>
      <c r="L909" s="1"/>
      <c r="M909" s="1"/>
      <c r="N909" s="1"/>
      <c r="O909" s="1"/>
      <c r="P909" s="3"/>
      <c r="Q909" s="1"/>
      <c r="R909" s="1"/>
      <c r="S909" s="1"/>
      <c r="T909" s="1"/>
      <c r="U909" s="1"/>
      <c r="V909" s="1"/>
      <c r="W909" s="1"/>
      <c r="X909" s="1"/>
      <c r="Y909" s="1"/>
      <c r="Z909" s="1"/>
      <c r="AA909" s="1"/>
      <c r="AB909" s="1"/>
      <c r="AC909" s="1"/>
      <c r="AD909" s="1"/>
      <c r="AE909" s="1"/>
      <c r="AF909" s="1"/>
      <c r="AG909" s="1"/>
      <c r="AH909" s="1"/>
      <c r="AI909" s="1"/>
      <c r="AJ909" s="1"/>
      <c r="AK909" s="1"/>
      <c r="AL909" s="3"/>
      <c r="AM909" s="3"/>
      <c r="AN909" s="3"/>
      <c r="AO909" s="244"/>
      <c r="AP909" s="244"/>
      <c r="AQ909" s="244"/>
      <c r="AR909" s="1"/>
      <c r="AS909" s="1"/>
      <c r="AT909" s="1"/>
      <c r="AU909" s="1"/>
      <c r="AV909" s="1"/>
      <c r="AW909" s="1"/>
      <c r="AX909" s="1"/>
      <c r="AY909" s="1"/>
      <c r="AZ909" s="1"/>
      <c r="BA909" s="1"/>
      <c r="BB909" s="1"/>
      <c r="BC909" s="1"/>
      <c r="BD909" s="1"/>
      <c r="BE909" s="1"/>
      <c r="BF909" s="1"/>
      <c r="BG909" s="1"/>
      <c r="BH909" s="1"/>
      <c r="BI909" s="1"/>
      <c r="BJ909" s="1"/>
      <c r="BK909" s="1"/>
    </row>
    <row r="910" spans="1:63" ht="13.5" customHeight="1" x14ac:dyDescent="0.25">
      <c r="A910" s="3"/>
      <c r="B910" s="3"/>
      <c r="C910" s="3"/>
      <c r="D910" s="3"/>
      <c r="E910" s="3"/>
      <c r="F910" s="3"/>
      <c r="G910" s="1"/>
      <c r="H910" s="3"/>
      <c r="I910" s="1"/>
      <c r="J910" s="1"/>
      <c r="K910" s="1"/>
      <c r="L910" s="1"/>
      <c r="M910" s="1"/>
      <c r="N910" s="1"/>
      <c r="O910" s="1"/>
      <c r="P910" s="3"/>
      <c r="Q910" s="1"/>
      <c r="R910" s="1"/>
      <c r="S910" s="1"/>
      <c r="T910" s="1"/>
      <c r="U910" s="1"/>
      <c r="V910" s="1"/>
      <c r="W910" s="1"/>
      <c r="X910" s="1"/>
      <c r="Y910" s="1"/>
      <c r="Z910" s="1"/>
      <c r="AA910" s="1"/>
      <c r="AB910" s="1"/>
      <c r="AC910" s="1"/>
      <c r="AD910" s="1"/>
      <c r="AE910" s="1"/>
      <c r="AF910" s="1"/>
      <c r="AG910" s="1"/>
      <c r="AH910" s="1"/>
      <c r="AI910" s="1"/>
      <c r="AJ910" s="1"/>
      <c r="AK910" s="1"/>
      <c r="AL910" s="3"/>
      <c r="AM910" s="3"/>
      <c r="AN910" s="3"/>
      <c r="AO910" s="244"/>
      <c r="AP910" s="244"/>
      <c r="AQ910" s="244"/>
      <c r="AR910" s="1"/>
      <c r="AS910" s="1"/>
      <c r="AT910" s="1"/>
      <c r="AU910" s="1"/>
      <c r="AV910" s="1"/>
      <c r="AW910" s="1"/>
      <c r="AX910" s="1"/>
      <c r="AY910" s="1"/>
      <c r="AZ910" s="1"/>
      <c r="BA910" s="1"/>
      <c r="BB910" s="1"/>
      <c r="BC910" s="1"/>
      <c r="BD910" s="1"/>
      <c r="BE910" s="1"/>
      <c r="BF910" s="1"/>
      <c r="BG910" s="1"/>
      <c r="BH910" s="1"/>
      <c r="BI910" s="1"/>
      <c r="BJ910" s="1"/>
      <c r="BK910" s="1"/>
    </row>
    <row r="911" spans="1:63" ht="13.5" customHeight="1" x14ac:dyDescent="0.25">
      <c r="A911" s="3"/>
      <c r="B911" s="3"/>
      <c r="C911" s="3"/>
      <c r="D911" s="3"/>
      <c r="E911" s="3"/>
      <c r="F911" s="3"/>
      <c r="G911" s="1"/>
      <c r="H911" s="3"/>
      <c r="I911" s="1"/>
      <c r="J911" s="1"/>
      <c r="K911" s="1"/>
      <c r="L911" s="1"/>
      <c r="M911" s="1"/>
      <c r="N911" s="1"/>
      <c r="O911" s="1"/>
      <c r="P911" s="3"/>
      <c r="Q911" s="1"/>
      <c r="R911" s="1"/>
      <c r="S911" s="1"/>
      <c r="T911" s="1"/>
      <c r="U911" s="1"/>
      <c r="V911" s="1"/>
      <c r="W911" s="1"/>
      <c r="X911" s="1"/>
      <c r="Y911" s="1"/>
      <c r="Z911" s="1"/>
      <c r="AA911" s="1"/>
      <c r="AB911" s="1"/>
      <c r="AC911" s="1"/>
      <c r="AD911" s="1"/>
      <c r="AE911" s="1"/>
      <c r="AF911" s="1"/>
      <c r="AG911" s="1"/>
      <c r="AH911" s="1"/>
      <c r="AI911" s="1"/>
      <c r="AJ911" s="1"/>
      <c r="AK911" s="1"/>
      <c r="AL911" s="3"/>
      <c r="AM911" s="3"/>
      <c r="AN911" s="3"/>
      <c r="AO911" s="244"/>
      <c r="AP911" s="244"/>
      <c r="AQ911" s="244"/>
      <c r="AR911" s="1"/>
      <c r="AS911" s="1"/>
      <c r="AT911" s="1"/>
      <c r="AU911" s="1"/>
      <c r="AV911" s="1"/>
      <c r="AW911" s="1"/>
      <c r="AX911" s="1"/>
      <c r="AY911" s="1"/>
      <c r="AZ911" s="1"/>
      <c r="BA911" s="1"/>
      <c r="BB911" s="1"/>
      <c r="BC911" s="1"/>
      <c r="BD911" s="1"/>
      <c r="BE911" s="1"/>
      <c r="BF911" s="1"/>
      <c r="BG911" s="1"/>
      <c r="BH911" s="1"/>
      <c r="BI911" s="1"/>
      <c r="BJ911" s="1"/>
      <c r="BK911" s="1"/>
    </row>
    <row r="912" spans="1:63" ht="13.5" customHeight="1" x14ac:dyDescent="0.25">
      <c r="A912" s="3"/>
      <c r="B912" s="3"/>
      <c r="C912" s="3"/>
      <c r="D912" s="3"/>
      <c r="E912" s="3"/>
      <c r="F912" s="3"/>
      <c r="G912" s="1"/>
      <c r="H912" s="3"/>
      <c r="I912" s="1"/>
      <c r="J912" s="1"/>
      <c r="K912" s="1"/>
      <c r="L912" s="1"/>
      <c r="M912" s="1"/>
      <c r="N912" s="1"/>
      <c r="O912" s="1"/>
      <c r="P912" s="3"/>
      <c r="Q912" s="1"/>
      <c r="R912" s="1"/>
      <c r="S912" s="1"/>
      <c r="T912" s="1"/>
      <c r="U912" s="1"/>
      <c r="V912" s="1"/>
      <c r="W912" s="1"/>
      <c r="X912" s="1"/>
      <c r="Y912" s="1"/>
      <c r="Z912" s="1"/>
      <c r="AA912" s="1"/>
      <c r="AB912" s="1"/>
      <c r="AC912" s="1"/>
      <c r="AD912" s="1"/>
      <c r="AE912" s="1"/>
      <c r="AF912" s="1"/>
      <c r="AG912" s="1"/>
      <c r="AH912" s="1"/>
      <c r="AI912" s="1"/>
      <c r="AJ912" s="1"/>
      <c r="AK912" s="1"/>
      <c r="AL912" s="3"/>
      <c r="AM912" s="3"/>
      <c r="AN912" s="3"/>
      <c r="AO912" s="244"/>
      <c r="AP912" s="244"/>
      <c r="AQ912" s="244"/>
      <c r="AR912" s="1"/>
      <c r="AS912" s="1"/>
      <c r="AT912" s="1"/>
      <c r="AU912" s="1"/>
      <c r="AV912" s="1"/>
      <c r="AW912" s="1"/>
      <c r="AX912" s="1"/>
      <c r="AY912" s="1"/>
      <c r="AZ912" s="1"/>
      <c r="BA912" s="1"/>
      <c r="BB912" s="1"/>
      <c r="BC912" s="1"/>
      <c r="BD912" s="1"/>
      <c r="BE912" s="1"/>
      <c r="BF912" s="1"/>
      <c r="BG912" s="1"/>
      <c r="BH912" s="1"/>
      <c r="BI912" s="1"/>
      <c r="BJ912" s="1"/>
      <c r="BK912" s="1"/>
    </row>
    <row r="913" spans="1:63" ht="13.5" customHeight="1" x14ac:dyDescent="0.25">
      <c r="A913" s="3"/>
      <c r="B913" s="3"/>
      <c r="C913" s="3"/>
      <c r="D913" s="3"/>
      <c r="E913" s="3"/>
      <c r="F913" s="3"/>
      <c r="G913" s="1"/>
      <c r="H913" s="3"/>
      <c r="I913" s="1"/>
      <c r="J913" s="1"/>
      <c r="K913" s="1"/>
      <c r="L913" s="1"/>
      <c r="M913" s="1"/>
      <c r="N913" s="1"/>
      <c r="O913" s="1"/>
      <c r="P913" s="3"/>
      <c r="Q913" s="1"/>
      <c r="R913" s="1"/>
      <c r="S913" s="1"/>
      <c r="T913" s="1"/>
      <c r="U913" s="1"/>
      <c r="V913" s="1"/>
      <c r="W913" s="1"/>
      <c r="X913" s="1"/>
      <c r="Y913" s="1"/>
      <c r="Z913" s="1"/>
      <c r="AA913" s="1"/>
      <c r="AB913" s="1"/>
      <c r="AC913" s="1"/>
      <c r="AD913" s="1"/>
      <c r="AE913" s="1"/>
      <c r="AF913" s="1"/>
      <c r="AG913" s="1"/>
      <c r="AH913" s="1"/>
      <c r="AI913" s="1"/>
      <c r="AJ913" s="1"/>
      <c r="AK913" s="1"/>
      <c r="AL913" s="3"/>
      <c r="AM913" s="3"/>
      <c r="AN913" s="3"/>
      <c r="AO913" s="244"/>
      <c r="AP913" s="244"/>
      <c r="AQ913" s="244"/>
      <c r="AR913" s="1"/>
      <c r="AS913" s="1"/>
      <c r="AT913" s="1"/>
      <c r="AU913" s="1"/>
      <c r="AV913" s="1"/>
      <c r="AW913" s="1"/>
      <c r="AX913" s="1"/>
      <c r="AY913" s="1"/>
      <c r="AZ913" s="1"/>
      <c r="BA913" s="1"/>
      <c r="BB913" s="1"/>
      <c r="BC913" s="1"/>
      <c r="BD913" s="1"/>
      <c r="BE913" s="1"/>
      <c r="BF913" s="1"/>
      <c r="BG913" s="1"/>
      <c r="BH913" s="1"/>
      <c r="BI913" s="1"/>
      <c r="BJ913" s="1"/>
      <c r="BK913" s="1"/>
    </row>
    <row r="914" spans="1:63" ht="13.5" customHeight="1" x14ac:dyDescent="0.25">
      <c r="A914" s="3"/>
      <c r="B914" s="3"/>
      <c r="C914" s="3"/>
      <c r="D914" s="3"/>
      <c r="E914" s="3"/>
      <c r="F914" s="3"/>
      <c r="G914" s="1"/>
      <c r="H914" s="3"/>
      <c r="I914" s="1"/>
      <c r="J914" s="1"/>
      <c r="K914" s="1"/>
      <c r="L914" s="1"/>
      <c r="M914" s="1"/>
      <c r="N914" s="1"/>
      <c r="O914" s="1"/>
      <c r="P914" s="3"/>
      <c r="Q914" s="1"/>
      <c r="R914" s="1"/>
      <c r="S914" s="1"/>
      <c r="T914" s="1"/>
      <c r="U914" s="1"/>
      <c r="V914" s="1"/>
      <c r="W914" s="1"/>
      <c r="X914" s="1"/>
      <c r="Y914" s="1"/>
      <c r="Z914" s="1"/>
      <c r="AA914" s="1"/>
      <c r="AB914" s="1"/>
      <c r="AC914" s="1"/>
      <c r="AD914" s="1"/>
      <c r="AE914" s="1"/>
      <c r="AF914" s="1"/>
      <c r="AG914" s="1"/>
      <c r="AH914" s="1"/>
      <c r="AI914" s="1"/>
      <c r="AJ914" s="1"/>
      <c r="AK914" s="1"/>
      <c r="AL914" s="3"/>
      <c r="AM914" s="3"/>
      <c r="AN914" s="3"/>
      <c r="AO914" s="244"/>
      <c r="AP914" s="244"/>
      <c r="AQ914" s="244"/>
      <c r="AR914" s="1"/>
      <c r="AS914" s="1"/>
      <c r="AT914" s="1"/>
      <c r="AU914" s="1"/>
      <c r="AV914" s="1"/>
      <c r="AW914" s="1"/>
      <c r="AX914" s="1"/>
      <c r="AY914" s="1"/>
      <c r="AZ914" s="1"/>
      <c r="BA914" s="1"/>
      <c r="BB914" s="1"/>
      <c r="BC914" s="1"/>
      <c r="BD914" s="1"/>
      <c r="BE914" s="1"/>
      <c r="BF914" s="1"/>
      <c r="BG914" s="1"/>
      <c r="BH914" s="1"/>
      <c r="BI914" s="1"/>
      <c r="BJ914" s="1"/>
      <c r="BK914" s="1"/>
    </row>
    <row r="915" spans="1:63" ht="13.5" customHeight="1" x14ac:dyDescent="0.25">
      <c r="A915" s="3"/>
      <c r="B915" s="3"/>
      <c r="C915" s="3"/>
      <c r="D915" s="3"/>
      <c r="E915" s="3"/>
      <c r="F915" s="3"/>
      <c r="G915" s="1"/>
      <c r="H915" s="3"/>
      <c r="I915" s="1"/>
      <c r="J915" s="1"/>
      <c r="K915" s="1"/>
      <c r="L915" s="1"/>
      <c r="M915" s="1"/>
      <c r="N915" s="1"/>
      <c r="O915" s="1"/>
      <c r="P915" s="3"/>
      <c r="Q915" s="1"/>
      <c r="R915" s="1"/>
      <c r="S915" s="1"/>
      <c r="T915" s="1"/>
      <c r="U915" s="1"/>
      <c r="V915" s="1"/>
      <c r="W915" s="1"/>
      <c r="X915" s="1"/>
      <c r="Y915" s="1"/>
      <c r="Z915" s="1"/>
      <c r="AA915" s="1"/>
      <c r="AB915" s="1"/>
      <c r="AC915" s="1"/>
      <c r="AD915" s="1"/>
      <c r="AE915" s="1"/>
      <c r="AF915" s="1"/>
      <c r="AG915" s="1"/>
      <c r="AH915" s="1"/>
      <c r="AI915" s="1"/>
      <c r="AJ915" s="1"/>
      <c r="AK915" s="1"/>
      <c r="AL915" s="3"/>
      <c r="AM915" s="3"/>
      <c r="AN915" s="3"/>
      <c r="AO915" s="244"/>
      <c r="AP915" s="244"/>
      <c r="AQ915" s="244"/>
      <c r="AR915" s="1"/>
      <c r="AS915" s="1"/>
      <c r="AT915" s="1"/>
      <c r="AU915" s="1"/>
      <c r="AV915" s="1"/>
      <c r="AW915" s="1"/>
      <c r="AX915" s="1"/>
      <c r="AY915" s="1"/>
      <c r="AZ915" s="1"/>
      <c r="BA915" s="1"/>
      <c r="BB915" s="1"/>
      <c r="BC915" s="1"/>
      <c r="BD915" s="1"/>
      <c r="BE915" s="1"/>
      <c r="BF915" s="1"/>
      <c r="BG915" s="1"/>
      <c r="BH915" s="1"/>
      <c r="BI915" s="1"/>
      <c r="BJ915" s="1"/>
      <c r="BK915" s="1"/>
    </row>
    <row r="916" spans="1:63" ht="13.5" customHeight="1" x14ac:dyDescent="0.25">
      <c r="A916" s="3"/>
      <c r="B916" s="3"/>
      <c r="C916" s="3"/>
      <c r="D916" s="3"/>
      <c r="E916" s="3"/>
      <c r="F916" s="3"/>
      <c r="G916" s="1"/>
      <c r="H916" s="3"/>
      <c r="I916" s="1"/>
      <c r="J916" s="1"/>
      <c r="K916" s="1"/>
      <c r="L916" s="1"/>
      <c r="M916" s="1"/>
      <c r="N916" s="1"/>
      <c r="O916" s="1"/>
      <c r="P916" s="3"/>
      <c r="Q916" s="1"/>
      <c r="R916" s="1"/>
      <c r="S916" s="1"/>
      <c r="T916" s="1"/>
      <c r="U916" s="1"/>
      <c r="V916" s="1"/>
      <c r="W916" s="1"/>
      <c r="X916" s="1"/>
      <c r="Y916" s="1"/>
      <c r="Z916" s="1"/>
      <c r="AA916" s="1"/>
      <c r="AB916" s="1"/>
      <c r="AC916" s="1"/>
      <c r="AD916" s="1"/>
      <c r="AE916" s="1"/>
      <c r="AF916" s="1"/>
      <c r="AG916" s="1"/>
      <c r="AH916" s="1"/>
      <c r="AI916" s="1"/>
      <c r="AJ916" s="1"/>
      <c r="AK916" s="1"/>
      <c r="AL916" s="3"/>
      <c r="AM916" s="3"/>
      <c r="AN916" s="3"/>
      <c r="AO916" s="244"/>
      <c r="AP916" s="244"/>
      <c r="AQ916" s="244"/>
      <c r="AR916" s="1"/>
      <c r="AS916" s="1"/>
      <c r="AT916" s="1"/>
      <c r="AU916" s="1"/>
      <c r="AV916" s="1"/>
      <c r="AW916" s="1"/>
      <c r="AX916" s="1"/>
      <c r="AY916" s="1"/>
      <c r="AZ916" s="1"/>
      <c r="BA916" s="1"/>
      <c r="BB916" s="1"/>
      <c r="BC916" s="1"/>
      <c r="BD916" s="1"/>
      <c r="BE916" s="1"/>
      <c r="BF916" s="1"/>
      <c r="BG916" s="1"/>
      <c r="BH916" s="1"/>
      <c r="BI916" s="1"/>
      <c r="BJ916" s="1"/>
      <c r="BK916" s="1"/>
    </row>
    <row r="917" spans="1:63" ht="13.5" customHeight="1" x14ac:dyDescent="0.25">
      <c r="A917" s="3"/>
      <c r="B917" s="3"/>
      <c r="C917" s="3"/>
      <c r="D917" s="3"/>
      <c r="E917" s="3"/>
      <c r="F917" s="3"/>
      <c r="G917" s="1"/>
      <c r="H917" s="3"/>
      <c r="I917" s="1"/>
      <c r="J917" s="1"/>
      <c r="K917" s="1"/>
      <c r="L917" s="1"/>
      <c r="M917" s="1"/>
      <c r="N917" s="1"/>
      <c r="O917" s="1"/>
      <c r="P917" s="3"/>
      <c r="Q917" s="1"/>
      <c r="R917" s="1"/>
      <c r="S917" s="1"/>
      <c r="T917" s="1"/>
      <c r="U917" s="1"/>
      <c r="V917" s="1"/>
      <c r="W917" s="1"/>
      <c r="X917" s="1"/>
      <c r="Y917" s="1"/>
      <c r="Z917" s="1"/>
      <c r="AA917" s="1"/>
      <c r="AB917" s="1"/>
      <c r="AC917" s="1"/>
      <c r="AD917" s="1"/>
      <c r="AE917" s="1"/>
      <c r="AF917" s="1"/>
      <c r="AG917" s="1"/>
      <c r="AH917" s="1"/>
      <c r="AI917" s="1"/>
      <c r="AJ917" s="1"/>
      <c r="AK917" s="1"/>
      <c r="AL917" s="3"/>
      <c r="AM917" s="3"/>
      <c r="AN917" s="3"/>
      <c r="AO917" s="244"/>
      <c r="AP917" s="244"/>
      <c r="AQ917" s="244"/>
      <c r="AR917" s="1"/>
      <c r="AS917" s="1"/>
      <c r="AT917" s="1"/>
      <c r="AU917" s="1"/>
      <c r="AV917" s="1"/>
      <c r="AW917" s="1"/>
      <c r="AX917" s="1"/>
      <c r="AY917" s="1"/>
      <c r="AZ917" s="1"/>
      <c r="BA917" s="1"/>
      <c r="BB917" s="1"/>
      <c r="BC917" s="1"/>
      <c r="BD917" s="1"/>
      <c r="BE917" s="1"/>
      <c r="BF917" s="1"/>
      <c r="BG917" s="1"/>
      <c r="BH917" s="1"/>
      <c r="BI917" s="1"/>
      <c r="BJ917" s="1"/>
      <c r="BK917" s="1"/>
    </row>
    <row r="918" spans="1:63" ht="13.5" customHeight="1" x14ac:dyDescent="0.25">
      <c r="A918" s="3"/>
      <c r="B918" s="3"/>
      <c r="C918" s="3"/>
      <c r="D918" s="3"/>
      <c r="E918" s="3"/>
      <c r="F918" s="3"/>
      <c r="G918" s="1"/>
      <c r="H918" s="3"/>
      <c r="I918" s="1"/>
      <c r="J918" s="1"/>
      <c r="K918" s="1"/>
      <c r="L918" s="1"/>
      <c r="M918" s="1"/>
      <c r="N918" s="1"/>
      <c r="O918" s="1"/>
      <c r="P918" s="3"/>
      <c r="Q918" s="1"/>
      <c r="R918" s="1"/>
      <c r="S918" s="1"/>
      <c r="T918" s="1"/>
      <c r="U918" s="1"/>
      <c r="V918" s="1"/>
      <c r="W918" s="1"/>
      <c r="X918" s="1"/>
      <c r="Y918" s="1"/>
      <c r="Z918" s="1"/>
      <c r="AA918" s="1"/>
      <c r="AB918" s="1"/>
      <c r="AC918" s="1"/>
      <c r="AD918" s="1"/>
      <c r="AE918" s="1"/>
      <c r="AF918" s="1"/>
      <c r="AG918" s="1"/>
      <c r="AH918" s="1"/>
      <c r="AI918" s="1"/>
      <c r="AJ918" s="1"/>
      <c r="AK918" s="1"/>
      <c r="AL918" s="3"/>
      <c r="AM918" s="3"/>
      <c r="AN918" s="3"/>
      <c r="AO918" s="244"/>
      <c r="AP918" s="244"/>
      <c r="AQ918" s="244"/>
      <c r="AR918" s="1"/>
      <c r="AS918" s="1"/>
      <c r="AT918" s="1"/>
      <c r="AU918" s="1"/>
      <c r="AV918" s="1"/>
      <c r="AW918" s="1"/>
      <c r="AX918" s="1"/>
      <c r="AY918" s="1"/>
      <c r="AZ918" s="1"/>
      <c r="BA918" s="1"/>
      <c r="BB918" s="1"/>
      <c r="BC918" s="1"/>
      <c r="BD918" s="1"/>
      <c r="BE918" s="1"/>
      <c r="BF918" s="1"/>
      <c r="BG918" s="1"/>
      <c r="BH918" s="1"/>
      <c r="BI918" s="1"/>
      <c r="BJ918" s="1"/>
      <c r="BK918" s="1"/>
    </row>
    <row r="919" spans="1:63" ht="13.5" customHeight="1" x14ac:dyDescent="0.25">
      <c r="A919" s="3"/>
      <c r="B919" s="3"/>
      <c r="C919" s="3"/>
      <c r="D919" s="3"/>
      <c r="E919" s="3"/>
      <c r="F919" s="3"/>
      <c r="G919" s="1"/>
      <c r="H919" s="3"/>
      <c r="I919" s="1"/>
      <c r="J919" s="1"/>
      <c r="K919" s="1"/>
      <c r="L919" s="1"/>
      <c r="M919" s="1"/>
      <c r="N919" s="1"/>
      <c r="O919" s="1"/>
      <c r="P919" s="3"/>
      <c r="Q919" s="1"/>
      <c r="R919" s="1"/>
      <c r="S919" s="1"/>
      <c r="T919" s="1"/>
      <c r="U919" s="1"/>
      <c r="V919" s="1"/>
      <c r="W919" s="1"/>
      <c r="X919" s="1"/>
      <c r="Y919" s="1"/>
      <c r="Z919" s="1"/>
      <c r="AA919" s="1"/>
      <c r="AB919" s="1"/>
      <c r="AC919" s="1"/>
      <c r="AD919" s="1"/>
      <c r="AE919" s="1"/>
      <c r="AF919" s="1"/>
      <c r="AG919" s="1"/>
      <c r="AH919" s="1"/>
      <c r="AI919" s="1"/>
      <c r="AJ919" s="1"/>
      <c r="AK919" s="1"/>
      <c r="AL919" s="3"/>
      <c r="AM919" s="3"/>
      <c r="AN919" s="3"/>
      <c r="AO919" s="244"/>
      <c r="AP919" s="244"/>
      <c r="AQ919" s="244"/>
      <c r="AR919" s="1"/>
      <c r="AS919" s="1"/>
      <c r="AT919" s="1"/>
      <c r="AU919" s="1"/>
      <c r="AV919" s="1"/>
      <c r="AW919" s="1"/>
      <c r="AX919" s="1"/>
      <c r="AY919" s="1"/>
      <c r="AZ919" s="1"/>
      <c r="BA919" s="1"/>
      <c r="BB919" s="1"/>
      <c r="BC919" s="1"/>
      <c r="BD919" s="1"/>
      <c r="BE919" s="1"/>
      <c r="BF919" s="1"/>
      <c r="BG919" s="1"/>
      <c r="BH919" s="1"/>
      <c r="BI919" s="1"/>
      <c r="BJ919" s="1"/>
      <c r="BK919" s="1"/>
    </row>
    <row r="920" spans="1:63" ht="13.5" customHeight="1" x14ac:dyDescent="0.25">
      <c r="A920" s="3"/>
      <c r="B920" s="3"/>
      <c r="C920" s="3"/>
      <c r="D920" s="3"/>
      <c r="E920" s="3"/>
      <c r="F920" s="3"/>
      <c r="G920" s="1"/>
      <c r="H920" s="3"/>
      <c r="I920" s="1"/>
      <c r="J920" s="1"/>
      <c r="K920" s="1"/>
      <c r="L920" s="1"/>
      <c r="M920" s="1"/>
      <c r="N920" s="1"/>
      <c r="O920" s="1"/>
      <c r="P920" s="3"/>
      <c r="Q920" s="1"/>
      <c r="R920" s="1"/>
      <c r="S920" s="1"/>
      <c r="T920" s="1"/>
      <c r="U920" s="1"/>
      <c r="V920" s="1"/>
      <c r="W920" s="1"/>
      <c r="X920" s="1"/>
      <c r="Y920" s="1"/>
      <c r="Z920" s="1"/>
      <c r="AA920" s="1"/>
      <c r="AB920" s="1"/>
      <c r="AC920" s="1"/>
      <c r="AD920" s="1"/>
      <c r="AE920" s="1"/>
      <c r="AF920" s="1"/>
      <c r="AG920" s="1"/>
      <c r="AH920" s="1"/>
      <c r="AI920" s="1"/>
      <c r="AJ920" s="1"/>
      <c r="AK920" s="1"/>
      <c r="AL920" s="3"/>
      <c r="AM920" s="3"/>
      <c r="AN920" s="3"/>
      <c r="AO920" s="244"/>
      <c r="AP920" s="244"/>
      <c r="AQ920" s="244"/>
      <c r="AR920" s="1"/>
      <c r="AS920" s="1"/>
      <c r="AT920" s="1"/>
      <c r="AU920" s="1"/>
      <c r="AV920" s="1"/>
      <c r="AW920" s="1"/>
      <c r="AX920" s="1"/>
      <c r="AY920" s="1"/>
      <c r="AZ920" s="1"/>
      <c r="BA920" s="1"/>
      <c r="BB920" s="1"/>
      <c r="BC920" s="1"/>
      <c r="BD920" s="1"/>
      <c r="BE920" s="1"/>
      <c r="BF920" s="1"/>
      <c r="BG920" s="1"/>
      <c r="BH920" s="1"/>
      <c r="BI920" s="1"/>
      <c r="BJ920" s="1"/>
      <c r="BK920" s="1"/>
    </row>
    <row r="921" spans="1:63" ht="13.5" customHeight="1" x14ac:dyDescent="0.25">
      <c r="A921" s="3"/>
      <c r="B921" s="3"/>
      <c r="C921" s="3"/>
      <c r="D921" s="3"/>
      <c r="E921" s="3"/>
      <c r="F921" s="3"/>
      <c r="G921" s="1"/>
      <c r="H921" s="3"/>
      <c r="I921" s="1"/>
      <c r="J921" s="1"/>
      <c r="K921" s="1"/>
      <c r="L921" s="1"/>
      <c r="M921" s="1"/>
      <c r="N921" s="1"/>
      <c r="O921" s="1"/>
      <c r="P921" s="3"/>
      <c r="Q921" s="1"/>
      <c r="R921" s="1"/>
      <c r="S921" s="1"/>
      <c r="T921" s="1"/>
      <c r="U921" s="1"/>
      <c r="V921" s="1"/>
      <c r="W921" s="1"/>
      <c r="X921" s="1"/>
      <c r="Y921" s="1"/>
      <c r="Z921" s="1"/>
      <c r="AA921" s="1"/>
      <c r="AB921" s="1"/>
      <c r="AC921" s="1"/>
      <c r="AD921" s="1"/>
      <c r="AE921" s="1"/>
      <c r="AF921" s="1"/>
      <c r="AG921" s="1"/>
      <c r="AH921" s="1"/>
      <c r="AI921" s="1"/>
      <c r="AJ921" s="1"/>
      <c r="AK921" s="1"/>
      <c r="AL921" s="3"/>
      <c r="AM921" s="3"/>
      <c r="AN921" s="3"/>
      <c r="AO921" s="244"/>
      <c r="AP921" s="244"/>
      <c r="AQ921" s="244"/>
      <c r="AR921" s="1"/>
      <c r="AS921" s="1"/>
      <c r="AT921" s="1"/>
      <c r="AU921" s="1"/>
      <c r="AV921" s="1"/>
      <c r="AW921" s="1"/>
      <c r="AX921" s="1"/>
      <c r="AY921" s="1"/>
      <c r="AZ921" s="1"/>
      <c r="BA921" s="1"/>
      <c r="BB921" s="1"/>
      <c r="BC921" s="1"/>
      <c r="BD921" s="1"/>
      <c r="BE921" s="1"/>
      <c r="BF921" s="1"/>
      <c r="BG921" s="1"/>
      <c r="BH921" s="1"/>
      <c r="BI921" s="1"/>
      <c r="BJ921" s="1"/>
      <c r="BK921" s="1"/>
    </row>
    <row r="922" spans="1:63" ht="13.5" customHeight="1" x14ac:dyDescent="0.25">
      <c r="A922" s="3"/>
      <c r="B922" s="3"/>
      <c r="C922" s="3"/>
      <c r="D922" s="3"/>
      <c r="E922" s="3"/>
      <c r="F922" s="3"/>
      <c r="G922" s="1"/>
      <c r="H922" s="3"/>
      <c r="I922" s="1"/>
      <c r="J922" s="1"/>
      <c r="K922" s="1"/>
      <c r="L922" s="1"/>
      <c r="M922" s="1"/>
      <c r="N922" s="1"/>
      <c r="O922" s="1"/>
      <c r="P922" s="3"/>
      <c r="Q922" s="1"/>
      <c r="R922" s="1"/>
      <c r="S922" s="1"/>
      <c r="T922" s="1"/>
      <c r="U922" s="1"/>
      <c r="V922" s="1"/>
      <c r="W922" s="1"/>
      <c r="X922" s="1"/>
      <c r="Y922" s="1"/>
      <c r="Z922" s="1"/>
      <c r="AA922" s="1"/>
      <c r="AB922" s="1"/>
      <c r="AC922" s="1"/>
      <c r="AD922" s="1"/>
      <c r="AE922" s="1"/>
      <c r="AF922" s="1"/>
      <c r="AG922" s="1"/>
      <c r="AH922" s="1"/>
      <c r="AI922" s="1"/>
      <c r="AJ922" s="1"/>
      <c r="AK922" s="1"/>
      <c r="AL922" s="3"/>
      <c r="AM922" s="3"/>
      <c r="AN922" s="3"/>
      <c r="AO922" s="244"/>
      <c r="AP922" s="244"/>
      <c r="AQ922" s="244"/>
      <c r="AR922" s="1"/>
      <c r="AS922" s="1"/>
      <c r="AT922" s="1"/>
      <c r="AU922" s="1"/>
      <c r="AV922" s="1"/>
      <c r="AW922" s="1"/>
      <c r="AX922" s="1"/>
      <c r="AY922" s="1"/>
      <c r="AZ922" s="1"/>
      <c r="BA922" s="1"/>
      <c r="BB922" s="1"/>
      <c r="BC922" s="1"/>
      <c r="BD922" s="1"/>
      <c r="BE922" s="1"/>
      <c r="BF922" s="1"/>
      <c r="BG922" s="1"/>
      <c r="BH922" s="1"/>
      <c r="BI922" s="1"/>
      <c r="BJ922" s="1"/>
      <c r="BK922" s="1"/>
    </row>
    <row r="923" spans="1:63" ht="13.5" customHeight="1" x14ac:dyDescent="0.25">
      <c r="A923" s="3"/>
      <c r="B923" s="3"/>
      <c r="C923" s="3"/>
      <c r="D923" s="3"/>
      <c r="E923" s="3"/>
      <c r="F923" s="3"/>
      <c r="G923" s="1"/>
      <c r="H923" s="3"/>
      <c r="I923" s="1"/>
      <c r="J923" s="1"/>
      <c r="K923" s="1"/>
      <c r="L923" s="1"/>
      <c r="M923" s="1"/>
      <c r="N923" s="1"/>
      <c r="O923" s="1"/>
      <c r="P923" s="3"/>
      <c r="Q923" s="1"/>
      <c r="R923" s="1"/>
      <c r="S923" s="1"/>
      <c r="T923" s="1"/>
      <c r="U923" s="1"/>
      <c r="V923" s="1"/>
      <c r="W923" s="1"/>
      <c r="X923" s="1"/>
      <c r="Y923" s="1"/>
      <c r="Z923" s="1"/>
      <c r="AA923" s="1"/>
      <c r="AB923" s="1"/>
      <c r="AC923" s="1"/>
      <c r="AD923" s="1"/>
      <c r="AE923" s="1"/>
      <c r="AF923" s="1"/>
      <c r="AG923" s="1"/>
      <c r="AH923" s="1"/>
      <c r="AI923" s="1"/>
      <c r="AJ923" s="1"/>
      <c r="AK923" s="1"/>
      <c r="AL923" s="3"/>
      <c r="AM923" s="3"/>
      <c r="AN923" s="3"/>
      <c r="AO923" s="244"/>
      <c r="AP923" s="244"/>
      <c r="AQ923" s="244"/>
      <c r="AR923" s="1"/>
      <c r="AS923" s="1"/>
      <c r="AT923" s="1"/>
      <c r="AU923" s="1"/>
      <c r="AV923" s="1"/>
      <c r="AW923" s="1"/>
      <c r="AX923" s="1"/>
      <c r="AY923" s="1"/>
      <c r="AZ923" s="1"/>
      <c r="BA923" s="1"/>
      <c r="BB923" s="1"/>
      <c r="BC923" s="1"/>
      <c r="BD923" s="1"/>
      <c r="BE923" s="1"/>
      <c r="BF923" s="1"/>
      <c r="BG923" s="1"/>
      <c r="BH923" s="1"/>
      <c r="BI923" s="1"/>
      <c r="BJ923" s="1"/>
      <c r="BK923" s="1"/>
    </row>
    <row r="924" spans="1:63" ht="13.5" customHeight="1" x14ac:dyDescent="0.25">
      <c r="A924" s="3"/>
      <c r="B924" s="3"/>
      <c r="C924" s="3"/>
      <c r="D924" s="3"/>
      <c r="E924" s="3"/>
      <c r="F924" s="3"/>
      <c r="G924" s="1"/>
      <c r="H924" s="3"/>
      <c r="I924" s="1"/>
      <c r="J924" s="1"/>
      <c r="K924" s="1"/>
      <c r="L924" s="1"/>
      <c r="M924" s="1"/>
      <c r="N924" s="1"/>
      <c r="O924" s="1"/>
      <c r="P924" s="3"/>
      <c r="Q924" s="1"/>
      <c r="R924" s="1"/>
      <c r="S924" s="1"/>
      <c r="T924" s="1"/>
      <c r="U924" s="1"/>
      <c r="V924" s="1"/>
      <c r="W924" s="1"/>
      <c r="X924" s="1"/>
      <c r="Y924" s="1"/>
      <c r="Z924" s="1"/>
      <c r="AA924" s="1"/>
      <c r="AB924" s="1"/>
      <c r="AC924" s="1"/>
      <c r="AD924" s="1"/>
      <c r="AE924" s="1"/>
      <c r="AF924" s="1"/>
      <c r="AG924" s="1"/>
      <c r="AH924" s="1"/>
      <c r="AI924" s="1"/>
      <c r="AJ924" s="1"/>
      <c r="AK924" s="1"/>
      <c r="AL924" s="3"/>
      <c r="AM924" s="3"/>
      <c r="AN924" s="3"/>
      <c r="AO924" s="244"/>
      <c r="AP924" s="244"/>
      <c r="AQ924" s="244"/>
      <c r="AR924" s="1"/>
      <c r="AS924" s="1"/>
      <c r="AT924" s="1"/>
      <c r="AU924" s="1"/>
      <c r="AV924" s="1"/>
      <c r="AW924" s="1"/>
      <c r="AX924" s="1"/>
      <c r="AY924" s="1"/>
      <c r="AZ924" s="1"/>
      <c r="BA924" s="1"/>
      <c r="BB924" s="1"/>
      <c r="BC924" s="1"/>
      <c r="BD924" s="1"/>
      <c r="BE924" s="1"/>
      <c r="BF924" s="1"/>
      <c r="BG924" s="1"/>
      <c r="BH924" s="1"/>
      <c r="BI924" s="1"/>
      <c r="BJ924" s="1"/>
      <c r="BK924" s="1"/>
    </row>
    <row r="925" spans="1:63" ht="13.5" customHeight="1" x14ac:dyDescent="0.25">
      <c r="A925" s="3"/>
      <c r="B925" s="3"/>
      <c r="C925" s="3"/>
      <c r="D925" s="3"/>
      <c r="E925" s="3"/>
      <c r="F925" s="3"/>
      <c r="G925" s="1"/>
      <c r="H925" s="3"/>
      <c r="I925" s="1"/>
      <c r="J925" s="1"/>
      <c r="K925" s="1"/>
      <c r="L925" s="1"/>
      <c r="M925" s="1"/>
      <c r="N925" s="1"/>
      <c r="O925" s="1"/>
      <c r="P925" s="3"/>
      <c r="Q925" s="1"/>
      <c r="R925" s="1"/>
      <c r="S925" s="1"/>
      <c r="T925" s="1"/>
      <c r="U925" s="1"/>
      <c r="V925" s="1"/>
      <c r="W925" s="1"/>
      <c r="X925" s="1"/>
      <c r="Y925" s="1"/>
      <c r="Z925" s="1"/>
      <c r="AA925" s="1"/>
      <c r="AB925" s="1"/>
      <c r="AC925" s="1"/>
      <c r="AD925" s="1"/>
      <c r="AE925" s="1"/>
      <c r="AF925" s="1"/>
      <c r="AG925" s="1"/>
      <c r="AH925" s="1"/>
      <c r="AI925" s="1"/>
      <c r="AJ925" s="1"/>
      <c r="AK925" s="1"/>
      <c r="AL925" s="3"/>
      <c r="AM925" s="3"/>
      <c r="AN925" s="3"/>
      <c r="AO925" s="244"/>
      <c r="AP925" s="244"/>
      <c r="AQ925" s="244"/>
      <c r="AR925" s="1"/>
      <c r="AS925" s="1"/>
      <c r="AT925" s="1"/>
      <c r="AU925" s="1"/>
      <c r="AV925" s="1"/>
      <c r="AW925" s="1"/>
      <c r="AX925" s="1"/>
      <c r="AY925" s="1"/>
      <c r="AZ925" s="1"/>
      <c r="BA925" s="1"/>
      <c r="BB925" s="1"/>
      <c r="BC925" s="1"/>
      <c r="BD925" s="1"/>
      <c r="BE925" s="1"/>
      <c r="BF925" s="1"/>
      <c r="BG925" s="1"/>
      <c r="BH925" s="1"/>
      <c r="BI925" s="1"/>
      <c r="BJ925" s="1"/>
      <c r="BK925" s="1"/>
    </row>
    <row r="926" spans="1:63" ht="13.5" customHeight="1" x14ac:dyDescent="0.25">
      <c r="A926" s="3"/>
      <c r="B926" s="3"/>
      <c r="C926" s="3"/>
      <c r="D926" s="3"/>
      <c r="E926" s="3"/>
      <c r="F926" s="3"/>
      <c r="G926" s="1"/>
      <c r="H926" s="3"/>
      <c r="I926" s="1"/>
      <c r="J926" s="1"/>
      <c r="K926" s="1"/>
      <c r="L926" s="1"/>
      <c r="M926" s="1"/>
      <c r="N926" s="1"/>
      <c r="O926" s="1"/>
      <c r="P926" s="3"/>
      <c r="Q926" s="1"/>
      <c r="R926" s="1"/>
      <c r="S926" s="1"/>
      <c r="T926" s="1"/>
      <c r="U926" s="1"/>
      <c r="V926" s="1"/>
      <c r="W926" s="1"/>
      <c r="X926" s="1"/>
      <c r="Y926" s="1"/>
      <c r="Z926" s="1"/>
      <c r="AA926" s="1"/>
      <c r="AB926" s="1"/>
      <c r="AC926" s="1"/>
      <c r="AD926" s="1"/>
      <c r="AE926" s="1"/>
      <c r="AF926" s="1"/>
      <c r="AG926" s="1"/>
      <c r="AH926" s="1"/>
      <c r="AI926" s="1"/>
      <c r="AJ926" s="1"/>
      <c r="AK926" s="1"/>
      <c r="AL926" s="3"/>
      <c r="AM926" s="3"/>
      <c r="AN926" s="3"/>
      <c r="AO926" s="244"/>
      <c r="AP926" s="244"/>
      <c r="AQ926" s="244"/>
      <c r="AR926" s="1"/>
      <c r="AS926" s="1"/>
      <c r="AT926" s="1"/>
      <c r="AU926" s="1"/>
      <c r="AV926" s="1"/>
      <c r="AW926" s="1"/>
      <c r="AX926" s="1"/>
      <c r="AY926" s="1"/>
      <c r="AZ926" s="1"/>
      <c r="BA926" s="1"/>
      <c r="BB926" s="1"/>
      <c r="BC926" s="1"/>
      <c r="BD926" s="1"/>
      <c r="BE926" s="1"/>
      <c r="BF926" s="1"/>
      <c r="BG926" s="1"/>
      <c r="BH926" s="1"/>
      <c r="BI926" s="1"/>
      <c r="BJ926" s="1"/>
      <c r="BK926" s="1"/>
    </row>
    <row r="927" spans="1:63" ht="13.5" customHeight="1" x14ac:dyDescent="0.25">
      <c r="A927" s="3"/>
      <c r="B927" s="3"/>
      <c r="C927" s="3"/>
      <c r="D927" s="3"/>
      <c r="E927" s="3"/>
      <c r="F927" s="3"/>
      <c r="G927" s="1"/>
      <c r="H927" s="3"/>
      <c r="I927" s="1"/>
      <c r="J927" s="1"/>
      <c r="K927" s="1"/>
      <c r="L927" s="1"/>
      <c r="M927" s="1"/>
      <c r="N927" s="1"/>
      <c r="O927" s="1"/>
      <c r="P927" s="3"/>
      <c r="Q927" s="1"/>
      <c r="R927" s="1"/>
      <c r="S927" s="1"/>
      <c r="T927" s="1"/>
      <c r="U927" s="1"/>
      <c r="V927" s="1"/>
      <c r="W927" s="1"/>
      <c r="X927" s="1"/>
      <c r="Y927" s="1"/>
      <c r="Z927" s="1"/>
      <c r="AA927" s="1"/>
      <c r="AB927" s="1"/>
      <c r="AC927" s="1"/>
      <c r="AD927" s="1"/>
      <c r="AE927" s="1"/>
      <c r="AF927" s="1"/>
      <c r="AG927" s="1"/>
      <c r="AH927" s="1"/>
      <c r="AI927" s="1"/>
      <c r="AJ927" s="1"/>
      <c r="AK927" s="1"/>
      <c r="AL927" s="3"/>
      <c r="AM927" s="3"/>
      <c r="AN927" s="3"/>
      <c r="AO927" s="244"/>
      <c r="AP927" s="244"/>
      <c r="AQ927" s="244"/>
      <c r="AR927" s="1"/>
      <c r="AS927" s="1"/>
      <c r="AT927" s="1"/>
      <c r="AU927" s="1"/>
      <c r="AV927" s="1"/>
      <c r="AW927" s="1"/>
      <c r="AX927" s="1"/>
      <c r="AY927" s="1"/>
      <c r="AZ927" s="1"/>
      <c r="BA927" s="1"/>
      <c r="BB927" s="1"/>
      <c r="BC927" s="1"/>
      <c r="BD927" s="1"/>
      <c r="BE927" s="1"/>
      <c r="BF927" s="1"/>
      <c r="BG927" s="1"/>
      <c r="BH927" s="1"/>
      <c r="BI927" s="1"/>
      <c r="BJ927" s="1"/>
      <c r="BK927" s="1"/>
    </row>
    <row r="928" spans="1:63" ht="13.5" customHeight="1" x14ac:dyDescent="0.25">
      <c r="A928" s="3"/>
      <c r="B928" s="3"/>
      <c r="C928" s="3"/>
      <c r="D928" s="3"/>
      <c r="E928" s="3"/>
      <c r="F928" s="3"/>
      <c r="G928" s="1"/>
      <c r="H928" s="3"/>
      <c r="I928" s="1"/>
      <c r="J928" s="1"/>
      <c r="K928" s="1"/>
      <c r="L928" s="1"/>
      <c r="M928" s="1"/>
      <c r="N928" s="1"/>
      <c r="O928" s="1"/>
      <c r="P928" s="3"/>
      <c r="Q928" s="1"/>
      <c r="R928" s="1"/>
      <c r="S928" s="1"/>
      <c r="T928" s="1"/>
      <c r="U928" s="1"/>
      <c r="V928" s="1"/>
      <c r="W928" s="1"/>
      <c r="X928" s="1"/>
      <c r="Y928" s="1"/>
      <c r="Z928" s="1"/>
      <c r="AA928" s="1"/>
      <c r="AB928" s="1"/>
      <c r="AC928" s="1"/>
      <c r="AD928" s="1"/>
      <c r="AE928" s="1"/>
      <c r="AF928" s="1"/>
      <c r="AG928" s="1"/>
      <c r="AH928" s="1"/>
      <c r="AI928" s="1"/>
      <c r="AJ928" s="1"/>
      <c r="AK928" s="1"/>
      <c r="AL928" s="3"/>
      <c r="AM928" s="3"/>
      <c r="AN928" s="3"/>
      <c r="AO928" s="244"/>
      <c r="AP928" s="244"/>
      <c r="AQ928" s="244"/>
      <c r="AR928" s="1"/>
      <c r="AS928" s="1"/>
      <c r="AT928" s="1"/>
      <c r="AU928" s="1"/>
      <c r="AV928" s="1"/>
      <c r="AW928" s="1"/>
      <c r="AX928" s="1"/>
      <c r="AY928" s="1"/>
      <c r="AZ928" s="1"/>
      <c r="BA928" s="1"/>
      <c r="BB928" s="1"/>
      <c r="BC928" s="1"/>
      <c r="BD928" s="1"/>
      <c r="BE928" s="1"/>
      <c r="BF928" s="1"/>
      <c r="BG928" s="1"/>
      <c r="BH928" s="1"/>
      <c r="BI928" s="1"/>
      <c r="BJ928" s="1"/>
      <c r="BK928" s="1"/>
    </row>
    <row r="929" spans="1:63" ht="13.5" customHeight="1" x14ac:dyDescent="0.25">
      <c r="A929" s="3"/>
      <c r="B929" s="3"/>
      <c r="C929" s="3"/>
      <c r="D929" s="3"/>
      <c r="E929" s="3"/>
      <c r="F929" s="3"/>
      <c r="G929" s="1"/>
      <c r="H929" s="3"/>
      <c r="I929" s="1"/>
      <c r="J929" s="1"/>
      <c r="K929" s="1"/>
      <c r="L929" s="1"/>
      <c r="M929" s="1"/>
      <c r="N929" s="1"/>
      <c r="O929" s="1"/>
      <c r="P929" s="3"/>
      <c r="Q929" s="1"/>
      <c r="R929" s="1"/>
      <c r="S929" s="1"/>
      <c r="T929" s="1"/>
      <c r="U929" s="1"/>
      <c r="V929" s="1"/>
      <c r="W929" s="1"/>
      <c r="X929" s="1"/>
      <c r="Y929" s="1"/>
      <c r="Z929" s="1"/>
      <c r="AA929" s="1"/>
      <c r="AB929" s="1"/>
      <c r="AC929" s="1"/>
      <c r="AD929" s="1"/>
      <c r="AE929" s="1"/>
      <c r="AF929" s="1"/>
      <c r="AG929" s="1"/>
      <c r="AH929" s="1"/>
      <c r="AI929" s="1"/>
      <c r="AJ929" s="1"/>
      <c r="AK929" s="1"/>
      <c r="AL929" s="3"/>
      <c r="AM929" s="3"/>
      <c r="AN929" s="3"/>
      <c r="AO929" s="244"/>
      <c r="AP929" s="244"/>
      <c r="AQ929" s="244"/>
      <c r="AR929" s="1"/>
      <c r="AS929" s="1"/>
      <c r="AT929" s="1"/>
      <c r="AU929" s="1"/>
      <c r="AV929" s="1"/>
      <c r="AW929" s="1"/>
      <c r="AX929" s="1"/>
      <c r="AY929" s="1"/>
      <c r="AZ929" s="1"/>
      <c r="BA929" s="1"/>
      <c r="BB929" s="1"/>
      <c r="BC929" s="1"/>
      <c r="BD929" s="1"/>
      <c r="BE929" s="1"/>
      <c r="BF929" s="1"/>
      <c r="BG929" s="1"/>
      <c r="BH929" s="1"/>
      <c r="BI929" s="1"/>
      <c r="BJ929" s="1"/>
      <c r="BK929" s="1"/>
    </row>
    <row r="930" spans="1:63" ht="13.5" customHeight="1" x14ac:dyDescent="0.25">
      <c r="A930" s="3"/>
      <c r="B930" s="3"/>
      <c r="C930" s="3"/>
      <c r="D930" s="3"/>
      <c r="E930" s="3"/>
      <c r="F930" s="3"/>
      <c r="G930" s="1"/>
      <c r="H930" s="3"/>
      <c r="I930" s="1"/>
      <c r="J930" s="1"/>
      <c r="K930" s="1"/>
      <c r="L930" s="1"/>
      <c r="M930" s="1"/>
      <c r="N930" s="1"/>
      <c r="O930" s="1"/>
      <c r="P930" s="3"/>
      <c r="Q930" s="1"/>
      <c r="R930" s="1"/>
      <c r="S930" s="1"/>
      <c r="T930" s="1"/>
      <c r="U930" s="1"/>
      <c r="V930" s="1"/>
      <c r="W930" s="1"/>
      <c r="X930" s="1"/>
      <c r="Y930" s="1"/>
      <c r="Z930" s="1"/>
      <c r="AA930" s="1"/>
      <c r="AB930" s="1"/>
      <c r="AC930" s="1"/>
      <c r="AD930" s="1"/>
      <c r="AE930" s="1"/>
      <c r="AF930" s="1"/>
      <c r="AG930" s="1"/>
      <c r="AH930" s="1"/>
      <c r="AI930" s="1"/>
      <c r="AJ930" s="1"/>
      <c r="AK930" s="1"/>
      <c r="AL930" s="3"/>
      <c r="AM930" s="3"/>
      <c r="AN930" s="3"/>
      <c r="AO930" s="244"/>
      <c r="AP930" s="244"/>
      <c r="AQ930" s="244"/>
      <c r="AR930" s="1"/>
      <c r="AS930" s="1"/>
      <c r="AT930" s="1"/>
      <c r="AU930" s="1"/>
      <c r="AV930" s="1"/>
      <c r="AW930" s="1"/>
      <c r="AX930" s="1"/>
      <c r="AY930" s="1"/>
      <c r="AZ930" s="1"/>
      <c r="BA930" s="1"/>
      <c r="BB930" s="1"/>
      <c r="BC930" s="1"/>
      <c r="BD930" s="1"/>
      <c r="BE930" s="1"/>
      <c r="BF930" s="1"/>
      <c r="BG930" s="1"/>
      <c r="BH930" s="1"/>
      <c r="BI930" s="1"/>
      <c r="BJ930" s="1"/>
      <c r="BK930" s="1"/>
    </row>
    <row r="931" spans="1:63" ht="13.5" customHeight="1" x14ac:dyDescent="0.25">
      <c r="A931" s="3"/>
      <c r="B931" s="3"/>
      <c r="C931" s="3"/>
      <c r="D931" s="3"/>
      <c r="E931" s="3"/>
      <c r="F931" s="3"/>
      <c r="G931" s="1"/>
      <c r="H931" s="3"/>
      <c r="I931" s="1"/>
      <c r="J931" s="1"/>
      <c r="K931" s="1"/>
      <c r="L931" s="1"/>
      <c r="M931" s="1"/>
      <c r="N931" s="1"/>
      <c r="O931" s="1"/>
      <c r="P931" s="3"/>
      <c r="Q931" s="1"/>
      <c r="R931" s="1"/>
      <c r="S931" s="1"/>
      <c r="T931" s="1"/>
      <c r="U931" s="1"/>
      <c r="V931" s="1"/>
      <c r="W931" s="1"/>
      <c r="X931" s="1"/>
      <c r="Y931" s="1"/>
      <c r="Z931" s="1"/>
      <c r="AA931" s="1"/>
      <c r="AB931" s="1"/>
      <c r="AC931" s="1"/>
      <c r="AD931" s="1"/>
      <c r="AE931" s="1"/>
      <c r="AF931" s="1"/>
      <c r="AG931" s="1"/>
      <c r="AH931" s="1"/>
      <c r="AI931" s="1"/>
      <c r="AJ931" s="1"/>
      <c r="AK931" s="1"/>
      <c r="AL931" s="3"/>
      <c r="AM931" s="3"/>
      <c r="AN931" s="3"/>
      <c r="AO931" s="244"/>
      <c r="AP931" s="244"/>
      <c r="AQ931" s="244"/>
      <c r="AR931" s="1"/>
      <c r="AS931" s="1"/>
      <c r="AT931" s="1"/>
      <c r="AU931" s="1"/>
      <c r="AV931" s="1"/>
      <c r="AW931" s="1"/>
      <c r="AX931" s="1"/>
      <c r="AY931" s="1"/>
      <c r="AZ931" s="1"/>
      <c r="BA931" s="1"/>
      <c r="BB931" s="1"/>
      <c r="BC931" s="1"/>
      <c r="BD931" s="1"/>
      <c r="BE931" s="1"/>
      <c r="BF931" s="1"/>
      <c r="BG931" s="1"/>
      <c r="BH931" s="1"/>
      <c r="BI931" s="1"/>
      <c r="BJ931" s="1"/>
      <c r="BK931" s="1"/>
    </row>
    <row r="932" spans="1:63" ht="13.5" customHeight="1" x14ac:dyDescent="0.25">
      <c r="A932" s="3"/>
      <c r="B932" s="3"/>
      <c r="C932" s="3"/>
      <c r="D932" s="3"/>
      <c r="E932" s="3"/>
      <c r="F932" s="3"/>
      <c r="G932" s="1"/>
      <c r="H932" s="3"/>
      <c r="I932" s="1"/>
      <c r="J932" s="1"/>
      <c r="K932" s="1"/>
      <c r="L932" s="1"/>
      <c r="M932" s="1"/>
      <c r="N932" s="1"/>
      <c r="O932" s="1"/>
      <c r="P932" s="3"/>
      <c r="Q932" s="1"/>
      <c r="R932" s="1"/>
      <c r="S932" s="1"/>
      <c r="T932" s="1"/>
      <c r="U932" s="1"/>
      <c r="V932" s="1"/>
      <c r="W932" s="1"/>
      <c r="X932" s="1"/>
      <c r="Y932" s="1"/>
      <c r="Z932" s="1"/>
      <c r="AA932" s="1"/>
      <c r="AB932" s="1"/>
      <c r="AC932" s="1"/>
      <c r="AD932" s="1"/>
      <c r="AE932" s="1"/>
      <c r="AF932" s="1"/>
      <c r="AG932" s="1"/>
      <c r="AH932" s="1"/>
      <c r="AI932" s="1"/>
      <c r="AJ932" s="1"/>
      <c r="AK932" s="1"/>
      <c r="AL932" s="3"/>
      <c r="AM932" s="3"/>
      <c r="AN932" s="3"/>
      <c r="AO932" s="244"/>
      <c r="AP932" s="244"/>
      <c r="AQ932" s="244"/>
      <c r="AR932" s="1"/>
      <c r="AS932" s="1"/>
      <c r="AT932" s="1"/>
      <c r="AU932" s="1"/>
      <c r="AV932" s="1"/>
      <c r="AW932" s="1"/>
      <c r="AX932" s="1"/>
      <c r="AY932" s="1"/>
      <c r="AZ932" s="1"/>
      <c r="BA932" s="1"/>
      <c r="BB932" s="1"/>
      <c r="BC932" s="1"/>
      <c r="BD932" s="1"/>
      <c r="BE932" s="1"/>
      <c r="BF932" s="1"/>
      <c r="BG932" s="1"/>
      <c r="BH932" s="1"/>
      <c r="BI932" s="1"/>
      <c r="BJ932" s="1"/>
      <c r="BK932" s="1"/>
    </row>
    <row r="933" spans="1:63" ht="13.5" customHeight="1" x14ac:dyDescent="0.25">
      <c r="A933" s="3"/>
      <c r="B933" s="3"/>
      <c r="C933" s="3"/>
      <c r="D933" s="3"/>
      <c r="E933" s="3"/>
      <c r="F933" s="3"/>
      <c r="G933" s="1"/>
      <c r="H933" s="3"/>
      <c r="I933" s="1"/>
      <c r="J933" s="1"/>
      <c r="K933" s="1"/>
      <c r="L933" s="1"/>
      <c r="M933" s="1"/>
      <c r="N933" s="1"/>
      <c r="O933" s="1"/>
      <c r="P933" s="3"/>
      <c r="Q933" s="1"/>
      <c r="R933" s="1"/>
      <c r="S933" s="1"/>
      <c r="T933" s="1"/>
      <c r="U933" s="1"/>
      <c r="V933" s="1"/>
      <c r="W933" s="1"/>
      <c r="X933" s="1"/>
      <c r="Y933" s="1"/>
      <c r="Z933" s="1"/>
      <c r="AA933" s="1"/>
      <c r="AB933" s="1"/>
      <c r="AC933" s="1"/>
      <c r="AD933" s="1"/>
      <c r="AE933" s="1"/>
      <c r="AF933" s="1"/>
      <c r="AG933" s="1"/>
      <c r="AH933" s="1"/>
      <c r="AI933" s="1"/>
      <c r="AJ933" s="1"/>
      <c r="AK933" s="1"/>
      <c r="AL933" s="3"/>
      <c r="AM933" s="3"/>
      <c r="AN933" s="3"/>
      <c r="AO933" s="244"/>
      <c r="AP933" s="244"/>
      <c r="AQ933" s="244"/>
      <c r="AR933" s="1"/>
      <c r="AS933" s="1"/>
      <c r="AT933" s="1"/>
      <c r="AU933" s="1"/>
      <c r="AV933" s="1"/>
      <c r="AW933" s="1"/>
      <c r="AX933" s="1"/>
      <c r="AY933" s="1"/>
      <c r="AZ933" s="1"/>
      <c r="BA933" s="1"/>
      <c r="BB933" s="1"/>
      <c r="BC933" s="1"/>
      <c r="BD933" s="1"/>
      <c r="BE933" s="1"/>
      <c r="BF933" s="1"/>
      <c r="BG933" s="1"/>
      <c r="BH933" s="1"/>
      <c r="BI933" s="1"/>
      <c r="BJ933" s="1"/>
      <c r="BK933" s="1"/>
    </row>
    <row r="934" spans="1:63" ht="13.5" customHeight="1" x14ac:dyDescent="0.25">
      <c r="A934" s="3"/>
      <c r="B934" s="3"/>
      <c r="C934" s="3"/>
      <c r="D934" s="3"/>
      <c r="E934" s="3"/>
      <c r="F934" s="3"/>
      <c r="G934" s="1"/>
      <c r="H934" s="3"/>
      <c r="I934" s="1"/>
      <c r="J934" s="1"/>
      <c r="K934" s="1"/>
      <c r="L934" s="1"/>
      <c r="M934" s="1"/>
      <c r="N934" s="1"/>
      <c r="O934" s="1"/>
      <c r="P934" s="3"/>
      <c r="Q934" s="1"/>
      <c r="R934" s="1"/>
      <c r="S934" s="1"/>
      <c r="T934" s="1"/>
      <c r="U934" s="1"/>
      <c r="V934" s="1"/>
      <c r="W934" s="1"/>
      <c r="X934" s="1"/>
      <c r="Y934" s="1"/>
      <c r="Z934" s="1"/>
      <c r="AA934" s="1"/>
      <c r="AB934" s="1"/>
      <c r="AC934" s="1"/>
      <c r="AD934" s="1"/>
      <c r="AE934" s="1"/>
      <c r="AF934" s="1"/>
      <c r="AG934" s="1"/>
      <c r="AH934" s="1"/>
      <c r="AI934" s="1"/>
      <c r="AJ934" s="1"/>
      <c r="AK934" s="1"/>
      <c r="AL934" s="3"/>
      <c r="AM934" s="3"/>
      <c r="AN934" s="3"/>
      <c r="AO934" s="244"/>
      <c r="AP934" s="244"/>
      <c r="AQ934" s="244"/>
      <c r="AR934" s="1"/>
      <c r="AS934" s="1"/>
      <c r="AT934" s="1"/>
      <c r="AU934" s="1"/>
      <c r="AV934" s="1"/>
      <c r="AW934" s="1"/>
      <c r="AX934" s="1"/>
      <c r="AY934" s="1"/>
      <c r="AZ934" s="1"/>
      <c r="BA934" s="1"/>
      <c r="BB934" s="1"/>
      <c r="BC934" s="1"/>
      <c r="BD934" s="1"/>
      <c r="BE934" s="1"/>
      <c r="BF934" s="1"/>
      <c r="BG934" s="1"/>
      <c r="BH934" s="1"/>
      <c r="BI934" s="1"/>
      <c r="BJ934" s="1"/>
      <c r="BK934" s="1"/>
    </row>
    <row r="935" spans="1:63" ht="13.5" customHeight="1" x14ac:dyDescent="0.25">
      <c r="A935" s="3"/>
      <c r="B935" s="3"/>
      <c r="C935" s="3"/>
      <c r="D935" s="3"/>
      <c r="E935" s="3"/>
      <c r="F935" s="3"/>
      <c r="G935" s="1"/>
      <c r="H935" s="3"/>
      <c r="I935" s="1"/>
      <c r="J935" s="1"/>
      <c r="K935" s="1"/>
      <c r="L935" s="1"/>
      <c r="M935" s="1"/>
      <c r="N935" s="1"/>
      <c r="O935" s="1"/>
      <c r="P935" s="3"/>
      <c r="Q935" s="1"/>
      <c r="R935" s="1"/>
      <c r="S935" s="1"/>
      <c r="T935" s="1"/>
      <c r="U935" s="1"/>
      <c r="V935" s="1"/>
      <c r="W935" s="1"/>
      <c r="X935" s="1"/>
      <c r="Y935" s="1"/>
      <c r="Z935" s="1"/>
      <c r="AA935" s="1"/>
      <c r="AB935" s="1"/>
      <c r="AC935" s="1"/>
      <c r="AD935" s="1"/>
      <c r="AE935" s="1"/>
      <c r="AF935" s="1"/>
      <c r="AG935" s="1"/>
      <c r="AH935" s="1"/>
      <c r="AI935" s="1"/>
      <c r="AJ935" s="1"/>
      <c r="AK935" s="1"/>
      <c r="AL935" s="3"/>
      <c r="AM935" s="3"/>
      <c r="AN935" s="3"/>
      <c r="AO935" s="244"/>
      <c r="AP935" s="244"/>
      <c r="AQ935" s="244"/>
      <c r="AR935" s="1"/>
      <c r="AS935" s="1"/>
      <c r="AT935" s="1"/>
      <c r="AU935" s="1"/>
      <c r="AV935" s="1"/>
      <c r="AW935" s="1"/>
      <c r="AX935" s="1"/>
      <c r="AY935" s="1"/>
      <c r="AZ935" s="1"/>
      <c r="BA935" s="1"/>
      <c r="BB935" s="1"/>
      <c r="BC935" s="1"/>
      <c r="BD935" s="1"/>
      <c r="BE935" s="1"/>
      <c r="BF935" s="1"/>
      <c r="BG935" s="1"/>
      <c r="BH935" s="1"/>
      <c r="BI935" s="1"/>
      <c r="BJ935" s="1"/>
      <c r="BK935" s="1"/>
    </row>
    <row r="936" spans="1:63" ht="13.5" customHeight="1" x14ac:dyDescent="0.25">
      <c r="A936" s="3"/>
      <c r="B936" s="3"/>
      <c r="C936" s="3"/>
      <c r="D936" s="3"/>
      <c r="E936" s="3"/>
      <c r="F936" s="3"/>
      <c r="G936" s="1"/>
      <c r="H936" s="3"/>
      <c r="I936" s="1"/>
      <c r="J936" s="1"/>
      <c r="K936" s="1"/>
      <c r="L936" s="1"/>
      <c r="M936" s="1"/>
      <c r="N936" s="1"/>
      <c r="O936" s="1"/>
      <c r="P936" s="3"/>
      <c r="Q936" s="1"/>
      <c r="R936" s="1"/>
      <c r="S936" s="1"/>
      <c r="T936" s="1"/>
      <c r="U936" s="1"/>
      <c r="V936" s="1"/>
      <c r="W936" s="1"/>
      <c r="X936" s="1"/>
      <c r="Y936" s="1"/>
      <c r="Z936" s="1"/>
      <c r="AA936" s="1"/>
      <c r="AB936" s="1"/>
      <c r="AC936" s="1"/>
      <c r="AD936" s="1"/>
      <c r="AE936" s="1"/>
      <c r="AF936" s="1"/>
      <c r="AG936" s="1"/>
      <c r="AH936" s="1"/>
      <c r="AI936" s="1"/>
      <c r="AJ936" s="1"/>
      <c r="AK936" s="1"/>
      <c r="AL936" s="3"/>
      <c r="AM936" s="3"/>
      <c r="AN936" s="3"/>
      <c r="AO936" s="244"/>
      <c r="AP936" s="244"/>
      <c r="AQ936" s="244"/>
      <c r="AR936" s="1"/>
      <c r="AS936" s="1"/>
      <c r="AT936" s="1"/>
      <c r="AU936" s="1"/>
      <c r="AV936" s="1"/>
      <c r="AW936" s="1"/>
      <c r="AX936" s="1"/>
      <c r="AY936" s="1"/>
      <c r="AZ936" s="1"/>
      <c r="BA936" s="1"/>
      <c r="BB936" s="1"/>
      <c r="BC936" s="1"/>
      <c r="BD936" s="1"/>
      <c r="BE936" s="1"/>
      <c r="BF936" s="1"/>
      <c r="BG936" s="1"/>
      <c r="BH936" s="1"/>
      <c r="BI936" s="1"/>
      <c r="BJ936" s="1"/>
      <c r="BK936" s="1"/>
    </row>
    <row r="937" spans="1:63" ht="13.5" customHeight="1" x14ac:dyDescent="0.25">
      <c r="A937" s="3"/>
      <c r="B937" s="3"/>
      <c r="C937" s="3"/>
      <c r="D937" s="3"/>
      <c r="E937" s="3"/>
      <c r="F937" s="3"/>
      <c r="G937" s="1"/>
      <c r="H937" s="3"/>
      <c r="I937" s="1"/>
      <c r="J937" s="1"/>
      <c r="K937" s="1"/>
      <c r="L937" s="1"/>
      <c r="M937" s="1"/>
      <c r="N937" s="1"/>
      <c r="O937" s="1"/>
      <c r="P937" s="3"/>
      <c r="Q937" s="1"/>
      <c r="R937" s="1"/>
      <c r="S937" s="1"/>
      <c r="T937" s="1"/>
      <c r="U937" s="1"/>
      <c r="V937" s="1"/>
      <c r="W937" s="1"/>
      <c r="X937" s="1"/>
      <c r="Y937" s="1"/>
      <c r="Z937" s="1"/>
      <c r="AA937" s="1"/>
      <c r="AB937" s="1"/>
      <c r="AC937" s="1"/>
      <c r="AD937" s="1"/>
      <c r="AE937" s="1"/>
      <c r="AF937" s="1"/>
      <c r="AG937" s="1"/>
      <c r="AH937" s="1"/>
      <c r="AI937" s="1"/>
      <c r="AJ937" s="1"/>
      <c r="AK937" s="1"/>
      <c r="AL937" s="3"/>
      <c r="AM937" s="3"/>
      <c r="AN937" s="3"/>
      <c r="AO937" s="244"/>
      <c r="AP937" s="244"/>
      <c r="AQ937" s="244"/>
      <c r="AR937" s="1"/>
      <c r="AS937" s="1"/>
      <c r="AT937" s="1"/>
      <c r="AU937" s="1"/>
      <c r="AV937" s="1"/>
      <c r="AW937" s="1"/>
      <c r="AX937" s="1"/>
      <c r="AY937" s="1"/>
      <c r="AZ937" s="1"/>
      <c r="BA937" s="1"/>
      <c r="BB937" s="1"/>
      <c r="BC937" s="1"/>
      <c r="BD937" s="1"/>
      <c r="BE937" s="1"/>
      <c r="BF937" s="1"/>
      <c r="BG937" s="1"/>
      <c r="BH937" s="1"/>
      <c r="BI937" s="1"/>
      <c r="BJ937" s="1"/>
      <c r="BK937" s="1"/>
    </row>
    <row r="938" spans="1:63" ht="13.5" customHeight="1" x14ac:dyDescent="0.25">
      <c r="A938" s="3"/>
      <c r="B938" s="3"/>
      <c r="C938" s="3"/>
      <c r="D938" s="3"/>
      <c r="E938" s="3"/>
      <c r="F938" s="3"/>
      <c r="G938" s="1"/>
      <c r="H938" s="3"/>
      <c r="I938" s="1"/>
      <c r="J938" s="1"/>
      <c r="K938" s="1"/>
      <c r="L938" s="1"/>
      <c r="M938" s="1"/>
      <c r="N938" s="1"/>
      <c r="O938" s="1"/>
      <c r="P938" s="3"/>
      <c r="Q938" s="1"/>
      <c r="R938" s="1"/>
      <c r="S938" s="1"/>
      <c r="T938" s="1"/>
      <c r="U938" s="1"/>
      <c r="V938" s="1"/>
      <c r="W938" s="1"/>
      <c r="X938" s="1"/>
      <c r="Y938" s="1"/>
      <c r="Z938" s="1"/>
      <c r="AA938" s="1"/>
      <c r="AB938" s="1"/>
      <c r="AC938" s="1"/>
      <c r="AD938" s="1"/>
      <c r="AE938" s="1"/>
      <c r="AF938" s="1"/>
      <c r="AG938" s="1"/>
      <c r="AH938" s="1"/>
      <c r="AI938" s="1"/>
      <c r="AJ938" s="1"/>
      <c r="AK938" s="1"/>
      <c r="AL938" s="3"/>
      <c r="AM938" s="3"/>
      <c r="AN938" s="3"/>
      <c r="AO938" s="244"/>
      <c r="AP938" s="244"/>
      <c r="AQ938" s="244"/>
      <c r="AR938" s="1"/>
      <c r="AS938" s="1"/>
      <c r="AT938" s="1"/>
      <c r="AU938" s="1"/>
      <c r="AV938" s="1"/>
      <c r="AW938" s="1"/>
      <c r="AX938" s="1"/>
      <c r="AY938" s="1"/>
      <c r="AZ938" s="1"/>
      <c r="BA938" s="1"/>
      <c r="BB938" s="1"/>
      <c r="BC938" s="1"/>
      <c r="BD938" s="1"/>
      <c r="BE938" s="1"/>
      <c r="BF938" s="1"/>
      <c r="BG938" s="1"/>
      <c r="BH938" s="1"/>
      <c r="BI938" s="1"/>
      <c r="BJ938" s="1"/>
      <c r="BK938" s="1"/>
    </row>
    <row r="939" spans="1:63" ht="13.5" customHeight="1" x14ac:dyDescent="0.25">
      <c r="A939" s="3"/>
      <c r="B939" s="3"/>
      <c r="C939" s="3"/>
      <c r="D939" s="3"/>
      <c r="E939" s="3"/>
      <c r="F939" s="3"/>
      <c r="G939" s="1"/>
      <c r="H939" s="3"/>
      <c r="I939" s="1"/>
      <c r="J939" s="1"/>
      <c r="K939" s="1"/>
      <c r="L939" s="1"/>
      <c r="M939" s="1"/>
      <c r="N939" s="1"/>
      <c r="O939" s="1"/>
      <c r="P939" s="3"/>
      <c r="Q939" s="1"/>
      <c r="R939" s="1"/>
      <c r="S939" s="1"/>
      <c r="T939" s="1"/>
      <c r="U939" s="1"/>
      <c r="V939" s="1"/>
      <c r="W939" s="1"/>
      <c r="X939" s="1"/>
      <c r="Y939" s="1"/>
      <c r="Z939" s="1"/>
      <c r="AA939" s="1"/>
      <c r="AB939" s="1"/>
      <c r="AC939" s="1"/>
      <c r="AD939" s="1"/>
      <c r="AE939" s="1"/>
      <c r="AF939" s="1"/>
      <c r="AG939" s="1"/>
      <c r="AH939" s="1"/>
      <c r="AI939" s="1"/>
      <c r="AJ939" s="1"/>
      <c r="AK939" s="1"/>
      <c r="AL939" s="3"/>
      <c r="AM939" s="3"/>
      <c r="AN939" s="3"/>
      <c r="AO939" s="244"/>
      <c r="AP939" s="244"/>
      <c r="AQ939" s="244"/>
      <c r="AR939" s="1"/>
      <c r="AS939" s="1"/>
      <c r="AT939" s="1"/>
      <c r="AU939" s="1"/>
      <c r="AV939" s="1"/>
      <c r="AW939" s="1"/>
      <c r="AX939" s="1"/>
      <c r="AY939" s="1"/>
      <c r="AZ939" s="1"/>
      <c r="BA939" s="1"/>
      <c r="BB939" s="1"/>
      <c r="BC939" s="1"/>
      <c r="BD939" s="1"/>
      <c r="BE939" s="1"/>
      <c r="BF939" s="1"/>
      <c r="BG939" s="1"/>
      <c r="BH939" s="1"/>
      <c r="BI939" s="1"/>
      <c r="BJ939" s="1"/>
      <c r="BK939" s="1"/>
    </row>
    <row r="940" spans="1:63" ht="13.5" customHeight="1" x14ac:dyDescent="0.25">
      <c r="A940" s="3"/>
      <c r="B940" s="3"/>
      <c r="C940" s="3"/>
      <c r="D940" s="3"/>
      <c r="E940" s="3"/>
      <c r="F940" s="3"/>
      <c r="G940" s="1"/>
      <c r="H940" s="3"/>
      <c r="I940" s="1"/>
      <c r="J940" s="1"/>
      <c r="K940" s="1"/>
      <c r="L940" s="1"/>
      <c r="M940" s="1"/>
      <c r="N940" s="1"/>
      <c r="O940" s="1"/>
      <c r="P940" s="3"/>
      <c r="Q940" s="1"/>
      <c r="R940" s="1"/>
      <c r="S940" s="1"/>
      <c r="T940" s="1"/>
      <c r="U940" s="1"/>
      <c r="V940" s="1"/>
      <c r="W940" s="1"/>
      <c r="X940" s="1"/>
      <c r="Y940" s="1"/>
      <c r="Z940" s="1"/>
      <c r="AA940" s="1"/>
      <c r="AB940" s="1"/>
      <c r="AC940" s="1"/>
      <c r="AD940" s="1"/>
      <c r="AE940" s="1"/>
      <c r="AF940" s="1"/>
      <c r="AG940" s="1"/>
      <c r="AH940" s="1"/>
      <c r="AI940" s="1"/>
      <c r="AJ940" s="1"/>
      <c r="AK940" s="1"/>
      <c r="AL940" s="3"/>
      <c r="AM940" s="3"/>
      <c r="AN940" s="3"/>
      <c r="AO940" s="244"/>
      <c r="AP940" s="244"/>
      <c r="AQ940" s="244"/>
      <c r="AR940" s="1"/>
      <c r="AS940" s="1"/>
      <c r="AT940" s="1"/>
      <c r="AU940" s="1"/>
      <c r="AV940" s="1"/>
      <c r="AW940" s="1"/>
      <c r="AX940" s="1"/>
      <c r="AY940" s="1"/>
      <c r="AZ940" s="1"/>
      <c r="BA940" s="1"/>
      <c r="BB940" s="1"/>
      <c r="BC940" s="1"/>
      <c r="BD940" s="1"/>
      <c r="BE940" s="1"/>
      <c r="BF940" s="1"/>
      <c r="BG940" s="1"/>
      <c r="BH940" s="1"/>
      <c r="BI940" s="1"/>
      <c r="BJ940" s="1"/>
      <c r="BK940" s="1"/>
    </row>
    <row r="941" spans="1:63" ht="13.5" customHeight="1" x14ac:dyDescent="0.25">
      <c r="A941" s="3"/>
      <c r="B941" s="3"/>
      <c r="C941" s="3"/>
      <c r="D941" s="3"/>
      <c r="E941" s="3"/>
      <c r="F941" s="3"/>
      <c r="G941" s="1"/>
      <c r="H941" s="3"/>
      <c r="I941" s="1"/>
      <c r="J941" s="1"/>
      <c r="K941" s="1"/>
      <c r="L941" s="1"/>
      <c r="M941" s="1"/>
      <c r="N941" s="1"/>
      <c r="O941" s="1"/>
      <c r="P941" s="3"/>
      <c r="Q941" s="1"/>
      <c r="R941" s="1"/>
      <c r="S941" s="1"/>
      <c r="T941" s="1"/>
      <c r="U941" s="1"/>
      <c r="V941" s="1"/>
      <c r="W941" s="1"/>
      <c r="X941" s="1"/>
      <c r="Y941" s="1"/>
      <c r="Z941" s="1"/>
      <c r="AA941" s="1"/>
      <c r="AB941" s="1"/>
      <c r="AC941" s="1"/>
      <c r="AD941" s="1"/>
      <c r="AE941" s="1"/>
      <c r="AF941" s="1"/>
      <c r="AG941" s="1"/>
      <c r="AH941" s="1"/>
      <c r="AI941" s="1"/>
      <c r="AJ941" s="1"/>
      <c r="AK941" s="1"/>
      <c r="AL941" s="3"/>
      <c r="AM941" s="3"/>
      <c r="AN941" s="3"/>
      <c r="AO941" s="244"/>
      <c r="AP941" s="244"/>
      <c r="AQ941" s="244"/>
      <c r="AR941" s="1"/>
      <c r="AS941" s="1"/>
      <c r="AT941" s="1"/>
      <c r="AU941" s="1"/>
      <c r="AV941" s="1"/>
      <c r="AW941" s="1"/>
      <c r="AX941" s="1"/>
      <c r="AY941" s="1"/>
      <c r="AZ941" s="1"/>
      <c r="BA941" s="1"/>
      <c r="BB941" s="1"/>
      <c r="BC941" s="1"/>
      <c r="BD941" s="1"/>
      <c r="BE941" s="1"/>
      <c r="BF941" s="1"/>
      <c r="BG941" s="1"/>
      <c r="BH941" s="1"/>
      <c r="BI941" s="1"/>
      <c r="BJ941" s="1"/>
      <c r="BK941" s="1"/>
    </row>
    <row r="942" spans="1:63" ht="13.5" customHeight="1" x14ac:dyDescent="0.25">
      <c r="A942" s="3"/>
      <c r="B942" s="3"/>
      <c r="C942" s="3"/>
      <c r="D942" s="3"/>
      <c r="E942" s="3"/>
      <c r="F942" s="3"/>
      <c r="G942" s="1"/>
      <c r="H942" s="3"/>
      <c r="I942" s="1"/>
      <c r="J942" s="1"/>
      <c r="K942" s="1"/>
      <c r="L942" s="1"/>
      <c r="M942" s="1"/>
      <c r="N942" s="1"/>
      <c r="O942" s="1"/>
      <c r="P942" s="3"/>
      <c r="Q942" s="1"/>
      <c r="R942" s="1"/>
      <c r="S942" s="1"/>
      <c r="T942" s="1"/>
      <c r="U942" s="1"/>
      <c r="V942" s="1"/>
      <c r="W942" s="1"/>
      <c r="X942" s="1"/>
      <c r="Y942" s="1"/>
      <c r="Z942" s="1"/>
      <c r="AA942" s="1"/>
      <c r="AB942" s="1"/>
      <c r="AC942" s="1"/>
      <c r="AD942" s="1"/>
      <c r="AE942" s="1"/>
      <c r="AF942" s="1"/>
      <c r="AG942" s="1"/>
      <c r="AH942" s="1"/>
      <c r="AI942" s="1"/>
      <c r="AJ942" s="1"/>
      <c r="AK942" s="1"/>
      <c r="AL942" s="3"/>
      <c r="AM942" s="3"/>
      <c r="AN942" s="3"/>
      <c r="AO942" s="244"/>
      <c r="AP942" s="244"/>
      <c r="AQ942" s="244"/>
      <c r="AR942" s="1"/>
      <c r="AS942" s="1"/>
      <c r="AT942" s="1"/>
      <c r="AU942" s="1"/>
      <c r="AV942" s="1"/>
      <c r="AW942" s="1"/>
      <c r="AX942" s="1"/>
      <c r="AY942" s="1"/>
      <c r="AZ942" s="1"/>
      <c r="BA942" s="1"/>
      <c r="BB942" s="1"/>
      <c r="BC942" s="1"/>
      <c r="BD942" s="1"/>
      <c r="BE942" s="1"/>
      <c r="BF942" s="1"/>
      <c r="BG942" s="1"/>
      <c r="BH942" s="1"/>
      <c r="BI942" s="1"/>
      <c r="BJ942" s="1"/>
      <c r="BK942" s="1"/>
    </row>
    <row r="943" spans="1:63" ht="13.5" customHeight="1" x14ac:dyDescent="0.25">
      <c r="A943" s="3"/>
      <c r="B943" s="3"/>
      <c r="C943" s="3"/>
      <c r="D943" s="3"/>
      <c r="E943" s="3"/>
      <c r="F943" s="3"/>
      <c r="G943" s="1"/>
      <c r="H943" s="3"/>
      <c r="I943" s="1"/>
      <c r="J943" s="1"/>
      <c r="K943" s="1"/>
      <c r="L943" s="1"/>
      <c r="M943" s="1"/>
      <c r="N943" s="1"/>
      <c r="O943" s="1"/>
      <c r="P943" s="3"/>
      <c r="Q943" s="1"/>
      <c r="R943" s="1"/>
      <c r="S943" s="1"/>
      <c r="T943" s="1"/>
      <c r="U943" s="1"/>
      <c r="V943" s="1"/>
      <c r="W943" s="1"/>
      <c r="X943" s="1"/>
      <c r="Y943" s="1"/>
      <c r="Z943" s="1"/>
      <c r="AA943" s="1"/>
      <c r="AB943" s="1"/>
      <c r="AC943" s="1"/>
      <c r="AD943" s="1"/>
      <c r="AE943" s="1"/>
      <c r="AF943" s="1"/>
      <c r="AG943" s="1"/>
      <c r="AH943" s="1"/>
      <c r="AI943" s="1"/>
      <c r="AJ943" s="1"/>
      <c r="AK943" s="1"/>
      <c r="AL943" s="3"/>
      <c r="AM943" s="3"/>
      <c r="AN943" s="3"/>
      <c r="AO943" s="244"/>
      <c r="AP943" s="244"/>
      <c r="AQ943" s="244"/>
      <c r="AR943" s="1"/>
      <c r="AS943" s="1"/>
      <c r="AT943" s="1"/>
      <c r="AU943" s="1"/>
      <c r="AV943" s="1"/>
      <c r="AW943" s="1"/>
      <c r="AX943" s="1"/>
      <c r="AY943" s="1"/>
      <c r="AZ943" s="1"/>
      <c r="BA943" s="1"/>
      <c r="BB943" s="1"/>
      <c r="BC943" s="1"/>
      <c r="BD943" s="1"/>
      <c r="BE943" s="1"/>
      <c r="BF943" s="1"/>
      <c r="BG943" s="1"/>
      <c r="BH943" s="1"/>
      <c r="BI943" s="1"/>
      <c r="BJ943" s="1"/>
      <c r="BK943" s="1"/>
    </row>
    <row r="944" spans="1:63" ht="13.5" customHeight="1" x14ac:dyDescent="0.25">
      <c r="A944" s="3"/>
      <c r="B944" s="3"/>
      <c r="C944" s="3"/>
      <c r="D944" s="3"/>
      <c r="E944" s="3"/>
      <c r="F944" s="3"/>
      <c r="G944" s="1"/>
      <c r="H944" s="3"/>
      <c r="I944" s="1"/>
      <c r="J944" s="1"/>
      <c r="K944" s="1"/>
      <c r="L944" s="1"/>
      <c r="M944" s="1"/>
      <c r="N944" s="1"/>
      <c r="O944" s="1"/>
      <c r="P944" s="3"/>
      <c r="Q944" s="1"/>
      <c r="R944" s="1"/>
      <c r="S944" s="1"/>
      <c r="T944" s="1"/>
      <c r="U944" s="1"/>
      <c r="V944" s="1"/>
      <c r="W944" s="1"/>
      <c r="X944" s="1"/>
      <c r="Y944" s="1"/>
      <c r="Z944" s="1"/>
      <c r="AA944" s="1"/>
      <c r="AB944" s="1"/>
      <c r="AC944" s="1"/>
      <c r="AD944" s="1"/>
      <c r="AE944" s="1"/>
      <c r="AF944" s="1"/>
      <c r="AG944" s="1"/>
      <c r="AH944" s="1"/>
      <c r="AI944" s="1"/>
      <c r="AJ944" s="1"/>
      <c r="AK944" s="1"/>
      <c r="AL944" s="3"/>
      <c r="AM944" s="3"/>
      <c r="AN944" s="3"/>
      <c r="AO944" s="244"/>
      <c r="AP944" s="244"/>
      <c r="AQ944" s="244"/>
      <c r="AR944" s="1"/>
      <c r="AS944" s="1"/>
      <c r="AT944" s="1"/>
      <c r="AU944" s="1"/>
      <c r="AV944" s="1"/>
      <c r="AW944" s="1"/>
      <c r="AX944" s="1"/>
      <c r="AY944" s="1"/>
      <c r="AZ944" s="1"/>
      <c r="BA944" s="1"/>
      <c r="BB944" s="1"/>
      <c r="BC944" s="1"/>
      <c r="BD944" s="1"/>
      <c r="BE944" s="1"/>
      <c r="BF944" s="1"/>
      <c r="BG944" s="1"/>
      <c r="BH944" s="1"/>
      <c r="BI944" s="1"/>
      <c r="BJ944" s="1"/>
      <c r="BK944" s="1"/>
    </row>
    <row r="945" spans="1:63" ht="13.5" customHeight="1" x14ac:dyDescent="0.25">
      <c r="A945" s="3"/>
      <c r="B945" s="3"/>
      <c r="C945" s="3"/>
      <c r="D945" s="3"/>
      <c r="E945" s="3"/>
      <c r="F945" s="3"/>
      <c r="G945" s="1"/>
      <c r="H945" s="3"/>
      <c r="I945" s="1"/>
      <c r="J945" s="1"/>
      <c r="K945" s="1"/>
      <c r="L945" s="1"/>
      <c r="M945" s="1"/>
      <c r="N945" s="1"/>
      <c r="O945" s="1"/>
      <c r="P945" s="3"/>
      <c r="Q945" s="1"/>
      <c r="R945" s="1"/>
      <c r="S945" s="1"/>
      <c r="T945" s="1"/>
      <c r="U945" s="1"/>
      <c r="V945" s="1"/>
      <c r="W945" s="1"/>
      <c r="X945" s="1"/>
      <c r="Y945" s="1"/>
      <c r="Z945" s="1"/>
      <c r="AA945" s="1"/>
      <c r="AB945" s="1"/>
      <c r="AC945" s="1"/>
      <c r="AD945" s="1"/>
      <c r="AE945" s="1"/>
      <c r="AF945" s="1"/>
      <c r="AG945" s="1"/>
      <c r="AH945" s="1"/>
      <c r="AI945" s="1"/>
      <c r="AJ945" s="1"/>
      <c r="AK945" s="1"/>
      <c r="AL945" s="3"/>
      <c r="AM945" s="3"/>
      <c r="AN945" s="3"/>
      <c r="AO945" s="244"/>
      <c r="AP945" s="244"/>
      <c r="AQ945" s="244"/>
      <c r="AR945" s="1"/>
      <c r="AS945" s="1"/>
      <c r="AT945" s="1"/>
      <c r="AU945" s="1"/>
      <c r="AV945" s="1"/>
      <c r="AW945" s="1"/>
      <c r="AX945" s="1"/>
      <c r="AY945" s="1"/>
      <c r="AZ945" s="1"/>
      <c r="BA945" s="1"/>
      <c r="BB945" s="1"/>
      <c r="BC945" s="1"/>
      <c r="BD945" s="1"/>
      <c r="BE945" s="1"/>
      <c r="BF945" s="1"/>
      <c r="BG945" s="1"/>
      <c r="BH945" s="1"/>
      <c r="BI945" s="1"/>
      <c r="BJ945" s="1"/>
      <c r="BK945" s="1"/>
    </row>
    <row r="946" spans="1:63" ht="13.5" customHeight="1" x14ac:dyDescent="0.25">
      <c r="A946" s="3"/>
      <c r="B946" s="3"/>
      <c r="C946" s="3"/>
      <c r="D946" s="3"/>
      <c r="E946" s="3"/>
      <c r="F946" s="3"/>
      <c r="G946" s="1"/>
      <c r="H946" s="3"/>
      <c r="I946" s="1"/>
      <c r="J946" s="1"/>
      <c r="K946" s="1"/>
      <c r="L946" s="1"/>
      <c r="M946" s="1"/>
      <c r="N946" s="1"/>
      <c r="O946" s="1"/>
      <c r="P946" s="3"/>
      <c r="Q946" s="1"/>
      <c r="R946" s="1"/>
      <c r="S946" s="1"/>
      <c r="T946" s="1"/>
      <c r="U946" s="1"/>
      <c r="V946" s="1"/>
      <c r="W946" s="1"/>
      <c r="X946" s="1"/>
      <c r="Y946" s="1"/>
      <c r="Z946" s="1"/>
      <c r="AA946" s="1"/>
      <c r="AB946" s="1"/>
      <c r="AC946" s="1"/>
      <c r="AD946" s="1"/>
      <c r="AE946" s="1"/>
      <c r="AF946" s="1"/>
      <c r="AG946" s="1"/>
      <c r="AH946" s="1"/>
      <c r="AI946" s="1"/>
      <c r="AJ946" s="1"/>
      <c r="AK946" s="1"/>
      <c r="AL946" s="3"/>
      <c r="AM946" s="3"/>
      <c r="AN946" s="3"/>
      <c r="AO946" s="244"/>
      <c r="AP946" s="244"/>
      <c r="AQ946" s="244"/>
      <c r="AR946" s="1"/>
      <c r="AS946" s="1"/>
      <c r="AT946" s="1"/>
      <c r="AU946" s="1"/>
      <c r="AV946" s="1"/>
      <c r="AW946" s="1"/>
      <c r="AX946" s="1"/>
      <c r="AY946" s="1"/>
      <c r="AZ946" s="1"/>
      <c r="BA946" s="1"/>
      <c r="BB946" s="1"/>
      <c r="BC946" s="1"/>
      <c r="BD946" s="1"/>
      <c r="BE946" s="1"/>
      <c r="BF946" s="1"/>
      <c r="BG946" s="1"/>
      <c r="BH946" s="1"/>
      <c r="BI946" s="1"/>
      <c r="BJ946" s="1"/>
      <c r="BK946" s="1"/>
    </row>
    <row r="947" spans="1:63" ht="13.5" customHeight="1" x14ac:dyDescent="0.25">
      <c r="A947" s="3"/>
      <c r="B947" s="3"/>
      <c r="C947" s="3"/>
      <c r="D947" s="3"/>
      <c r="E947" s="3"/>
      <c r="F947" s="3"/>
      <c r="G947" s="1"/>
      <c r="H947" s="3"/>
      <c r="I947" s="1"/>
      <c r="J947" s="1"/>
      <c r="K947" s="1"/>
      <c r="L947" s="1"/>
      <c r="M947" s="1"/>
      <c r="N947" s="1"/>
      <c r="O947" s="1"/>
      <c r="P947" s="3"/>
      <c r="Q947" s="1"/>
      <c r="R947" s="1"/>
      <c r="S947" s="1"/>
      <c r="T947" s="1"/>
      <c r="U947" s="1"/>
      <c r="V947" s="1"/>
      <c r="W947" s="1"/>
      <c r="X947" s="1"/>
      <c r="Y947" s="1"/>
      <c r="Z947" s="1"/>
      <c r="AA947" s="1"/>
      <c r="AB947" s="1"/>
      <c r="AC947" s="1"/>
      <c r="AD947" s="1"/>
      <c r="AE947" s="1"/>
      <c r="AF947" s="1"/>
      <c r="AG947" s="1"/>
      <c r="AH947" s="1"/>
      <c r="AI947" s="1"/>
      <c r="AJ947" s="1"/>
      <c r="AK947" s="1"/>
      <c r="AL947" s="3"/>
      <c r="AM947" s="3"/>
      <c r="AN947" s="3"/>
      <c r="AO947" s="244"/>
      <c r="AP947" s="244"/>
      <c r="AQ947" s="244"/>
      <c r="AR947" s="1"/>
      <c r="AS947" s="1"/>
      <c r="AT947" s="1"/>
      <c r="AU947" s="1"/>
      <c r="AV947" s="1"/>
      <c r="AW947" s="1"/>
      <c r="AX947" s="1"/>
      <c r="AY947" s="1"/>
      <c r="AZ947" s="1"/>
      <c r="BA947" s="1"/>
      <c r="BB947" s="1"/>
      <c r="BC947" s="1"/>
      <c r="BD947" s="1"/>
      <c r="BE947" s="1"/>
      <c r="BF947" s="1"/>
      <c r="BG947" s="1"/>
      <c r="BH947" s="1"/>
      <c r="BI947" s="1"/>
      <c r="BJ947" s="1"/>
      <c r="BK947" s="1"/>
    </row>
    <row r="948" spans="1:63" ht="13.5" customHeight="1" x14ac:dyDescent="0.25">
      <c r="A948" s="3"/>
      <c r="B948" s="3"/>
      <c r="C948" s="3"/>
      <c r="D948" s="3"/>
      <c r="E948" s="3"/>
      <c r="F948" s="3"/>
      <c r="G948" s="1"/>
      <c r="H948" s="3"/>
      <c r="I948" s="1"/>
      <c r="J948" s="1"/>
      <c r="K948" s="1"/>
      <c r="L948" s="1"/>
      <c r="M948" s="1"/>
      <c r="N948" s="1"/>
      <c r="O948" s="1"/>
      <c r="P948" s="3"/>
      <c r="Q948" s="1"/>
      <c r="R948" s="1"/>
      <c r="S948" s="1"/>
      <c r="T948" s="1"/>
      <c r="U948" s="1"/>
      <c r="V948" s="1"/>
      <c r="W948" s="1"/>
      <c r="X948" s="1"/>
      <c r="Y948" s="1"/>
      <c r="Z948" s="1"/>
      <c r="AA948" s="1"/>
      <c r="AB948" s="1"/>
      <c r="AC948" s="1"/>
      <c r="AD948" s="1"/>
      <c r="AE948" s="1"/>
      <c r="AF948" s="1"/>
      <c r="AG948" s="1"/>
      <c r="AH948" s="1"/>
      <c r="AI948" s="1"/>
      <c r="AJ948" s="1"/>
      <c r="AK948" s="1"/>
      <c r="AL948" s="3"/>
      <c r="AM948" s="3"/>
      <c r="AN948" s="3"/>
      <c r="AO948" s="244"/>
      <c r="AP948" s="244"/>
      <c r="AQ948" s="244"/>
      <c r="AR948" s="1"/>
      <c r="AS948" s="1"/>
      <c r="AT948" s="1"/>
      <c r="AU948" s="1"/>
      <c r="AV948" s="1"/>
      <c r="AW948" s="1"/>
      <c r="AX948" s="1"/>
      <c r="AY948" s="1"/>
      <c r="AZ948" s="1"/>
      <c r="BA948" s="1"/>
      <c r="BB948" s="1"/>
      <c r="BC948" s="1"/>
      <c r="BD948" s="1"/>
      <c r="BE948" s="1"/>
      <c r="BF948" s="1"/>
      <c r="BG948" s="1"/>
      <c r="BH948" s="1"/>
      <c r="BI948" s="1"/>
      <c r="BJ948" s="1"/>
      <c r="BK948" s="1"/>
    </row>
    <row r="949" spans="1:63" ht="13.5" customHeight="1" x14ac:dyDescent="0.25">
      <c r="A949" s="3"/>
      <c r="B949" s="3"/>
      <c r="C949" s="3"/>
      <c r="D949" s="3"/>
      <c r="E949" s="3"/>
      <c r="F949" s="3"/>
      <c r="G949" s="1"/>
      <c r="H949" s="3"/>
      <c r="I949" s="1"/>
      <c r="J949" s="1"/>
      <c r="K949" s="1"/>
      <c r="L949" s="1"/>
      <c r="M949" s="1"/>
      <c r="N949" s="1"/>
      <c r="O949" s="1"/>
      <c r="P949" s="3"/>
      <c r="Q949" s="1"/>
      <c r="R949" s="1"/>
      <c r="S949" s="1"/>
      <c r="T949" s="1"/>
      <c r="U949" s="1"/>
      <c r="V949" s="1"/>
      <c r="W949" s="1"/>
      <c r="X949" s="1"/>
      <c r="Y949" s="1"/>
      <c r="Z949" s="1"/>
      <c r="AA949" s="1"/>
      <c r="AB949" s="1"/>
      <c r="AC949" s="1"/>
      <c r="AD949" s="1"/>
      <c r="AE949" s="1"/>
      <c r="AF949" s="1"/>
      <c r="AG949" s="1"/>
      <c r="AH949" s="1"/>
      <c r="AI949" s="1"/>
      <c r="AJ949" s="1"/>
      <c r="AK949" s="1"/>
      <c r="AL949" s="3"/>
      <c r="AM949" s="3"/>
      <c r="AN949" s="3"/>
      <c r="AO949" s="244"/>
      <c r="AP949" s="244"/>
      <c r="AQ949" s="244"/>
      <c r="AR949" s="1"/>
      <c r="AS949" s="1"/>
      <c r="AT949" s="1"/>
      <c r="AU949" s="1"/>
      <c r="AV949" s="1"/>
      <c r="AW949" s="1"/>
      <c r="AX949" s="1"/>
      <c r="AY949" s="1"/>
      <c r="AZ949" s="1"/>
      <c r="BA949" s="1"/>
      <c r="BB949" s="1"/>
      <c r="BC949" s="1"/>
      <c r="BD949" s="1"/>
      <c r="BE949" s="1"/>
      <c r="BF949" s="1"/>
      <c r="BG949" s="1"/>
      <c r="BH949" s="1"/>
      <c r="BI949" s="1"/>
      <c r="BJ949" s="1"/>
      <c r="BK949" s="1"/>
    </row>
    <row r="950" spans="1:63" ht="13.5" customHeight="1" x14ac:dyDescent="0.25">
      <c r="A950" s="3"/>
      <c r="B950" s="3"/>
      <c r="C950" s="3"/>
      <c r="D950" s="3"/>
      <c r="E950" s="3"/>
      <c r="F950" s="3"/>
      <c r="G950" s="1"/>
      <c r="H950" s="3"/>
      <c r="I950" s="1"/>
      <c r="J950" s="1"/>
      <c r="K950" s="1"/>
      <c r="L950" s="1"/>
      <c r="M950" s="1"/>
      <c r="N950" s="1"/>
      <c r="O950" s="1"/>
      <c r="P950" s="3"/>
      <c r="Q950" s="1"/>
      <c r="R950" s="1"/>
      <c r="S950" s="1"/>
      <c r="T950" s="1"/>
      <c r="U950" s="1"/>
      <c r="V950" s="1"/>
      <c r="W950" s="1"/>
      <c r="X950" s="1"/>
      <c r="Y950" s="1"/>
      <c r="Z950" s="1"/>
      <c r="AA950" s="1"/>
      <c r="AB950" s="1"/>
      <c r="AC950" s="1"/>
      <c r="AD950" s="1"/>
      <c r="AE950" s="1"/>
      <c r="AF950" s="1"/>
      <c r="AG950" s="1"/>
      <c r="AH950" s="1"/>
      <c r="AI950" s="1"/>
      <c r="AJ950" s="1"/>
      <c r="AK950" s="1"/>
      <c r="AL950" s="3"/>
      <c r="AM950" s="3"/>
      <c r="AN950" s="3"/>
      <c r="AO950" s="244"/>
      <c r="AP950" s="244"/>
      <c r="AQ950" s="244"/>
      <c r="AR950" s="1"/>
      <c r="AS950" s="1"/>
      <c r="AT950" s="1"/>
      <c r="AU950" s="1"/>
      <c r="AV950" s="1"/>
      <c r="AW950" s="1"/>
      <c r="AX950" s="1"/>
      <c r="AY950" s="1"/>
      <c r="AZ950" s="1"/>
      <c r="BA950" s="1"/>
      <c r="BB950" s="1"/>
      <c r="BC950" s="1"/>
      <c r="BD950" s="1"/>
      <c r="BE950" s="1"/>
      <c r="BF950" s="1"/>
      <c r="BG950" s="1"/>
      <c r="BH950" s="1"/>
      <c r="BI950" s="1"/>
      <c r="BJ950" s="1"/>
      <c r="BK950" s="1"/>
    </row>
    <row r="951" spans="1:63" ht="13.5" customHeight="1" x14ac:dyDescent="0.25">
      <c r="A951" s="3"/>
      <c r="B951" s="3"/>
      <c r="C951" s="3"/>
      <c r="D951" s="3"/>
      <c r="E951" s="3"/>
      <c r="F951" s="3"/>
      <c r="G951" s="1"/>
      <c r="H951" s="3"/>
      <c r="I951" s="1"/>
      <c r="J951" s="1"/>
      <c r="K951" s="1"/>
      <c r="L951" s="1"/>
      <c r="M951" s="1"/>
      <c r="N951" s="1"/>
      <c r="O951" s="1"/>
      <c r="P951" s="3"/>
      <c r="Q951" s="1"/>
      <c r="R951" s="1"/>
      <c r="S951" s="1"/>
      <c r="T951" s="1"/>
      <c r="U951" s="1"/>
      <c r="V951" s="1"/>
      <c r="W951" s="1"/>
      <c r="X951" s="1"/>
      <c r="Y951" s="1"/>
      <c r="Z951" s="1"/>
      <c r="AA951" s="1"/>
      <c r="AB951" s="1"/>
      <c r="AC951" s="1"/>
      <c r="AD951" s="1"/>
      <c r="AE951" s="1"/>
      <c r="AF951" s="1"/>
      <c r="AG951" s="1"/>
      <c r="AH951" s="1"/>
      <c r="AI951" s="1"/>
      <c r="AJ951" s="1"/>
      <c r="AK951" s="1"/>
      <c r="AL951" s="3"/>
      <c r="AM951" s="3"/>
      <c r="AN951" s="3"/>
      <c r="AO951" s="244"/>
      <c r="AP951" s="244"/>
      <c r="AQ951" s="244"/>
      <c r="AR951" s="1"/>
      <c r="AS951" s="1"/>
      <c r="AT951" s="1"/>
      <c r="AU951" s="1"/>
      <c r="AV951" s="1"/>
      <c r="AW951" s="1"/>
      <c r="AX951" s="1"/>
      <c r="AY951" s="1"/>
      <c r="AZ951" s="1"/>
      <c r="BA951" s="1"/>
      <c r="BB951" s="1"/>
      <c r="BC951" s="1"/>
      <c r="BD951" s="1"/>
      <c r="BE951" s="1"/>
      <c r="BF951" s="1"/>
      <c r="BG951" s="1"/>
      <c r="BH951" s="1"/>
      <c r="BI951" s="1"/>
      <c r="BJ951" s="1"/>
      <c r="BK951" s="1"/>
    </row>
    <row r="952" spans="1:63" ht="13.5" customHeight="1" x14ac:dyDescent="0.25">
      <c r="A952" s="3"/>
      <c r="B952" s="3"/>
      <c r="C952" s="3"/>
      <c r="D952" s="3"/>
      <c r="E952" s="3"/>
      <c r="F952" s="3"/>
      <c r="G952" s="1"/>
      <c r="H952" s="3"/>
      <c r="I952" s="1"/>
      <c r="J952" s="1"/>
      <c r="K952" s="1"/>
      <c r="L952" s="1"/>
      <c r="M952" s="1"/>
      <c r="N952" s="1"/>
      <c r="O952" s="1"/>
      <c r="P952" s="3"/>
      <c r="Q952" s="1"/>
      <c r="R952" s="1"/>
      <c r="S952" s="1"/>
      <c r="T952" s="1"/>
      <c r="U952" s="1"/>
      <c r="V952" s="1"/>
      <c r="W952" s="1"/>
      <c r="X952" s="1"/>
      <c r="Y952" s="1"/>
      <c r="Z952" s="1"/>
      <c r="AA952" s="1"/>
      <c r="AB952" s="1"/>
      <c r="AC952" s="1"/>
      <c r="AD952" s="1"/>
      <c r="AE952" s="1"/>
      <c r="AF952" s="1"/>
      <c r="AG952" s="1"/>
      <c r="AH952" s="1"/>
      <c r="AI952" s="1"/>
      <c r="AJ952" s="1"/>
      <c r="AK952" s="1"/>
      <c r="AL952" s="3"/>
      <c r="AM952" s="3"/>
      <c r="AN952" s="3"/>
      <c r="AO952" s="244"/>
      <c r="AP952" s="244"/>
      <c r="AQ952" s="244"/>
      <c r="AR952" s="1"/>
      <c r="AS952" s="1"/>
      <c r="AT952" s="1"/>
      <c r="AU952" s="1"/>
      <c r="AV952" s="1"/>
      <c r="AW952" s="1"/>
      <c r="AX952" s="1"/>
      <c r="AY952" s="1"/>
      <c r="AZ952" s="1"/>
      <c r="BA952" s="1"/>
      <c r="BB952" s="1"/>
      <c r="BC952" s="1"/>
      <c r="BD952" s="1"/>
      <c r="BE952" s="1"/>
      <c r="BF952" s="1"/>
      <c r="BG952" s="1"/>
      <c r="BH952" s="1"/>
      <c r="BI952" s="1"/>
      <c r="BJ952" s="1"/>
      <c r="BK952" s="1"/>
    </row>
    <row r="953" spans="1:63" ht="13.5" customHeight="1" x14ac:dyDescent="0.25">
      <c r="A953" s="3"/>
      <c r="B953" s="3"/>
      <c r="C953" s="3"/>
      <c r="D953" s="3"/>
      <c r="E953" s="3"/>
      <c r="F953" s="3"/>
      <c r="G953" s="1"/>
      <c r="H953" s="3"/>
      <c r="I953" s="1"/>
      <c r="J953" s="1"/>
      <c r="K953" s="1"/>
      <c r="L953" s="1"/>
      <c r="M953" s="1"/>
      <c r="N953" s="1"/>
      <c r="O953" s="1"/>
      <c r="P953" s="3"/>
      <c r="Q953" s="1"/>
      <c r="R953" s="1"/>
      <c r="S953" s="1"/>
      <c r="T953" s="1"/>
      <c r="U953" s="1"/>
      <c r="V953" s="1"/>
      <c r="W953" s="1"/>
      <c r="X953" s="1"/>
      <c r="Y953" s="1"/>
      <c r="Z953" s="1"/>
      <c r="AA953" s="1"/>
      <c r="AB953" s="1"/>
      <c r="AC953" s="1"/>
      <c r="AD953" s="1"/>
      <c r="AE953" s="1"/>
      <c r="AF953" s="1"/>
      <c r="AG953" s="1"/>
      <c r="AH953" s="1"/>
      <c r="AI953" s="1"/>
      <c r="AJ953" s="1"/>
      <c r="AK953" s="1"/>
      <c r="AL953" s="3"/>
      <c r="AM953" s="3"/>
      <c r="AN953" s="3"/>
      <c r="AO953" s="244"/>
      <c r="AP953" s="244"/>
      <c r="AQ953" s="244"/>
      <c r="AR953" s="1"/>
      <c r="AS953" s="1"/>
      <c r="AT953" s="1"/>
      <c r="AU953" s="1"/>
      <c r="AV953" s="1"/>
      <c r="AW953" s="1"/>
      <c r="AX953" s="1"/>
      <c r="AY953" s="1"/>
      <c r="AZ953" s="1"/>
      <c r="BA953" s="1"/>
      <c r="BB953" s="1"/>
      <c r="BC953" s="1"/>
      <c r="BD953" s="1"/>
      <c r="BE953" s="1"/>
      <c r="BF953" s="1"/>
      <c r="BG953" s="1"/>
      <c r="BH953" s="1"/>
      <c r="BI953" s="1"/>
      <c r="BJ953" s="1"/>
      <c r="BK953" s="1"/>
    </row>
    <row r="954" spans="1:63" ht="13.5" customHeight="1" x14ac:dyDescent="0.25">
      <c r="A954" s="3"/>
      <c r="B954" s="3"/>
      <c r="C954" s="3"/>
      <c r="D954" s="3"/>
      <c r="E954" s="3"/>
      <c r="F954" s="3"/>
      <c r="G954" s="1"/>
      <c r="H954" s="3"/>
      <c r="I954" s="1"/>
      <c r="J954" s="1"/>
      <c r="K954" s="1"/>
      <c r="L954" s="1"/>
      <c r="M954" s="1"/>
      <c r="N954" s="1"/>
      <c r="O954" s="1"/>
      <c r="P954" s="3"/>
      <c r="Q954" s="1"/>
      <c r="R954" s="1"/>
      <c r="S954" s="1"/>
      <c r="T954" s="1"/>
      <c r="U954" s="1"/>
      <c r="V954" s="1"/>
      <c r="W954" s="1"/>
      <c r="X954" s="1"/>
      <c r="Y954" s="1"/>
      <c r="Z954" s="1"/>
      <c r="AA954" s="1"/>
      <c r="AB954" s="1"/>
      <c r="AC954" s="1"/>
      <c r="AD954" s="1"/>
      <c r="AE954" s="1"/>
      <c r="AF954" s="1"/>
      <c r="AG954" s="1"/>
      <c r="AH954" s="1"/>
      <c r="AI954" s="1"/>
      <c r="AJ954" s="1"/>
      <c r="AK954" s="1"/>
      <c r="AL954" s="3"/>
      <c r="AM954" s="3"/>
      <c r="AN954" s="3"/>
      <c r="AO954" s="244"/>
      <c r="AP954" s="244"/>
      <c r="AQ954" s="244"/>
      <c r="AR954" s="1"/>
      <c r="AS954" s="1"/>
      <c r="AT954" s="1"/>
      <c r="AU954" s="1"/>
      <c r="AV954" s="1"/>
      <c r="AW954" s="1"/>
      <c r="AX954" s="1"/>
      <c r="AY954" s="1"/>
      <c r="AZ954" s="1"/>
      <c r="BA954" s="1"/>
      <c r="BB954" s="1"/>
      <c r="BC954" s="1"/>
      <c r="BD954" s="1"/>
      <c r="BE954" s="1"/>
      <c r="BF954" s="1"/>
      <c r="BG954" s="1"/>
      <c r="BH954" s="1"/>
      <c r="BI954" s="1"/>
      <c r="BJ954" s="1"/>
      <c r="BK954" s="1"/>
    </row>
    <row r="955" spans="1:63" ht="13.5" customHeight="1" x14ac:dyDescent="0.25">
      <c r="A955" s="3"/>
      <c r="B955" s="3"/>
      <c r="C955" s="3"/>
      <c r="D955" s="3"/>
      <c r="E955" s="3"/>
      <c r="F955" s="3"/>
      <c r="G955" s="1"/>
      <c r="H955" s="3"/>
      <c r="I955" s="1"/>
      <c r="J955" s="1"/>
      <c r="K955" s="1"/>
      <c r="L955" s="1"/>
      <c r="M955" s="1"/>
      <c r="N955" s="1"/>
      <c r="O955" s="1"/>
      <c r="P955" s="3"/>
      <c r="Q955" s="1"/>
      <c r="R955" s="1"/>
      <c r="S955" s="1"/>
      <c r="T955" s="1"/>
      <c r="U955" s="1"/>
      <c r="V955" s="1"/>
      <c r="W955" s="1"/>
      <c r="X955" s="1"/>
      <c r="Y955" s="1"/>
      <c r="Z955" s="1"/>
      <c r="AA955" s="1"/>
      <c r="AB955" s="1"/>
      <c r="AC955" s="1"/>
      <c r="AD955" s="1"/>
      <c r="AE955" s="1"/>
      <c r="AF955" s="1"/>
      <c r="AG955" s="1"/>
      <c r="AH955" s="1"/>
      <c r="AI955" s="1"/>
      <c r="AJ955" s="1"/>
      <c r="AK955" s="1"/>
      <c r="AL955" s="3"/>
      <c r="AM955" s="3"/>
      <c r="AN955" s="3"/>
      <c r="AO955" s="244"/>
      <c r="AP955" s="244"/>
      <c r="AQ955" s="244"/>
      <c r="AR955" s="1"/>
      <c r="AS955" s="1"/>
      <c r="AT955" s="1"/>
      <c r="AU955" s="1"/>
      <c r="AV955" s="1"/>
      <c r="AW955" s="1"/>
      <c r="AX955" s="1"/>
      <c r="AY955" s="1"/>
      <c r="AZ955" s="1"/>
      <c r="BA955" s="1"/>
      <c r="BB955" s="1"/>
      <c r="BC955" s="1"/>
      <c r="BD955" s="1"/>
      <c r="BE955" s="1"/>
      <c r="BF955" s="1"/>
      <c r="BG955" s="1"/>
      <c r="BH955" s="1"/>
      <c r="BI955" s="1"/>
      <c r="BJ955" s="1"/>
      <c r="BK955" s="1"/>
    </row>
    <row r="956" spans="1:63" ht="13.5" customHeight="1" x14ac:dyDescent="0.25">
      <c r="A956" s="3"/>
      <c r="B956" s="3"/>
      <c r="C956" s="3"/>
      <c r="D956" s="3"/>
      <c r="E956" s="3"/>
      <c r="F956" s="3"/>
      <c r="G956" s="1"/>
      <c r="H956" s="3"/>
      <c r="I956" s="1"/>
      <c r="J956" s="1"/>
      <c r="K956" s="1"/>
      <c r="L956" s="1"/>
      <c r="M956" s="1"/>
      <c r="N956" s="1"/>
      <c r="O956" s="1"/>
      <c r="P956" s="3"/>
      <c r="Q956" s="1"/>
      <c r="R956" s="1"/>
      <c r="S956" s="1"/>
      <c r="T956" s="1"/>
      <c r="U956" s="1"/>
      <c r="V956" s="1"/>
      <c r="W956" s="1"/>
      <c r="X956" s="1"/>
      <c r="Y956" s="1"/>
      <c r="Z956" s="1"/>
      <c r="AA956" s="1"/>
      <c r="AB956" s="1"/>
      <c r="AC956" s="1"/>
      <c r="AD956" s="1"/>
      <c r="AE956" s="1"/>
      <c r="AF956" s="1"/>
      <c r="AG956" s="1"/>
      <c r="AH956" s="1"/>
      <c r="AI956" s="1"/>
      <c r="AJ956" s="1"/>
      <c r="AK956" s="1"/>
      <c r="AL956" s="3"/>
      <c r="AM956" s="3"/>
      <c r="AN956" s="3"/>
      <c r="AO956" s="244"/>
      <c r="AP956" s="244"/>
      <c r="AQ956" s="244"/>
      <c r="AR956" s="1"/>
      <c r="AS956" s="1"/>
      <c r="AT956" s="1"/>
      <c r="AU956" s="1"/>
      <c r="AV956" s="1"/>
      <c r="AW956" s="1"/>
      <c r="AX956" s="1"/>
      <c r="AY956" s="1"/>
      <c r="AZ956" s="1"/>
      <c r="BA956" s="1"/>
      <c r="BB956" s="1"/>
      <c r="BC956" s="1"/>
      <c r="BD956" s="1"/>
      <c r="BE956" s="1"/>
      <c r="BF956" s="1"/>
      <c r="BG956" s="1"/>
      <c r="BH956" s="1"/>
      <c r="BI956" s="1"/>
      <c r="BJ956" s="1"/>
      <c r="BK956" s="1"/>
    </row>
    <row r="957" spans="1:63" ht="13.5" customHeight="1" x14ac:dyDescent="0.25">
      <c r="A957" s="3"/>
      <c r="B957" s="3"/>
      <c r="C957" s="3"/>
      <c r="D957" s="3"/>
      <c r="E957" s="3"/>
      <c r="F957" s="3"/>
      <c r="G957" s="1"/>
      <c r="H957" s="3"/>
      <c r="I957" s="1"/>
      <c r="J957" s="1"/>
      <c r="K957" s="1"/>
      <c r="L957" s="1"/>
      <c r="M957" s="1"/>
      <c r="N957" s="1"/>
      <c r="O957" s="1"/>
      <c r="P957" s="3"/>
      <c r="Q957" s="1"/>
      <c r="R957" s="1"/>
      <c r="S957" s="1"/>
      <c r="T957" s="1"/>
      <c r="U957" s="1"/>
      <c r="V957" s="1"/>
      <c r="W957" s="1"/>
      <c r="X957" s="1"/>
      <c r="Y957" s="1"/>
      <c r="Z957" s="1"/>
      <c r="AA957" s="1"/>
      <c r="AB957" s="1"/>
      <c r="AC957" s="1"/>
      <c r="AD957" s="1"/>
      <c r="AE957" s="1"/>
      <c r="AF957" s="1"/>
      <c r="AG957" s="1"/>
      <c r="AH957" s="1"/>
      <c r="AI957" s="1"/>
      <c r="AJ957" s="1"/>
      <c r="AK957" s="1"/>
      <c r="AL957" s="3"/>
      <c r="AM957" s="3"/>
      <c r="AN957" s="3"/>
      <c r="AO957" s="244"/>
      <c r="AP957" s="244"/>
      <c r="AQ957" s="244"/>
      <c r="AR957" s="1"/>
      <c r="AS957" s="1"/>
      <c r="AT957" s="1"/>
      <c r="AU957" s="1"/>
      <c r="AV957" s="1"/>
      <c r="AW957" s="1"/>
      <c r="AX957" s="1"/>
      <c r="AY957" s="1"/>
      <c r="AZ957" s="1"/>
      <c r="BA957" s="1"/>
      <c r="BB957" s="1"/>
      <c r="BC957" s="1"/>
      <c r="BD957" s="1"/>
      <c r="BE957" s="1"/>
      <c r="BF957" s="1"/>
      <c r="BG957" s="1"/>
      <c r="BH957" s="1"/>
      <c r="BI957" s="1"/>
      <c r="BJ957" s="1"/>
      <c r="BK957" s="1"/>
    </row>
    <row r="958" spans="1:63" ht="13.5" customHeight="1" x14ac:dyDescent="0.25">
      <c r="A958" s="3"/>
      <c r="B958" s="3"/>
      <c r="C958" s="3"/>
      <c r="D958" s="3"/>
      <c r="E958" s="3"/>
      <c r="F958" s="3"/>
      <c r="G958" s="1"/>
      <c r="H958" s="3"/>
      <c r="I958" s="1"/>
      <c r="J958" s="1"/>
      <c r="K958" s="1"/>
      <c r="L958" s="1"/>
      <c r="M958" s="1"/>
      <c r="N958" s="1"/>
      <c r="O958" s="1"/>
      <c r="P958" s="3"/>
      <c r="Q958" s="1"/>
      <c r="R958" s="1"/>
      <c r="S958" s="1"/>
      <c r="T958" s="1"/>
      <c r="U958" s="1"/>
      <c r="V958" s="1"/>
      <c r="W958" s="1"/>
      <c r="X958" s="1"/>
      <c r="Y958" s="1"/>
      <c r="Z958" s="1"/>
      <c r="AA958" s="1"/>
      <c r="AB958" s="1"/>
      <c r="AC958" s="1"/>
      <c r="AD958" s="1"/>
      <c r="AE958" s="1"/>
      <c r="AF958" s="1"/>
      <c r="AG958" s="1"/>
      <c r="AH958" s="1"/>
      <c r="AI958" s="1"/>
      <c r="AJ958" s="1"/>
      <c r="AK958" s="1"/>
      <c r="AL958" s="3"/>
      <c r="AM958" s="3"/>
      <c r="AN958" s="3"/>
      <c r="AO958" s="244"/>
      <c r="AP958" s="244"/>
      <c r="AQ958" s="244"/>
      <c r="AR958" s="1"/>
      <c r="AS958" s="1"/>
      <c r="AT958" s="1"/>
      <c r="AU958" s="1"/>
      <c r="AV958" s="1"/>
      <c r="AW958" s="1"/>
      <c r="AX958" s="1"/>
      <c r="AY958" s="1"/>
      <c r="AZ958" s="1"/>
      <c r="BA958" s="1"/>
      <c r="BB958" s="1"/>
      <c r="BC958" s="1"/>
      <c r="BD958" s="1"/>
      <c r="BE958" s="1"/>
      <c r="BF958" s="1"/>
      <c r="BG958" s="1"/>
      <c r="BH958" s="1"/>
      <c r="BI958" s="1"/>
      <c r="BJ958" s="1"/>
      <c r="BK958" s="1"/>
    </row>
    <row r="959" spans="1:63" ht="13.5" customHeight="1" x14ac:dyDescent="0.25">
      <c r="A959" s="3"/>
      <c r="B959" s="3"/>
      <c r="C959" s="3"/>
      <c r="D959" s="3"/>
      <c r="E959" s="3"/>
      <c r="F959" s="3"/>
      <c r="G959" s="1"/>
      <c r="H959" s="3"/>
      <c r="I959" s="1"/>
      <c r="J959" s="1"/>
      <c r="K959" s="1"/>
      <c r="L959" s="1"/>
      <c r="M959" s="1"/>
      <c r="N959" s="1"/>
      <c r="O959" s="1"/>
      <c r="P959" s="3"/>
      <c r="Q959" s="1"/>
      <c r="R959" s="1"/>
      <c r="S959" s="1"/>
      <c r="T959" s="1"/>
      <c r="U959" s="1"/>
      <c r="V959" s="1"/>
      <c r="W959" s="1"/>
      <c r="X959" s="1"/>
      <c r="Y959" s="1"/>
      <c r="Z959" s="1"/>
      <c r="AA959" s="1"/>
      <c r="AB959" s="1"/>
      <c r="AC959" s="1"/>
      <c r="AD959" s="1"/>
      <c r="AE959" s="1"/>
      <c r="AF959" s="1"/>
      <c r="AG959" s="1"/>
      <c r="AH959" s="1"/>
      <c r="AI959" s="1"/>
      <c r="AJ959" s="1"/>
      <c r="AK959" s="1"/>
      <c r="AL959" s="3"/>
      <c r="AM959" s="3"/>
      <c r="AN959" s="3"/>
      <c r="AO959" s="244"/>
      <c r="AP959" s="244"/>
      <c r="AQ959" s="244"/>
      <c r="AR959" s="1"/>
      <c r="AS959" s="1"/>
      <c r="AT959" s="1"/>
      <c r="AU959" s="1"/>
      <c r="AV959" s="1"/>
      <c r="AW959" s="1"/>
      <c r="AX959" s="1"/>
      <c r="AY959" s="1"/>
      <c r="AZ959" s="1"/>
      <c r="BA959" s="1"/>
      <c r="BB959" s="1"/>
      <c r="BC959" s="1"/>
      <c r="BD959" s="1"/>
      <c r="BE959" s="1"/>
      <c r="BF959" s="1"/>
      <c r="BG959" s="1"/>
      <c r="BH959" s="1"/>
      <c r="BI959" s="1"/>
      <c r="BJ959" s="1"/>
      <c r="BK959" s="1"/>
    </row>
    <row r="960" spans="1:63" ht="13.5" customHeight="1" x14ac:dyDescent="0.25">
      <c r="A960" s="3"/>
      <c r="B960" s="3"/>
      <c r="C960" s="3"/>
      <c r="D960" s="3"/>
      <c r="E960" s="3"/>
      <c r="F960" s="3"/>
      <c r="G960" s="1"/>
      <c r="H960" s="3"/>
      <c r="I960" s="1"/>
      <c r="J960" s="1"/>
      <c r="K960" s="1"/>
      <c r="L960" s="1"/>
      <c r="M960" s="1"/>
      <c r="N960" s="1"/>
      <c r="O960" s="1"/>
      <c r="P960" s="3"/>
      <c r="Q960" s="1"/>
      <c r="R960" s="1"/>
      <c r="S960" s="1"/>
      <c r="T960" s="1"/>
      <c r="U960" s="1"/>
      <c r="V960" s="1"/>
      <c r="W960" s="1"/>
      <c r="X960" s="1"/>
      <c r="Y960" s="1"/>
      <c r="Z960" s="1"/>
      <c r="AA960" s="1"/>
      <c r="AB960" s="1"/>
      <c r="AC960" s="1"/>
      <c r="AD960" s="1"/>
      <c r="AE960" s="1"/>
      <c r="AF960" s="1"/>
      <c r="AG960" s="1"/>
      <c r="AH960" s="1"/>
      <c r="AI960" s="1"/>
      <c r="AJ960" s="1"/>
      <c r="AK960" s="1"/>
      <c r="AL960" s="3"/>
      <c r="AM960" s="3"/>
      <c r="AN960" s="3"/>
      <c r="AO960" s="244"/>
      <c r="AP960" s="244"/>
      <c r="AQ960" s="244"/>
      <c r="AR960" s="1"/>
      <c r="AS960" s="1"/>
      <c r="AT960" s="1"/>
      <c r="AU960" s="1"/>
      <c r="AV960" s="1"/>
      <c r="AW960" s="1"/>
      <c r="AX960" s="1"/>
      <c r="AY960" s="1"/>
      <c r="AZ960" s="1"/>
      <c r="BA960" s="1"/>
      <c r="BB960" s="1"/>
      <c r="BC960" s="1"/>
      <c r="BD960" s="1"/>
      <c r="BE960" s="1"/>
      <c r="BF960" s="1"/>
      <c r="BG960" s="1"/>
      <c r="BH960" s="1"/>
      <c r="BI960" s="1"/>
      <c r="BJ960" s="1"/>
      <c r="BK960" s="1"/>
    </row>
    <row r="961" spans="1:63" ht="13.5" customHeight="1" x14ac:dyDescent="0.25">
      <c r="A961" s="3"/>
      <c r="B961" s="3"/>
      <c r="C961" s="3"/>
      <c r="D961" s="3"/>
      <c r="E961" s="3"/>
      <c r="F961" s="3"/>
      <c r="G961" s="1"/>
      <c r="H961" s="3"/>
      <c r="I961" s="1"/>
      <c r="J961" s="1"/>
      <c r="K961" s="1"/>
      <c r="L961" s="1"/>
      <c r="M961" s="1"/>
      <c r="N961" s="1"/>
      <c r="O961" s="1"/>
      <c r="P961" s="3"/>
      <c r="Q961" s="1"/>
      <c r="R961" s="1"/>
      <c r="S961" s="1"/>
      <c r="T961" s="1"/>
      <c r="U961" s="1"/>
      <c r="V961" s="1"/>
      <c r="W961" s="1"/>
      <c r="X961" s="1"/>
      <c r="Y961" s="1"/>
      <c r="Z961" s="1"/>
      <c r="AA961" s="1"/>
      <c r="AB961" s="1"/>
      <c r="AC961" s="1"/>
      <c r="AD961" s="1"/>
      <c r="AE961" s="1"/>
      <c r="AF961" s="1"/>
      <c r="AG961" s="1"/>
      <c r="AH961" s="1"/>
      <c r="AI961" s="1"/>
      <c r="AJ961" s="1"/>
      <c r="AK961" s="1"/>
      <c r="AL961" s="3"/>
      <c r="AM961" s="3"/>
      <c r="AN961" s="3"/>
      <c r="AO961" s="244"/>
      <c r="AP961" s="244"/>
      <c r="AQ961" s="244"/>
      <c r="AR961" s="1"/>
      <c r="AS961" s="1"/>
      <c r="AT961" s="1"/>
      <c r="AU961" s="1"/>
      <c r="AV961" s="1"/>
      <c r="AW961" s="1"/>
      <c r="AX961" s="1"/>
      <c r="AY961" s="1"/>
      <c r="AZ961" s="1"/>
      <c r="BA961" s="1"/>
      <c r="BB961" s="1"/>
      <c r="BC961" s="1"/>
      <c r="BD961" s="1"/>
      <c r="BE961" s="1"/>
      <c r="BF961" s="1"/>
      <c r="BG961" s="1"/>
      <c r="BH961" s="1"/>
      <c r="BI961" s="1"/>
      <c r="BJ961" s="1"/>
      <c r="BK961" s="1"/>
    </row>
    <row r="962" spans="1:63" ht="13.5" customHeight="1" x14ac:dyDescent="0.25">
      <c r="A962" s="3"/>
      <c r="B962" s="3"/>
      <c r="C962" s="3"/>
      <c r="D962" s="3"/>
      <c r="E962" s="3"/>
      <c r="F962" s="3"/>
      <c r="G962" s="1"/>
      <c r="H962" s="3"/>
      <c r="I962" s="1"/>
      <c r="J962" s="1"/>
      <c r="K962" s="1"/>
      <c r="L962" s="1"/>
      <c r="M962" s="1"/>
      <c r="N962" s="1"/>
      <c r="O962" s="1"/>
      <c r="P962" s="3"/>
      <c r="Q962" s="1"/>
      <c r="R962" s="1"/>
      <c r="S962" s="1"/>
      <c r="T962" s="1"/>
      <c r="U962" s="1"/>
      <c r="V962" s="1"/>
      <c r="W962" s="1"/>
      <c r="X962" s="1"/>
      <c r="Y962" s="1"/>
      <c r="Z962" s="1"/>
      <c r="AA962" s="1"/>
      <c r="AB962" s="1"/>
      <c r="AC962" s="1"/>
      <c r="AD962" s="1"/>
      <c r="AE962" s="1"/>
      <c r="AF962" s="1"/>
      <c r="AG962" s="1"/>
      <c r="AH962" s="1"/>
      <c r="AI962" s="1"/>
      <c r="AJ962" s="1"/>
      <c r="AK962" s="1"/>
      <c r="AL962" s="3"/>
      <c r="AM962" s="3"/>
      <c r="AN962" s="3"/>
      <c r="AO962" s="244"/>
      <c r="AP962" s="244"/>
      <c r="AQ962" s="244"/>
      <c r="AR962" s="1"/>
      <c r="AS962" s="1"/>
      <c r="AT962" s="1"/>
      <c r="AU962" s="1"/>
      <c r="AV962" s="1"/>
      <c r="AW962" s="1"/>
      <c r="AX962" s="1"/>
      <c r="AY962" s="1"/>
      <c r="AZ962" s="1"/>
      <c r="BA962" s="1"/>
      <c r="BB962" s="1"/>
      <c r="BC962" s="1"/>
      <c r="BD962" s="1"/>
      <c r="BE962" s="1"/>
      <c r="BF962" s="1"/>
      <c r="BG962" s="1"/>
      <c r="BH962" s="1"/>
      <c r="BI962" s="1"/>
      <c r="BJ962" s="1"/>
      <c r="BK962" s="1"/>
    </row>
    <row r="963" spans="1:63" ht="13.5" customHeight="1" x14ac:dyDescent="0.25">
      <c r="A963" s="3"/>
      <c r="B963" s="3"/>
      <c r="C963" s="3"/>
      <c r="D963" s="3"/>
      <c r="E963" s="3"/>
      <c r="F963" s="3"/>
      <c r="G963" s="1"/>
      <c r="H963" s="3"/>
      <c r="I963" s="1"/>
      <c r="J963" s="1"/>
      <c r="K963" s="1"/>
      <c r="L963" s="1"/>
      <c r="M963" s="1"/>
      <c r="N963" s="1"/>
      <c r="O963" s="1"/>
      <c r="P963" s="3"/>
      <c r="Q963" s="1"/>
      <c r="R963" s="1"/>
      <c r="S963" s="1"/>
      <c r="T963" s="1"/>
      <c r="U963" s="1"/>
      <c r="V963" s="1"/>
      <c r="W963" s="1"/>
      <c r="X963" s="1"/>
      <c r="Y963" s="1"/>
      <c r="Z963" s="1"/>
      <c r="AA963" s="1"/>
      <c r="AB963" s="1"/>
      <c r="AC963" s="1"/>
      <c r="AD963" s="1"/>
      <c r="AE963" s="1"/>
      <c r="AF963" s="1"/>
      <c r="AG963" s="1"/>
      <c r="AH963" s="1"/>
      <c r="AI963" s="1"/>
      <c r="AJ963" s="1"/>
      <c r="AK963" s="1"/>
      <c r="AL963" s="3"/>
      <c r="AM963" s="3"/>
      <c r="AN963" s="3"/>
      <c r="AO963" s="244"/>
      <c r="AP963" s="244"/>
      <c r="AQ963" s="244"/>
      <c r="AR963" s="1"/>
      <c r="AS963" s="1"/>
      <c r="AT963" s="1"/>
      <c r="AU963" s="1"/>
      <c r="AV963" s="1"/>
      <c r="AW963" s="1"/>
      <c r="AX963" s="1"/>
      <c r="AY963" s="1"/>
      <c r="AZ963" s="1"/>
      <c r="BA963" s="1"/>
      <c r="BB963" s="1"/>
      <c r="BC963" s="1"/>
      <c r="BD963" s="1"/>
      <c r="BE963" s="1"/>
      <c r="BF963" s="1"/>
      <c r="BG963" s="1"/>
      <c r="BH963" s="1"/>
      <c r="BI963" s="1"/>
      <c r="BJ963" s="1"/>
      <c r="BK963" s="1"/>
    </row>
    <row r="964" spans="1:63" ht="13.5" customHeight="1" x14ac:dyDescent="0.25">
      <c r="A964" s="3"/>
      <c r="B964" s="3"/>
      <c r="C964" s="3"/>
      <c r="D964" s="3"/>
      <c r="E964" s="3"/>
      <c r="F964" s="3"/>
      <c r="G964" s="1"/>
      <c r="H964" s="3"/>
      <c r="I964" s="1"/>
      <c r="J964" s="1"/>
      <c r="K964" s="1"/>
      <c r="L964" s="1"/>
      <c r="M964" s="1"/>
      <c r="N964" s="1"/>
      <c r="O964" s="1"/>
      <c r="P964" s="3"/>
      <c r="Q964" s="1"/>
      <c r="R964" s="1"/>
      <c r="S964" s="1"/>
      <c r="T964" s="1"/>
      <c r="U964" s="1"/>
      <c r="V964" s="1"/>
      <c r="W964" s="1"/>
      <c r="X964" s="1"/>
      <c r="Y964" s="1"/>
      <c r="Z964" s="1"/>
      <c r="AA964" s="1"/>
      <c r="AB964" s="1"/>
      <c r="AC964" s="1"/>
      <c r="AD964" s="1"/>
      <c r="AE964" s="1"/>
      <c r="AF964" s="1"/>
      <c r="AG964" s="1"/>
      <c r="AH964" s="1"/>
      <c r="AI964" s="1"/>
      <c r="AJ964" s="1"/>
      <c r="AK964" s="1"/>
      <c r="AL964" s="3"/>
      <c r="AM964" s="3"/>
      <c r="AN964" s="3"/>
      <c r="AO964" s="244"/>
      <c r="AP964" s="244"/>
      <c r="AQ964" s="244"/>
      <c r="AR964" s="1"/>
      <c r="AS964" s="1"/>
      <c r="AT964" s="1"/>
      <c r="AU964" s="1"/>
      <c r="AV964" s="1"/>
      <c r="AW964" s="1"/>
      <c r="AX964" s="1"/>
      <c r="AY964" s="1"/>
      <c r="AZ964" s="1"/>
      <c r="BA964" s="1"/>
      <c r="BB964" s="1"/>
      <c r="BC964" s="1"/>
      <c r="BD964" s="1"/>
      <c r="BE964" s="1"/>
      <c r="BF964" s="1"/>
      <c r="BG964" s="1"/>
      <c r="BH964" s="1"/>
      <c r="BI964" s="1"/>
      <c r="BJ964" s="1"/>
      <c r="BK964" s="1"/>
    </row>
    <row r="965" spans="1:63" ht="13.5" customHeight="1" x14ac:dyDescent="0.25">
      <c r="A965" s="3"/>
      <c r="B965" s="3"/>
      <c r="C965" s="3"/>
      <c r="D965" s="3"/>
      <c r="E965" s="3"/>
      <c r="F965" s="3"/>
      <c r="G965" s="1"/>
      <c r="H965" s="3"/>
      <c r="I965" s="1"/>
      <c r="J965" s="1"/>
      <c r="K965" s="1"/>
      <c r="L965" s="1"/>
      <c r="M965" s="1"/>
      <c r="N965" s="1"/>
      <c r="O965" s="1"/>
      <c r="P965" s="3"/>
      <c r="Q965" s="1"/>
      <c r="R965" s="1"/>
      <c r="S965" s="1"/>
      <c r="T965" s="1"/>
      <c r="U965" s="1"/>
      <c r="V965" s="1"/>
      <c r="W965" s="1"/>
      <c r="X965" s="1"/>
      <c r="Y965" s="1"/>
      <c r="Z965" s="1"/>
      <c r="AA965" s="1"/>
      <c r="AB965" s="1"/>
      <c r="AC965" s="1"/>
      <c r="AD965" s="1"/>
      <c r="AE965" s="1"/>
      <c r="AF965" s="1"/>
      <c r="AG965" s="1"/>
      <c r="AH965" s="1"/>
      <c r="AI965" s="1"/>
      <c r="AJ965" s="1"/>
      <c r="AK965" s="1"/>
      <c r="AL965" s="3"/>
      <c r="AM965" s="3"/>
      <c r="AN965" s="3"/>
      <c r="AO965" s="244"/>
      <c r="AP965" s="244"/>
      <c r="AQ965" s="244"/>
      <c r="AR965" s="1"/>
      <c r="AS965" s="1"/>
      <c r="AT965" s="1"/>
      <c r="AU965" s="1"/>
      <c r="AV965" s="1"/>
      <c r="AW965" s="1"/>
      <c r="AX965" s="1"/>
      <c r="AY965" s="1"/>
      <c r="AZ965" s="1"/>
      <c r="BA965" s="1"/>
      <c r="BB965" s="1"/>
      <c r="BC965" s="1"/>
      <c r="BD965" s="1"/>
      <c r="BE965" s="1"/>
      <c r="BF965" s="1"/>
      <c r="BG965" s="1"/>
      <c r="BH965" s="1"/>
      <c r="BI965" s="1"/>
      <c r="BJ965" s="1"/>
      <c r="BK965" s="1"/>
    </row>
    <row r="966" spans="1:63" ht="13.5" customHeight="1" x14ac:dyDescent="0.25">
      <c r="A966" s="3"/>
      <c r="B966" s="3"/>
      <c r="C966" s="3"/>
      <c r="D966" s="3"/>
      <c r="E966" s="3"/>
      <c r="F966" s="3"/>
      <c r="G966" s="1"/>
      <c r="H966" s="3"/>
      <c r="I966" s="1"/>
      <c r="J966" s="1"/>
      <c r="K966" s="1"/>
      <c r="L966" s="1"/>
      <c r="M966" s="1"/>
      <c r="N966" s="1"/>
      <c r="O966" s="1"/>
      <c r="P966" s="3"/>
      <c r="Q966" s="1"/>
      <c r="R966" s="1"/>
      <c r="S966" s="1"/>
      <c r="T966" s="1"/>
      <c r="U966" s="1"/>
      <c r="V966" s="1"/>
      <c r="W966" s="1"/>
      <c r="X966" s="1"/>
      <c r="Y966" s="1"/>
      <c r="Z966" s="1"/>
      <c r="AA966" s="1"/>
      <c r="AB966" s="1"/>
      <c r="AC966" s="1"/>
      <c r="AD966" s="1"/>
      <c r="AE966" s="1"/>
      <c r="AF966" s="1"/>
      <c r="AG966" s="1"/>
      <c r="AH966" s="1"/>
      <c r="AI966" s="1"/>
      <c r="AJ966" s="1"/>
      <c r="AK966" s="1"/>
      <c r="AL966" s="3"/>
      <c r="AM966" s="3"/>
      <c r="AN966" s="3"/>
      <c r="AO966" s="244"/>
      <c r="AP966" s="244"/>
      <c r="AQ966" s="244"/>
      <c r="AR966" s="1"/>
      <c r="AS966" s="1"/>
      <c r="AT966" s="1"/>
      <c r="AU966" s="1"/>
      <c r="AV966" s="1"/>
      <c r="AW966" s="1"/>
      <c r="AX966" s="1"/>
      <c r="AY966" s="1"/>
      <c r="AZ966" s="1"/>
      <c r="BA966" s="1"/>
      <c r="BB966" s="1"/>
      <c r="BC966" s="1"/>
      <c r="BD966" s="1"/>
      <c r="BE966" s="1"/>
      <c r="BF966" s="1"/>
      <c r="BG966" s="1"/>
      <c r="BH966" s="1"/>
      <c r="BI966" s="1"/>
      <c r="BJ966" s="1"/>
      <c r="BK966" s="1"/>
    </row>
    <row r="967" spans="1:63" ht="13.5" customHeight="1" x14ac:dyDescent="0.25">
      <c r="A967" s="3"/>
      <c r="B967" s="3"/>
      <c r="C967" s="3"/>
      <c r="D967" s="3"/>
      <c r="E967" s="3"/>
      <c r="F967" s="3"/>
      <c r="G967" s="1"/>
      <c r="H967" s="3"/>
      <c r="I967" s="1"/>
      <c r="J967" s="1"/>
      <c r="K967" s="1"/>
      <c r="L967" s="1"/>
      <c r="M967" s="1"/>
      <c r="N967" s="1"/>
      <c r="O967" s="1"/>
      <c r="P967" s="3"/>
      <c r="Q967" s="1"/>
      <c r="R967" s="1"/>
      <c r="S967" s="1"/>
      <c r="T967" s="1"/>
      <c r="U967" s="1"/>
      <c r="V967" s="1"/>
      <c r="W967" s="1"/>
      <c r="X967" s="1"/>
      <c r="Y967" s="1"/>
      <c r="Z967" s="1"/>
      <c r="AA967" s="1"/>
      <c r="AB967" s="1"/>
      <c r="AC967" s="1"/>
      <c r="AD967" s="1"/>
      <c r="AE967" s="1"/>
      <c r="AF967" s="1"/>
      <c r="AG967" s="1"/>
      <c r="AH967" s="1"/>
      <c r="AI967" s="1"/>
      <c r="AJ967" s="1"/>
      <c r="AK967" s="1"/>
      <c r="AL967" s="3"/>
      <c r="AM967" s="3"/>
      <c r="AN967" s="3"/>
      <c r="AO967" s="244"/>
      <c r="AP967" s="244"/>
      <c r="AQ967" s="244"/>
      <c r="AR967" s="1"/>
      <c r="AS967" s="1"/>
      <c r="AT967" s="1"/>
      <c r="AU967" s="1"/>
      <c r="AV967" s="1"/>
      <c r="AW967" s="1"/>
      <c r="AX967" s="1"/>
      <c r="AY967" s="1"/>
      <c r="AZ967" s="1"/>
      <c r="BA967" s="1"/>
      <c r="BB967" s="1"/>
      <c r="BC967" s="1"/>
      <c r="BD967" s="1"/>
      <c r="BE967" s="1"/>
      <c r="BF967" s="1"/>
      <c r="BG967" s="1"/>
      <c r="BH967" s="1"/>
      <c r="BI967" s="1"/>
      <c r="BJ967" s="1"/>
      <c r="BK967" s="1"/>
    </row>
    <row r="968" spans="1:63" ht="13.5" customHeight="1" x14ac:dyDescent="0.25">
      <c r="A968" s="3"/>
      <c r="B968" s="3"/>
      <c r="C968" s="3"/>
      <c r="D968" s="3"/>
      <c r="E968" s="3"/>
      <c r="F968" s="3"/>
      <c r="G968" s="1"/>
      <c r="H968" s="3"/>
      <c r="I968" s="1"/>
      <c r="J968" s="1"/>
      <c r="K968" s="1"/>
      <c r="L968" s="1"/>
      <c r="M968" s="1"/>
      <c r="N968" s="1"/>
      <c r="O968" s="1"/>
      <c r="P968" s="3"/>
      <c r="Q968" s="1"/>
      <c r="R968" s="1"/>
      <c r="S968" s="1"/>
      <c r="T968" s="1"/>
      <c r="U968" s="1"/>
      <c r="V968" s="1"/>
      <c r="W968" s="1"/>
      <c r="X968" s="1"/>
      <c r="Y968" s="1"/>
      <c r="Z968" s="1"/>
      <c r="AA968" s="1"/>
      <c r="AB968" s="1"/>
      <c r="AC968" s="1"/>
      <c r="AD968" s="1"/>
      <c r="AE968" s="1"/>
      <c r="AF968" s="1"/>
      <c r="AG968" s="1"/>
      <c r="AH968" s="1"/>
      <c r="AI968" s="1"/>
      <c r="AJ968" s="1"/>
      <c r="AK968" s="1"/>
      <c r="AL968" s="3"/>
      <c r="AM968" s="3"/>
      <c r="AN968" s="3"/>
      <c r="AO968" s="244"/>
      <c r="AP968" s="244"/>
      <c r="AQ968" s="244"/>
      <c r="AR968" s="1"/>
      <c r="AS968" s="1"/>
      <c r="AT968" s="1"/>
      <c r="AU968" s="1"/>
      <c r="AV968" s="1"/>
      <c r="AW968" s="1"/>
      <c r="AX968" s="1"/>
      <c r="AY968" s="1"/>
      <c r="AZ968" s="1"/>
      <c r="BA968" s="1"/>
      <c r="BB968" s="1"/>
      <c r="BC968" s="1"/>
      <c r="BD968" s="1"/>
      <c r="BE968" s="1"/>
      <c r="BF968" s="1"/>
      <c r="BG968" s="1"/>
      <c r="BH968" s="1"/>
      <c r="BI968" s="1"/>
      <c r="BJ968" s="1"/>
      <c r="BK968" s="1"/>
    </row>
    <row r="969" spans="1:63" ht="13.5" customHeight="1" x14ac:dyDescent="0.25">
      <c r="A969" s="3"/>
      <c r="B969" s="3"/>
      <c r="C969" s="3"/>
      <c r="D969" s="3"/>
      <c r="E969" s="3"/>
      <c r="F969" s="3"/>
      <c r="G969" s="1"/>
      <c r="H969" s="3"/>
      <c r="I969" s="1"/>
      <c r="J969" s="1"/>
      <c r="K969" s="1"/>
      <c r="L969" s="1"/>
      <c r="M969" s="1"/>
      <c r="N969" s="1"/>
      <c r="O969" s="1"/>
      <c r="P969" s="3"/>
      <c r="Q969" s="1"/>
      <c r="R969" s="1"/>
      <c r="S969" s="1"/>
      <c r="T969" s="1"/>
      <c r="U969" s="1"/>
      <c r="V969" s="1"/>
      <c r="W969" s="1"/>
      <c r="X969" s="1"/>
      <c r="Y969" s="1"/>
      <c r="Z969" s="1"/>
      <c r="AA969" s="1"/>
      <c r="AB969" s="1"/>
      <c r="AC969" s="1"/>
      <c r="AD969" s="1"/>
      <c r="AE969" s="1"/>
      <c r="AF969" s="1"/>
      <c r="AG969" s="1"/>
      <c r="AH969" s="1"/>
      <c r="AI969" s="1"/>
      <c r="AJ969" s="1"/>
      <c r="AK969" s="1"/>
      <c r="AL969" s="3"/>
      <c r="AM969" s="3"/>
      <c r="AN969" s="3"/>
      <c r="AO969" s="244"/>
      <c r="AP969" s="244"/>
      <c r="AQ969" s="244"/>
      <c r="AR969" s="1"/>
      <c r="AS969" s="1"/>
      <c r="AT969" s="1"/>
      <c r="AU969" s="1"/>
      <c r="AV969" s="1"/>
      <c r="AW969" s="1"/>
      <c r="AX969" s="1"/>
      <c r="AY969" s="1"/>
      <c r="AZ969" s="1"/>
      <c r="BA969" s="1"/>
      <c r="BB969" s="1"/>
      <c r="BC969" s="1"/>
      <c r="BD969" s="1"/>
      <c r="BE969" s="1"/>
      <c r="BF969" s="1"/>
      <c r="BG969" s="1"/>
      <c r="BH969" s="1"/>
      <c r="BI969" s="1"/>
      <c r="BJ969" s="1"/>
      <c r="BK969" s="1"/>
    </row>
    <row r="970" spans="1:63" ht="13.5" customHeight="1" x14ac:dyDescent="0.25">
      <c r="A970" s="3"/>
      <c r="B970" s="3"/>
      <c r="C970" s="3"/>
      <c r="D970" s="3"/>
      <c r="E970" s="3"/>
      <c r="F970" s="3"/>
      <c r="G970" s="1"/>
      <c r="H970" s="3"/>
      <c r="I970" s="1"/>
      <c r="J970" s="1"/>
      <c r="K970" s="1"/>
      <c r="L970" s="1"/>
      <c r="M970" s="1"/>
      <c r="N970" s="1"/>
      <c r="O970" s="1"/>
      <c r="P970" s="3"/>
      <c r="Q970" s="1"/>
      <c r="R970" s="1"/>
      <c r="S970" s="1"/>
      <c r="T970" s="1"/>
      <c r="U970" s="1"/>
      <c r="V970" s="1"/>
      <c r="W970" s="1"/>
      <c r="X970" s="1"/>
      <c r="Y970" s="1"/>
      <c r="Z970" s="1"/>
      <c r="AA970" s="1"/>
      <c r="AB970" s="1"/>
      <c r="AC970" s="1"/>
      <c r="AD970" s="1"/>
      <c r="AE970" s="1"/>
      <c r="AF970" s="1"/>
      <c r="AG970" s="1"/>
      <c r="AH970" s="1"/>
      <c r="AI970" s="1"/>
      <c r="AJ970" s="1"/>
      <c r="AK970" s="1"/>
      <c r="AL970" s="3"/>
      <c r="AM970" s="3"/>
      <c r="AN970" s="3"/>
      <c r="AO970" s="244"/>
      <c r="AP970" s="244"/>
      <c r="AQ970" s="244"/>
      <c r="AR970" s="1"/>
      <c r="AS970" s="1"/>
      <c r="AT970" s="1"/>
      <c r="AU970" s="1"/>
      <c r="AV970" s="1"/>
      <c r="AW970" s="1"/>
      <c r="AX970" s="1"/>
      <c r="AY970" s="1"/>
      <c r="AZ970" s="1"/>
      <c r="BA970" s="1"/>
      <c r="BB970" s="1"/>
      <c r="BC970" s="1"/>
      <c r="BD970" s="1"/>
      <c r="BE970" s="1"/>
      <c r="BF970" s="1"/>
      <c r="BG970" s="1"/>
      <c r="BH970" s="1"/>
      <c r="BI970" s="1"/>
      <c r="BJ970" s="1"/>
      <c r="BK970" s="1"/>
    </row>
    <row r="971" spans="1:63" ht="13.5" customHeight="1" x14ac:dyDescent="0.25">
      <c r="A971" s="3"/>
      <c r="B971" s="3"/>
      <c r="C971" s="3"/>
      <c r="D971" s="3"/>
      <c r="E971" s="3"/>
      <c r="F971" s="3"/>
      <c r="G971" s="1"/>
      <c r="H971" s="3"/>
      <c r="I971" s="1"/>
      <c r="J971" s="1"/>
      <c r="K971" s="1"/>
      <c r="L971" s="1"/>
      <c r="M971" s="1"/>
      <c r="N971" s="1"/>
      <c r="O971" s="1"/>
      <c r="P971" s="3"/>
      <c r="Q971" s="1"/>
      <c r="R971" s="1"/>
      <c r="S971" s="1"/>
      <c r="T971" s="1"/>
      <c r="U971" s="1"/>
      <c r="V971" s="1"/>
      <c r="W971" s="1"/>
      <c r="X971" s="1"/>
      <c r="Y971" s="1"/>
      <c r="Z971" s="1"/>
      <c r="AA971" s="1"/>
      <c r="AB971" s="1"/>
      <c r="AC971" s="1"/>
      <c r="AD971" s="1"/>
      <c r="AE971" s="1"/>
      <c r="AF971" s="1"/>
      <c r="AG971" s="1"/>
      <c r="AH971" s="1"/>
      <c r="AI971" s="1"/>
      <c r="AJ971" s="1"/>
      <c r="AK971" s="1"/>
      <c r="AL971" s="3"/>
      <c r="AM971" s="3"/>
      <c r="AN971" s="3"/>
      <c r="AO971" s="244"/>
      <c r="AP971" s="244"/>
      <c r="AQ971" s="244"/>
      <c r="AR971" s="1"/>
      <c r="AS971" s="1"/>
      <c r="AT971" s="1"/>
      <c r="AU971" s="1"/>
      <c r="AV971" s="1"/>
      <c r="AW971" s="1"/>
      <c r="AX971" s="1"/>
      <c r="AY971" s="1"/>
      <c r="AZ971" s="1"/>
      <c r="BA971" s="1"/>
      <c r="BB971" s="1"/>
      <c r="BC971" s="1"/>
      <c r="BD971" s="1"/>
      <c r="BE971" s="1"/>
      <c r="BF971" s="1"/>
      <c r="BG971" s="1"/>
      <c r="BH971" s="1"/>
      <c r="BI971" s="1"/>
      <c r="BJ971" s="1"/>
      <c r="BK971" s="1"/>
    </row>
    <row r="972" spans="1:63" ht="13.5" customHeight="1" x14ac:dyDescent="0.25">
      <c r="A972" s="3"/>
      <c r="B972" s="3"/>
      <c r="C972" s="3"/>
      <c r="D972" s="3"/>
      <c r="E972" s="3"/>
      <c r="F972" s="3"/>
      <c r="G972" s="1"/>
      <c r="H972" s="3"/>
      <c r="I972" s="1"/>
      <c r="J972" s="1"/>
      <c r="K972" s="1"/>
      <c r="L972" s="1"/>
      <c r="M972" s="1"/>
      <c r="N972" s="1"/>
      <c r="O972" s="1"/>
      <c r="P972" s="3"/>
      <c r="Q972" s="1"/>
      <c r="R972" s="1"/>
      <c r="S972" s="1"/>
      <c r="T972" s="1"/>
      <c r="U972" s="1"/>
      <c r="V972" s="1"/>
      <c r="W972" s="1"/>
      <c r="X972" s="1"/>
      <c r="Y972" s="1"/>
      <c r="Z972" s="1"/>
      <c r="AA972" s="1"/>
      <c r="AB972" s="1"/>
      <c r="AC972" s="1"/>
      <c r="AD972" s="1"/>
      <c r="AE972" s="1"/>
      <c r="AF972" s="1"/>
      <c r="AG972" s="1"/>
      <c r="AH972" s="1"/>
      <c r="AI972" s="1"/>
      <c r="AJ972" s="1"/>
      <c r="AK972" s="1"/>
      <c r="AL972" s="3"/>
      <c r="AM972" s="3"/>
      <c r="AN972" s="3"/>
      <c r="AO972" s="244"/>
      <c r="AP972" s="244"/>
      <c r="AQ972" s="244"/>
      <c r="AR972" s="1"/>
      <c r="AS972" s="1"/>
      <c r="AT972" s="1"/>
      <c r="AU972" s="1"/>
      <c r="AV972" s="1"/>
      <c r="AW972" s="1"/>
      <c r="AX972" s="1"/>
      <c r="AY972" s="1"/>
      <c r="AZ972" s="1"/>
      <c r="BA972" s="1"/>
      <c r="BB972" s="1"/>
      <c r="BC972" s="1"/>
      <c r="BD972" s="1"/>
      <c r="BE972" s="1"/>
      <c r="BF972" s="1"/>
      <c r="BG972" s="1"/>
      <c r="BH972" s="1"/>
      <c r="BI972" s="1"/>
      <c r="BJ972" s="1"/>
      <c r="BK972" s="1"/>
    </row>
    <row r="973" spans="1:63" ht="13.5" customHeight="1" x14ac:dyDescent="0.25">
      <c r="A973" s="3"/>
      <c r="B973" s="3"/>
      <c r="C973" s="3"/>
      <c r="D973" s="3"/>
      <c r="E973" s="3"/>
      <c r="F973" s="3"/>
      <c r="G973" s="1"/>
      <c r="H973" s="3"/>
      <c r="I973" s="1"/>
      <c r="J973" s="1"/>
      <c r="K973" s="1"/>
      <c r="L973" s="1"/>
      <c r="M973" s="1"/>
      <c r="N973" s="1"/>
      <c r="O973" s="1"/>
      <c r="P973" s="3"/>
      <c r="Q973" s="1"/>
      <c r="R973" s="1"/>
      <c r="S973" s="1"/>
      <c r="T973" s="1"/>
      <c r="U973" s="1"/>
      <c r="V973" s="1"/>
      <c r="W973" s="1"/>
      <c r="X973" s="1"/>
      <c r="Y973" s="1"/>
      <c r="Z973" s="1"/>
      <c r="AA973" s="1"/>
      <c r="AB973" s="1"/>
      <c r="AC973" s="1"/>
      <c r="AD973" s="1"/>
      <c r="AE973" s="1"/>
      <c r="AF973" s="1"/>
      <c r="AG973" s="1"/>
      <c r="AH973" s="1"/>
      <c r="AI973" s="1"/>
      <c r="AJ973" s="1"/>
      <c r="AK973" s="1"/>
      <c r="AL973" s="3"/>
      <c r="AM973" s="3"/>
      <c r="AN973" s="3"/>
      <c r="AO973" s="244"/>
      <c r="AP973" s="244"/>
      <c r="AQ973" s="244"/>
      <c r="AR973" s="1"/>
      <c r="AS973" s="1"/>
      <c r="AT973" s="1"/>
      <c r="AU973" s="1"/>
      <c r="AV973" s="1"/>
      <c r="AW973" s="1"/>
      <c r="AX973" s="1"/>
      <c r="AY973" s="1"/>
      <c r="AZ973" s="1"/>
      <c r="BA973" s="1"/>
      <c r="BB973" s="1"/>
      <c r="BC973" s="1"/>
      <c r="BD973" s="1"/>
      <c r="BE973" s="1"/>
      <c r="BF973" s="1"/>
      <c r="BG973" s="1"/>
      <c r="BH973" s="1"/>
      <c r="BI973" s="1"/>
      <c r="BJ973" s="1"/>
      <c r="BK973" s="1"/>
    </row>
    <row r="974" spans="1:63" ht="13.5" customHeight="1" x14ac:dyDescent="0.25">
      <c r="A974" s="3"/>
      <c r="B974" s="3"/>
      <c r="C974" s="3"/>
      <c r="D974" s="3"/>
      <c r="E974" s="3"/>
      <c r="F974" s="3"/>
      <c r="G974" s="1"/>
      <c r="H974" s="3"/>
      <c r="I974" s="1"/>
      <c r="J974" s="1"/>
      <c r="K974" s="1"/>
      <c r="L974" s="1"/>
      <c r="M974" s="1"/>
      <c r="N974" s="1"/>
      <c r="O974" s="1"/>
      <c r="P974" s="3"/>
      <c r="Q974" s="1"/>
      <c r="R974" s="1"/>
      <c r="S974" s="1"/>
      <c r="T974" s="1"/>
      <c r="U974" s="1"/>
      <c r="V974" s="1"/>
      <c r="W974" s="1"/>
      <c r="X974" s="1"/>
      <c r="Y974" s="1"/>
      <c r="Z974" s="1"/>
      <c r="AA974" s="1"/>
      <c r="AB974" s="1"/>
      <c r="AC974" s="1"/>
      <c r="AD974" s="1"/>
      <c r="AE974" s="1"/>
      <c r="AF974" s="1"/>
      <c r="AG974" s="1"/>
      <c r="AH974" s="1"/>
      <c r="AI974" s="1"/>
      <c r="AJ974" s="1"/>
      <c r="AK974" s="1"/>
      <c r="AL974" s="3"/>
      <c r="AM974" s="3"/>
      <c r="AN974" s="3"/>
      <c r="AO974" s="244"/>
      <c r="AP974" s="244"/>
      <c r="AQ974" s="244"/>
      <c r="AR974" s="1"/>
      <c r="AS974" s="1"/>
      <c r="AT974" s="1"/>
      <c r="AU974" s="1"/>
      <c r="AV974" s="1"/>
      <c r="AW974" s="1"/>
      <c r="AX974" s="1"/>
      <c r="AY974" s="1"/>
      <c r="AZ974" s="1"/>
      <c r="BA974" s="1"/>
      <c r="BB974" s="1"/>
      <c r="BC974" s="1"/>
      <c r="BD974" s="1"/>
      <c r="BE974" s="1"/>
      <c r="BF974" s="1"/>
      <c r="BG974" s="1"/>
      <c r="BH974" s="1"/>
      <c r="BI974" s="1"/>
      <c r="BJ974" s="1"/>
      <c r="BK974" s="1"/>
    </row>
    <row r="975" spans="1:63" ht="13.5" customHeight="1" x14ac:dyDescent="0.25">
      <c r="A975" s="3"/>
      <c r="B975" s="3"/>
      <c r="C975" s="3"/>
      <c r="D975" s="3"/>
      <c r="E975" s="3"/>
      <c r="F975" s="3"/>
      <c r="G975" s="1"/>
      <c r="H975" s="3"/>
      <c r="I975" s="1"/>
      <c r="J975" s="1"/>
      <c r="K975" s="1"/>
      <c r="L975" s="1"/>
      <c r="M975" s="1"/>
      <c r="N975" s="1"/>
      <c r="O975" s="1"/>
      <c r="P975" s="3"/>
      <c r="Q975" s="1"/>
      <c r="R975" s="1"/>
      <c r="S975" s="1"/>
      <c r="T975" s="1"/>
      <c r="U975" s="1"/>
      <c r="V975" s="1"/>
      <c r="W975" s="1"/>
      <c r="X975" s="1"/>
      <c r="Y975" s="1"/>
      <c r="Z975" s="1"/>
      <c r="AA975" s="1"/>
      <c r="AB975" s="1"/>
      <c r="AC975" s="1"/>
      <c r="AD975" s="1"/>
      <c r="AE975" s="1"/>
      <c r="AF975" s="1"/>
      <c r="AG975" s="1"/>
      <c r="AH975" s="1"/>
      <c r="AI975" s="1"/>
      <c r="AJ975" s="1"/>
      <c r="AK975" s="1"/>
      <c r="AL975" s="3"/>
      <c r="AM975" s="3"/>
      <c r="AN975" s="3"/>
      <c r="AO975" s="244"/>
      <c r="AP975" s="244"/>
      <c r="AQ975" s="244"/>
      <c r="AR975" s="1"/>
      <c r="AS975" s="1"/>
      <c r="AT975" s="1"/>
      <c r="AU975" s="1"/>
      <c r="AV975" s="1"/>
      <c r="AW975" s="1"/>
      <c r="AX975" s="1"/>
      <c r="AY975" s="1"/>
      <c r="AZ975" s="1"/>
      <c r="BA975" s="1"/>
      <c r="BB975" s="1"/>
      <c r="BC975" s="1"/>
      <c r="BD975" s="1"/>
      <c r="BE975" s="1"/>
      <c r="BF975" s="1"/>
      <c r="BG975" s="1"/>
      <c r="BH975" s="1"/>
      <c r="BI975" s="1"/>
      <c r="BJ975" s="1"/>
      <c r="BK975" s="1"/>
    </row>
    <row r="976" spans="1:63" ht="13.5" customHeight="1" x14ac:dyDescent="0.25">
      <c r="A976" s="3"/>
      <c r="B976" s="3"/>
      <c r="C976" s="3"/>
      <c r="D976" s="3"/>
      <c r="E976" s="3"/>
      <c r="F976" s="3"/>
      <c r="G976" s="1"/>
      <c r="H976" s="3"/>
      <c r="I976" s="1"/>
      <c r="J976" s="1"/>
      <c r="K976" s="1"/>
      <c r="L976" s="1"/>
      <c r="M976" s="1"/>
      <c r="N976" s="1"/>
      <c r="O976" s="1"/>
      <c r="P976" s="3"/>
      <c r="Q976" s="1"/>
      <c r="R976" s="1"/>
      <c r="S976" s="1"/>
      <c r="T976" s="1"/>
      <c r="U976" s="1"/>
      <c r="V976" s="1"/>
      <c r="W976" s="1"/>
      <c r="X976" s="1"/>
      <c r="Y976" s="1"/>
      <c r="Z976" s="1"/>
      <c r="AA976" s="1"/>
      <c r="AB976" s="1"/>
      <c r="AC976" s="1"/>
      <c r="AD976" s="1"/>
      <c r="AE976" s="1"/>
      <c r="AF976" s="1"/>
      <c r="AG976" s="1"/>
      <c r="AH976" s="1"/>
      <c r="AI976" s="1"/>
      <c r="AJ976" s="1"/>
      <c r="AK976" s="1"/>
      <c r="AL976" s="3"/>
      <c r="AM976" s="3"/>
      <c r="AN976" s="3"/>
      <c r="AO976" s="244"/>
      <c r="AP976" s="244"/>
      <c r="AQ976" s="244"/>
      <c r="AR976" s="1"/>
      <c r="AS976" s="1"/>
      <c r="AT976" s="1"/>
      <c r="AU976" s="1"/>
      <c r="AV976" s="1"/>
      <c r="AW976" s="1"/>
      <c r="AX976" s="1"/>
      <c r="AY976" s="1"/>
      <c r="AZ976" s="1"/>
      <c r="BA976" s="1"/>
      <c r="BB976" s="1"/>
      <c r="BC976" s="1"/>
      <c r="BD976" s="1"/>
      <c r="BE976" s="1"/>
      <c r="BF976" s="1"/>
      <c r="BG976" s="1"/>
      <c r="BH976" s="1"/>
      <c r="BI976" s="1"/>
      <c r="BJ976" s="1"/>
      <c r="BK976" s="1"/>
    </row>
    <row r="977" spans="1:63" ht="13.5" customHeight="1" x14ac:dyDescent="0.25">
      <c r="A977" s="3"/>
      <c r="B977" s="3"/>
      <c r="C977" s="3"/>
      <c r="D977" s="3"/>
      <c r="E977" s="3"/>
      <c r="F977" s="3"/>
      <c r="G977" s="1"/>
      <c r="H977" s="3"/>
      <c r="I977" s="1"/>
      <c r="J977" s="1"/>
      <c r="K977" s="1"/>
      <c r="L977" s="1"/>
      <c r="M977" s="1"/>
      <c r="N977" s="1"/>
      <c r="O977" s="1"/>
      <c r="P977" s="3"/>
      <c r="Q977" s="1"/>
      <c r="R977" s="1"/>
      <c r="S977" s="1"/>
      <c r="T977" s="1"/>
      <c r="U977" s="1"/>
      <c r="V977" s="1"/>
      <c r="W977" s="1"/>
      <c r="X977" s="1"/>
      <c r="Y977" s="1"/>
      <c r="Z977" s="1"/>
      <c r="AA977" s="1"/>
      <c r="AB977" s="1"/>
      <c r="AC977" s="1"/>
      <c r="AD977" s="1"/>
      <c r="AE977" s="1"/>
      <c r="AF977" s="1"/>
      <c r="AG977" s="1"/>
      <c r="AH977" s="1"/>
      <c r="AI977" s="1"/>
      <c r="AJ977" s="1"/>
      <c r="AK977" s="1"/>
      <c r="AL977" s="3"/>
      <c r="AM977" s="3"/>
      <c r="AN977" s="3"/>
      <c r="AO977" s="244"/>
      <c r="AP977" s="244"/>
      <c r="AQ977" s="244"/>
      <c r="AR977" s="1"/>
      <c r="AS977" s="1"/>
      <c r="AT977" s="1"/>
      <c r="AU977" s="1"/>
      <c r="AV977" s="1"/>
      <c r="AW977" s="1"/>
      <c r="AX977" s="1"/>
      <c r="AY977" s="1"/>
      <c r="AZ977" s="1"/>
      <c r="BA977" s="1"/>
      <c r="BB977" s="1"/>
      <c r="BC977" s="1"/>
      <c r="BD977" s="1"/>
      <c r="BE977" s="1"/>
      <c r="BF977" s="1"/>
      <c r="BG977" s="1"/>
      <c r="BH977" s="1"/>
      <c r="BI977" s="1"/>
      <c r="BJ977" s="1"/>
      <c r="BK977" s="1"/>
    </row>
    <row r="978" spans="1:63" ht="13.5" customHeight="1" x14ac:dyDescent="0.25">
      <c r="A978" s="3"/>
      <c r="B978" s="3"/>
      <c r="C978" s="3"/>
      <c r="D978" s="3"/>
      <c r="E978" s="3"/>
      <c r="F978" s="3"/>
      <c r="G978" s="1"/>
      <c r="H978" s="3"/>
      <c r="I978" s="1"/>
      <c r="J978" s="1"/>
      <c r="K978" s="1"/>
      <c r="L978" s="1"/>
      <c r="M978" s="1"/>
      <c r="N978" s="1"/>
      <c r="O978" s="1"/>
      <c r="P978" s="3"/>
      <c r="Q978" s="1"/>
      <c r="R978" s="1"/>
      <c r="S978" s="1"/>
      <c r="T978" s="1"/>
      <c r="U978" s="1"/>
      <c r="V978" s="1"/>
      <c r="W978" s="1"/>
      <c r="X978" s="1"/>
      <c r="Y978" s="1"/>
      <c r="Z978" s="1"/>
      <c r="AA978" s="1"/>
      <c r="AB978" s="1"/>
      <c r="AC978" s="1"/>
      <c r="AD978" s="1"/>
      <c r="AE978" s="1"/>
      <c r="AF978" s="1"/>
      <c r="AG978" s="1"/>
      <c r="AH978" s="1"/>
      <c r="AI978" s="1"/>
      <c r="AJ978" s="1"/>
      <c r="AK978" s="1"/>
      <c r="AL978" s="3"/>
      <c r="AM978" s="3"/>
      <c r="AN978" s="3"/>
      <c r="AO978" s="244"/>
      <c r="AP978" s="244"/>
      <c r="AQ978" s="244"/>
      <c r="AR978" s="1"/>
      <c r="AS978" s="1"/>
      <c r="AT978" s="1"/>
      <c r="AU978" s="1"/>
      <c r="AV978" s="1"/>
      <c r="AW978" s="1"/>
      <c r="AX978" s="1"/>
      <c r="AY978" s="1"/>
      <c r="AZ978" s="1"/>
      <c r="BA978" s="1"/>
      <c r="BB978" s="1"/>
      <c r="BC978" s="1"/>
      <c r="BD978" s="1"/>
      <c r="BE978" s="1"/>
      <c r="BF978" s="1"/>
      <c r="BG978" s="1"/>
      <c r="BH978" s="1"/>
      <c r="BI978" s="1"/>
      <c r="BJ978" s="1"/>
      <c r="BK978" s="1"/>
    </row>
    <row r="979" spans="1:63" ht="13.5" customHeight="1" x14ac:dyDescent="0.25">
      <c r="A979" s="3"/>
      <c r="B979" s="3"/>
      <c r="C979" s="3"/>
      <c r="D979" s="3"/>
      <c r="E979" s="3"/>
      <c r="F979" s="3"/>
      <c r="G979" s="1"/>
      <c r="H979" s="3"/>
      <c r="I979" s="1"/>
      <c r="J979" s="1"/>
      <c r="K979" s="1"/>
      <c r="L979" s="1"/>
      <c r="M979" s="1"/>
      <c r="N979" s="1"/>
      <c r="O979" s="1"/>
      <c r="P979" s="3"/>
      <c r="Q979" s="1"/>
      <c r="R979" s="1"/>
      <c r="S979" s="1"/>
      <c r="T979" s="1"/>
      <c r="U979" s="1"/>
      <c r="V979" s="1"/>
      <c r="W979" s="1"/>
      <c r="X979" s="1"/>
      <c r="Y979" s="1"/>
      <c r="Z979" s="1"/>
      <c r="AA979" s="1"/>
      <c r="AB979" s="1"/>
      <c r="AC979" s="1"/>
      <c r="AD979" s="1"/>
      <c r="AE979" s="1"/>
      <c r="AF979" s="1"/>
      <c r="AG979" s="1"/>
      <c r="AH979" s="1"/>
      <c r="AI979" s="1"/>
      <c r="AJ979" s="1"/>
      <c r="AK979" s="1"/>
      <c r="AL979" s="3"/>
      <c r="AM979" s="3"/>
      <c r="AN979" s="3"/>
      <c r="AO979" s="244"/>
      <c r="AP979" s="244"/>
      <c r="AQ979" s="244"/>
      <c r="AR979" s="1"/>
      <c r="AS979" s="1"/>
      <c r="AT979" s="1"/>
      <c r="AU979" s="1"/>
      <c r="AV979" s="1"/>
      <c r="AW979" s="1"/>
      <c r="AX979" s="1"/>
      <c r="AY979" s="1"/>
      <c r="AZ979" s="1"/>
      <c r="BA979" s="1"/>
      <c r="BB979" s="1"/>
      <c r="BC979" s="1"/>
      <c r="BD979" s="1"/>
      <c r="BE979" s="1"/>
      <c r="BF979" s="1"/>
      <c r="BG979" s="1"/>
      <c r="BH979" s="1"/>
      <c r="BI979" s="1"/>
      <c r="BJ979" s="1"/>
      <c r="BK979" s="1"/>
    </row>
    <row r="980" spans="1:63" ht="13.5" customHeight="1" x14ac:dyDescent="0.25">
      <c r="A980" s="3"/>
      <c r="B980" s="3"/>
      <c r="C980" s="3"/>
      <c r="D980" s="3"/>
      <c r="E980" s="3"/>
      <c r="F980" s="3"/>
      <c r="G980" s="1"/>
      <c r="H980" s="3"/>
      <c r="I980" s="1"/>
      <c r="J980" s="1"/>
      <c r="K980" s="1"/>
      <c r="L980" s="1"/>
      <c r="M980" s="1"/>
      <c r="N980" s="1"/>
      <c r="O980" s="1"/>
      <c r="P980" s="3"/>
      <c r="Q980" s="1"/>
      <c r="R980" s="1"/>
      <c r="S980" s="1"/>
      <c r="T980" s="1"/>
      <c r="U980" s="1"/>
      <c r="V980" s="1"/>
      <c r="W980" s="1"/>
      <c r="X980" s="1"/>
      <c r="Y980" s="1"/>
      <c r="Z980" s="1"/>
      <c r="AA980" s="1"/>
      <c r="AB980" s="1"/>
      <c r="AC980" s="1"/>
      <c r="AD980" s="1"/>
      <c r="AE980" s="1"/>
      <c r="AF980" s="1"/>
      <c r="AG980" s="1"/>
      <c r="AH980" s="1"/>
      <c r="AI980" s="1"/>
      <c r="AJ980" s="1"/>
      <c r="AK980" s="1"/>
      <c r="AL980" s="3"/>
      <c r="AM980" s="3"/>
      <c r="AN980" s="3"/>
      <c r="AO980" s="244"/>
      <c r="AP980" s="244"/>
      <c r="AQ980" s="244"/>
      <c r="AR980" s="1"/>
      <c r="AS980" s="1"/>
      <c r="AT980" s="1"/>
      <c r="AU980" s="1"/>
      <c r="AV980" s="1"/>
      <c r="AW980" s="1"/>
      <c r="AX980" s="1"/>
      <c r="AY980" s="1"/>
      <c r="AZ980" s="1"/>
      <c r="BA980" s="1"/>
      <c r="BB980" s="1"/>
      <c r="BC980" s="1"/>
      <c r="BD980" s="1"/>
      <c r="BE980" s="1"/>
      <c r="BF980" s="1"/>
      <c r="BG980" s="1"/>
      <c r="BH980" s="1"/>
      <c r="BI980" s="1"/>
      <c r="BJ980" s="1"/>
      <c r="BK980" s="1"/>
    </row>
    <row r="981" spans="1:63" ht="13.5" customHeight="1" x14ac:dyDescent="0.25">
      <c r="A981" s="3"/>
      <c r="B981" s="3"/>
      <c r="C981" s="3"/>
      <c r="D981" s="3"/>
      <c r="E981" s="3"/>
      <c r="F981" s="3"/>
      <c r="G981" s="1"/>
      <c r="H981" s="3"/>
      <c r="I981" s="1"/>
      <c r="J981" s="1"/>
      <c r="K981" s="1"/>
      <c r="L981" s="1"/>
      <c r="M981" s="1"/>
      <c r="N981" s="1"/>
      <c r="O981" s="1"/>
      <c r="P981" s="3"/>
      <c r="Q981" s="1"/>
      <c r="R981" s="1"/>
      <c r="S981" s="1"/>
      <c r="T981" s="1"/>
      <c r="U981" s="1"/>
      <c r="V981" s="1"/>
      <c r="W981" s="1"/>
      <c r="X981" s="1"/>
      <c r="Y981" s="1"/>
      <c r="Z981" s="1"/>
      <c r="AA981" s="1"/>
      <c r="AB981" s="1"/>
      <c r="AC981" s="1"/>
      <c r="AD981" s="1"/>
      <c r="AE981" s="1"/>
      <c r="AF981" s="1"/>
      <c r="AG981" s="1"/>
      <c r="AH981" s="1"/>
      <c r="AI981" s="1"/>
      <c r="AJ981" s="1"/>
      <c r="AK981" s="1"/>
      <c r="AL981" s="3"/>
      <c r="AM981" s="3"/>
      <c r="AN981" s="3"/>
      <c r="AO981" s="244"/>
      <c r="AP981" s="244"/>
      <c r="AQ981" s="244"/>
      <c r="AR981" s="1"/>
      <c r="AS981" s="1"/>
      <c r="AT981" s="1"/>
      <c r="AU981" s="1"/>
      <c r="AV981" s="1"/>
      <c r="AW981" s="1"/>
      <c r="AX981" s="1"/>
      <c r="AY981" s="1"/>
      <c r="AZ981" s="1"/>
      <c r="BA981" s="1"/>
      <c r="BB981" s="1"/>
      <c r="BC981" s="1"/>
      <c r="BD981" s="1"/>
      <c r="BE981" s="1"/>
      <c r="BF981" s="1"/>
      <c r="BG981" s="1"/>
      <c r="BH981" s="1"/>
      <c r="BI981" s="1"/>
      <c r="BJ981" s="1"/>
      <c r="BK981" s="1"/>
    </row>
    <row r="982" spans="1:63" ht="13.5" customHeight="1" x14ac:dyDescent="0.25">
      <c r="A982" s="3"/>
      <c r="B982" s="3"/>
      <c r="C982" s="3"/>
      <c r="D982" s="3"/>
      <c r="E982" s="3"/>
      <c r="F982" s="3"/>
      <c r="G982" s="1"/>
      <c r="H982" s="3"/>
      <c r="I982" s="1"/>
      <c r="J982" s="1"/>
      <c r="K982" s="1"/>
      <c r="L982" s="1"/>
      <c r="M982" s="1"/>
      <c r="N982" s="1"/>
      <c r="O982" s="1"/>
      <c r="P982" s="3"/>
      <c r="Q982" s="1"/>
      <c r="R982" s="1"/>
      <c r="S982" s="1"/>
      <c r="T982" s="1"/>
      <c r="U982" s="1"/>
      <c r="V982" s="1"/>
      <c r="W982" s="1"/>
      <c r="X982" s="1"/>
      <c r="Y982" s="1"/>
      <c r="Z982" s="1"/>
      <c r="AA982" s="1"/>
      <c r="AB982" s="1"/>
      <c r="AC982" s="1"/>
      <c r="AD982" s="1"/>
      <c r="AE982" s="1"/>
      <c r="AF982" s="1"/>
      <c r="AG982" s="1"/>
      <c r="AH982" s="1"/>
      <c r="AI982" s="1"/>
      <c r="AJ982" s="1"/>
      <c r="AK982" s="1"/>
      <c r="AL982" s="3"/>
      <c r="AM982" s="3"/>
      <c r="AN982" s="3"/>
      <c r="AO982" s="244"/>
      <c r="AP982" s="244"/>
      <c r="AQ982" s="244"/>
      <c r="AR982" s="1"/>
      <c r="AS982" s="1"/>
      <c r="AT982" s="1"/>
      <c r="AU982" s="1"/>
      <c r="AV982" s="1"/>
      <c r="AW982" s="1"/>
      <c r="AX982" s="1"/>
      <c r="AY982" s="1"/>
      <c r="AZ982" s="1"/>
      <c r="BA982" s="1"/>
      <c r="BB982" s="1"/>
      <c r="BC982" s="1"/>
      <c r="BD982" s="1"/>
      <c r="BE982" s="1"/>
      <c r="BF982" s="1"/>
      <c r="BG982" s="1"/>
      <c r="BH982" s="1"/>
      <c r="BI982" s="1"/>
      <c r="BJ982" s="1"/>
      <c r="BK982" s="1"/>
    </row>
    <row r="983" spans="1:63" ht="13.5" customHeight="1" x14ac:dyDescent="0.25">
      <c r="A983" s="3"/>
      <c r="B983" s="3"/>
      <c r="C983" s="3"/>
      <c r="D983" s="3"/>
      <c r="E983" s="3"/>
      <c r="F983" s="3"/>
      <c r="G983" s="1"/>
      <c r="H983" s="3"/>
      <c r="I983" s="1"/>
      <c r="J983" s="1"/>
      <c r="K983" s="1"/>
      <c r="L983" s="1"/>
      <c r="M983" s="1"/>
      <c r="N983" s="1"/>
      <c r="O983" s="1"/>
      <c r="P983" s="3"/>
      <c r="Q983" s="1"/>
      <c r="R983" s="1"/>
      <c r="S983" s="1"/>
      <c r="T983" s="1"/>
      <c r="U983" s="1"/>
      <c r="V983" s="1"/>
      <c r="W983" s="1"/>
      <c r="X983" s="1"/>
      <c r="Y983" s="1"/>
      <c r="Z983" s="1"/>
      <c r="AA983" s="1"/>
      <c r="AB983" s="1"/>
      <c r="AC983" s="1"/>
      <c r="AD983" s="1"/>
      <c r="AE983" s="1"/>
      <c r="AF983" s="1"/>
      <c r="AG983" s="1"/>
      <c r="AH983" s="1"/>
      <c r="AI983" s="1"/>
      <c r="AJ983" s="1"/>
      <c r="AK983" s="1"/>
      <c r="AL983" s="3"/>
      <c r="AM983" s="3"/>
      <c r="AN983" s="3"/>
      <c r="AO983" s="244"/>
      <c r="AP983" s="244"/>
      <c r="AQ983" s="244"/>
      <c r="AR983" s="1"/>
      <c r="AS983" s="1"/>
      <c r="AT983" s="1"/>
      <c r="AU983" s="1"/>
      <c r="AV983" s="1"/>
      <c r="AW983" s="1"/>
      <c r="AX983" s="1"/>
      <c r="AY983" s="1"/>
      <c r="AZ983" s="1"/>
      <c r="BA983" s="1"/>
      <c r="BB983" s="1"/>
      <c r="BC983" s="1"/>
      <c r="BD983" s="1"/>
      <c r="BE983" s="1"/>
      <c r="BF983" s="1"/>
      <c r="BG983" s="1"/>
      <c r="BH983" s="1"/>
      <c r="BI983" s="1"/>
      <c r="BJ983" s="1"/>
      <c r="BK983" s="1"/>
    </row>
    <row r="984" spans="1:63" ht="13.5" customHeight="1" x14ac:dyDescent="0.25">
      <c r="A984" s="3"/>
      <c r="B984" s="3"/>
      <c r="C984" s="3"/>
      <c r="D984" s="3"/>
      <c r="E984" s="3"/>
      <c r="F984" s="3"/>
      <c r="G984" s="1"/>
      <c r="H984" s="3"/>
      <c r="I984" s="1"/>
      <c r="J984" s="1"/>
      <c r="K984" s="1"/>
      <c r="L984" s="1"/>
      <c r="M984" s="1"/>
      <c r="N984" s="1"/>
      <c r="O984" s="1"/>
      <c r="P984" s="3"/>
      <c r="Q984" s="1"/>
      <c r="R984" s="1"/>
      <c r="S984" s="1"/>
      <c r="T984" s="1"/>
      <c r="U984" s="1"/>
      <c r="V984" s="1"/>
      <c r="W984" s="1"/>
      <c r="X984" s="1"/>
      <c r="Y984" s="1"/>
      <c r="Z984" s="1"/>
      <c r="AA984" s="1"/>
      <c r="AB984" s="1"/>
      <c r="AC984" s="1"/>
      <c r="AD984" s="1"/>
      <c r="AE984" s="1"/>
      <c r="AF984" s="1"/>
      <c r="AG984" s="1"/>
      <c r="AH984" s="1"/>
      <c r="AI984" s="1"/>
      <c r="AJ984" s="1"/>
      <c r="AK984" s="1"/>
      <c r="AL984" s="3"/>
      <c r="AM984" s="3"/>
      <c r="AN984" s="3"/>
      <c r="AO984" s="244"/>
      <c r="AP984" s="244"/>
      <c r="AQ984" s="244"/>
      <c r="AR984" s="1"/>
      <c r="AS984" s="1"/>
      <c r="AT984" s="1"/>
      <c r="AU984" s="1"/>
      <c r="AV984" s="1"/>
      <c r="AW984" s="1"/>
      <c r="AX984" s="1"/>
      <c r="AY984" s="1"/>
      <c r="AZ984" s="1"/>
      <c r="BA984" s="1"/>
      <c r="BB984" s="1"/>
      <c r="BC984" s="1"/>
      <c r="BD984" s="1"/>
      <c r="BE984" s="1"/>
      <c r="BF984" s="1"/>
      <c r="BG984" s="1"/>
      <c r="BH984" s="1"/>
      <c r="BI984" s="1"/>
      <c r="BJ984" s="1"/>
      <c r="BK984" s="1"/>
    </row>
    <row r="985" spans="1:63" ht="13.5" customHeight="1" x14ac:dyDescent="0.25">
      <c r="A985" s="3"/>
      <c r="B985" s="3"/>
      <c r="C985" s="3"/>
      <c r="D985" s="3"/>
      <c r="E985" s="3"/>
      <c r="F985" s="3"/>
      <c r="G985" s="1"/>
      <c r="H985" s="3"/>
      <c r="I985" s="1"/>
      <c r="J985" s="1"/>
      <c r="K985" s="1"/>
      <c r="L985" s="1"/>
      <c r="M985" s="1"/>
      <c r="N985" s="1"/>
      <c r="O985" s="1"/>
      <c r="P985" s="3"/>
      <c r="Q985" s="1"/>
      <c r="R985" s="1"/>
      <c r="S985" s="1"/>
      <c r="T985" s="1"/>
      <c r="U985" s="1"/>
      <c r="V985" s="1"/>
      <c r="W985" s="1"/>
      <c r="X985" s="1"/>
      <c r="Y985" s="1"/>
      <c r="Z985" s="1"/>
      <c r="AA985" s="1"/>
      <c r="AB985" s="1"/>
      <c r="AC985" s="1"/>
      <c r="AD985" s="1"/>
      <c r="AE985" s="1"/>
      <c r="AF985" s="1"/>
      <c r="AG985" s="1"/>
      <c r="AH985" s="1"/>
      <c r="AI985" s="1"/>
      <c r="AJ985" s="1"/>
      <c r="AK985" s="1"/>
      <c r="AL985" s="3"/>
      <c r="AM985" s="3"/>
      <c r="AN985" s="3"/>
      <c r="AO985" s="244"/>
      <c r="AP985" s="244"/>
      <c r="AQ985" s="244"/>
      <c r="AR985" s="1"/>
      <c r="AS985" s="1"/>
      <c r="AT985" s="1"/>
      <c r="AU985" s="1"/>
      <c r="AV985" s="1"/>
      <c r="AW985" s="1"/>
      <c r="AX985" s="1"/>
      <c r="AY985" s="1"/>
      <c r="AZ985" s="1"/>
      <c r="BA985" s="1"/>
      <c r="BB985" s="1"/>
      <c r="BC985" s="1"/>
      <c r="BD985" s="1"/>
      <c r="BE985" s="1"/>
      <c r="BF985" s="1"/>
      <c r="BG985" s="1"/>
      <c r="BH985" s="1"/>
      <c r="BI985" s="1"/>
      <c r="BJ985" s="1"/>
      <c r="BK985" s="1"/>
    </row>
    <row r="986" spans="1:63" ht="13.5" customHeight="1" x14ac:dyDescent="0.25">
      <c r="A986" s="3"/>
      <c r="B986" s="3"/>
      <c r="C986" s="3"/>
      <c r="D986" s="3"/>
      <c r="E986" s="3"/>
      <c r="F986" s="3"/>
      <c r="G986" s="1"/>
      <c r="H986" s="3"/>
      <c r="I986" s="1"/>
      <c r="J986" s="1"/>
      <c r="K986" s="1"/>
      <c r="L986" s="1"/>
      <c r="M986" s="1"/>
      <c r="N986" s="1"/>
      <c r="O986" s="1"/>
      <c r="P986" s="3"/>
      <c r="Q986" s="1"/>
      <c r="R986" s="1"/>
      <c r="S986" s="1"/>
      <c r="T986" s="1"/>
      <c r="U986" s="1"/>
      <c r="V986" s="1"/>
      <c r="W986" s="1"/>
      <c r="X986" s="1"/>
      <c r="Y986" s="1"/>
      <c r="Z986" s="1"/>
      <c r="AA986" s="1"/>
      <c r="AB986" s="1"/>
      <c r="AC986" s="1"/>
      <c r="AD986" s="1"/>
      <c r="AE986" s="1"/>
      <c r="AF986" s="1"/>
      <c r="AG986" s="1"/>
      <c r="AH986" s="1"/>
      <c r="AI986" s="1"/>
      <c r="AJ986" s="1"/>
      <c r="AK986" s="1"/>
      <c r="AL986" s="3"/>
      <c r="AM986" s="3"/>
      <c r="AN986" s="3"/>
      <c r="AO986" s="244"/>
      <c r="AP986" s="244"/>
      <c r="AQ986" s="244"/>
      <c r="AR986" s="1"/>
      <c r="AS986" s="1"/>
      <c r="AT986" s="1"/>
      <c r="AU986" s="1"/>
      <c r="AV986" s="1"/>
      <c r="AW986" s="1"/>
      <c r="AX986" s="1"/>
      <c r="AY986" s="1"/>
      <c r="AZ986" s="1"/>
      <c r="BA986" s="1"/>
      <c r="BB986" s="1"/>
      <c r="BC986" s="1"/>
      <c r="BD986" s="1"/>
      <c r="BE986" s="1"/>
      <c r="BF986" s="1"/>
      <c r="BG986" s="1"/>
      <c r="BH986" s="1"/>
      <c r="BI986" s="1"/>
      <c r="BJ986" s="1"/>
      <c r="BK986" s="1"/>
    </row>
    <row r="987" spans="1:63" ht="13.5" customHeight="1" x14ac:dyDescent="0.25">
      <c r="A987" s="3"/>
      <c r="B987" s="3"/>
      <c r="C987" s="3"/>
      <c r="D987" s="3"/>
      <c r="E987" s="3"/>
      <c r="F987" s="3"/>
      <c r="G987" s="1"/>
      <c r="H987" s="3"/>
      <c r="I987" s="1"/>
      <c r="J987" s="1"/>
      <c r="K987" s="1"/>
      <c r="L987" s="1"/>
      <c r="M987" s="1"/>
      <c r="N987" s="1"/>
      <c r="O987" s="1"/>
      <c r="P987" s="3"/>
      <c r="Q987" s="1"/>
      <c r="R987" s="1"/>
      <c r="S987" s="1"/>
      <c r="T987" s="1"/>
      <c r="U987" s="1"/>
      <c r="V987" s="1"/>
      <c r="W987" s="1"/>
      <c r="X987" s="1"/>
      <c r="Y987" s="1"/>
      <c r="Z987" s="1"/>
      <c r="AA987" s="1"/>
      <c r="AB987" s="1"/>
      <c r="AC987" s="1"/>
      <c r="AD987" s="1"/>
      <c r="AE987" s="1"/>
      <c r="AF987" s="1"/>
      <c r="AG987" s="1"/>
      <c r="AH987" s="1"/>
      <c r="AI987" s="1"/>
      <c r="AJ987" s="1"/>
      <c r="AK987" s="1"/>
      <c r="AL987" s="3"/>
      <c r="AM987" s="3"/>
      <c r="AN987" s="3"/>
      <c r="AO987" s="244"/>
      <c r="AP987" s="244"/>
      <c r="AQ987" s="244"/>
      <c r="AR987" s="1"/>
      <c r="AS987" s="1"/>
      <c r="AT987" s="1"/>
      <c r="AU987" s="1"/>
      <c r="AV987" s="1"/>
      <c r="AW987" s="1"/>
      <c r="AX987" s="1"/>
      <c r="AY987" s="1"/>
      <c r="AZ987" s="1"/>
      <c r="BA987" s="1"/>
      <c r="BB987" s="1"/>
      <c r="BC987" s="1"/>
      <c r="BD987" s="1"/>
      <c r="BE987" s="1"/>
      <c r="BF987" s="1"/>
      <c r="BG987" s="1"/>
      <c r="BH987" s="1"/>
      <c r="BI987" s="1"/>
      <c r="BJ987" s="1"/>
      <c r="BK987" s="1"/>
    </row>
    <row r="988" spans="1:63" ht="13.5" customHeight="1" x14ac:dyDescent="0.25">
      <c r="A988" s="3"/>
      <c r="B988" s="3"/>
      <c r="C988" s="3"/>
      <c r="D988" s="3"/>
      <c r="E988" s="3"/>
      <c r="F988" s="3"/>
      <c r="G988" s="1"/>
      <c r="H988" s="3"/>
      <c r="I988" s="1"/>
      <c r="J988" s="1"/>
      <c r="K988" s="1"/>
      <c r="L988" s="1"/>
      <c r="M988" s="1"/>
      <c r="N988" s="1"/>
      <c r="O988" s="1"/>
      <c r="P988" s="3"/>
      <c r="Q988" s="1"/>
      <c r="R988" s="1"/>
      <c r="S988" s="1"/>
      <c r="T988" s="1"/>
      <c r="U988" s="1"/>
      <c r="V988" s="1"/>
      <c r="W988" s="1"/>
      <c r="X988" s="1"/>
      <c r="Y988" s="1"/>
      <c r="Z988" s="1"/>
      <c r="AA988" s="1"/>
      <c r="AB988" s="1"/>
      <c r="AC988" s="1"/>
      <c r="AD988" s="1"/>
      <c r="AE988" s="1"/>
      <c r="AF988" s="1"/>
      <c r="AG988" s="1"/>
      <c r="AH988" s="1"/>
      <c r="AI988" s="1"/>
      <c r="AJ988" s="1"/>
      <c r="AK988" s="1"/>
      <c r="AL988" s="3"/>
      <c r="AM988" s="3"/>
      <c r="AN988" s="3"/>
      <c r="AO988" s="244"/>
      <c r="AP988" s="244"/>
      <c r="AQ988" s="244"/>
      <c r="AR988" s="1"/>
      <c r="AS988" s="1"/>
      <c r="AT988" s="1"/>
      <c r="AU988" s="1"/>
      <c r="AV988" s="1"/>
      <c r="AW988" s="1"/>
      <c r="AX988" s="1"/>
      <c r="AY988" s="1"/>
      <c r="AZ988" s="1"/>
      <c r="BA988" s="1"/>
      <c r="BB988" s="1"/>
      <c r="BC988" s="1"/>
      <c r="BD988" s="1"/>
      <c r="BE988" s="1"/>
      <c r="BF988" s="1"/>
      <c r="BG988" s="1"/>
      <c r="BH988" s="1"/>
      <c r="BI988" s="1"/>
      <c r="BJ988" s="1"/>
      <c r="BK988" s="1"/>
    </row>
    <row r="989" spans="1:63" ht="13.5" customHeight="1" x14ac:dyDescent="0.25">
      <c r="A989" s="3"/>
      <c r="B989" s="3"/>
      <c r="C989" s="3"/>
      <c r="D989" s="3"/>
      <c r="E989" s="3"/>
      <c r="F989" s="3"/>
      <c r="G989" s="1"/>
      <c r="H989" s="3"/>
      <c r="I989" s="1"/>
      <c r="J989" s="1"/>
      <c r="K989" s="1"/>
      <c r="L989" s="1"/>
      <c r="M989" s="1"/>
      <c r="N989" s="1"/>
      <c r="O989" s="1"/>
      <c r="P989" s="3"/>
      <c r="Q989" s="1"/>
      <c r="R989" s="1"/>
      <c r="S989" s="1"/>
      <c r="T989" s="1"/>
      <c r="U989" s="1"/>
      <c r="V989" s="1"/>
      <c r="W989" s="1"/>
      <c r="X989" s="1"/>
      <c r="Y989" s="1"/>
      <c r="Z989" s="1"/>
      <c r="AA989" s="1"/>
      <c r="AB989" s="1"/>
      <c r="AC989" s="1"/>
      <c r="AD989" s="1"/>
      <c r="AE989" s="1"/>
      <c r="AF989" s="1"/>
      <c r="AG989" s="1"/>
      <c r="AH989" s="1"/>
      <c r="AI989" s="1"/>
      <c r="AJ989" s="1"/>
      <c r="AK989" s="1"/>
      <c r="AL989" s="3"/>
      <c r="AM989" s="3"/>
      <c r="AN989" s="3"/>
      <c r="AO989" s="244"/>
      <c r="AP989" s="244"/>
      <c r="AQ989" s="244"/>
      <c r="AR989" s="1"/>
      <c r="AS989" s="1"/>
      <c r="AT989" s="1"/>
      <c r="AU989" s="1"/>
      <c r="AV989" s="1"/>
      <c r="AW989" s="1"/>
      <c r="AX989" s="1"/>
      <c r="AY989" s="1"/>
      <c r="AZ989" s="1"/>
      <c r="BA989" s="1"/>
      <c r="BB989" s="1"/>
      <c r="BC989" s="1"/>
      <c r="BD989" s="1"/>
      <c r="BE989" s="1"/>
      <c r="BF989" s="1"/>
      <c r="BG989" s="1"/>
      <c r="BH989" s="1"/>
      <c r="BI989" s="1"/>
      <c r="BJ989" s="1"/>
      <c r="BK989" s="1"/>
    </row>
    <row r="990" spans="1:63" ht="13.5" customHeight="1" x14ac:dyDescent="0.25">
      <c r="A990" s="3"/>
      <c r="B990" s="3"/>
      <c r="C990" s="3"/>
      <c r="D990" s="3"/>
      <c r="E990" s="3"/>
      <c r="F990" s="3"/>
      <c r="G990" s="1"/>
      <c r="H990" s="3"/>
      <c r="I990" s="1"/>
      <c r="J990" s="1"/>
      <c r="K990" s="1"/>
      <c r="L990" s="1"/>
      <c r="M990" s="1"/>
      <c r="N990" s="1"/>
      <c r="O990" s="1"/>
      <c r="P990" s="3"/>
      <c r="Q990" s="1"/>
      <c r="R990" s="1"/>
      <c r="S990" s="1"/>
      <c r="T990" s="1"/>
      <c r="U990" s="1"/>
      <c r="V990" s="1"/>
      <c r="W990" s="1"/>
      <c r="X990" s="1"/>
      <c r="Y990" s="1"/>
      <c r="Z990" s="1"/>
      <c r="AA990" s="1"/>
      <c r="AB990" s="1"/>
      <c r="AC990" s="1"/>
      <c r="AD990" s="1"/>
      <c r="AE990" s="1"/>
      <c r="AF990" s="1"/>
      <c r="AG990" s="1"/>
      <c r="AH990" s="1"/>
      <c r="AI990" s="1"/>
      <c r="AJ990" s="1"/>
      <c r="AK990" s="1"/>
      <c r="AL990" s="3"/>
      <c r="AM990" s="3"/>
      <c r="AN990" s="3"/>
      <c r="AO990" s="244"/>
      <c r="AP990" s="244"/>
      <c r="AQ990" s="244"/>
      <c r="AR990" s="1"/>
      <c r="AS990" s="1"/>
      <c r="AT990" s="1"/>
      <c r="AU990" s="1"/>
      <c r="AV990" s="1"/>
      <c r="AW990" s="1"/>
      <c r="AX990" s="1"/>
      <c r="AY990" s="1"/>
      <c r="AZ990" s="1"/>
      <c r="BA990" s="1"/>
      <c r="BB990" s="1"/>
      <c r="BC990" s="1"/>
      <c r="BD990" s="1"/>
      <c r="BE990" s="1"/>
      <c r="BF990" s="1"/>
      <c r="BG990" s="1"/>
      <c r="BH990" s="1"/>
      <c r="BI990" s="1"/>
      <c r="BJ990" s="1"/>
      <c r="BK990" s="1"/>
    </row>
    <row r="991" spans="1:63" ht="13.5" customHeight="1" x14ac:dyDescent="0.25">
      <c r="A991" s="3"/>
      <c r="B991" s="3"/>
      <c r="C991" s="3"/>
      <c r="D991" s="3"/>
      <c r="E991" s="3"/>
      <c r="F991" s="3"/>
      <c r="G991" s="1"/>
      <c r="H991" s="3"/>
      <c r="I991" s="1"/>
      <c r="J991" s="1"/>
      <c r="K991" s="1"/>
      <c r="L991" s="1"/>
      <c r="M991" s="1"/>
      <c r="N991" s="1"/>
      <c r="O991" s="1"/>
      <c r="P991" s="3"/>
      <c r="Q991" s="1"/>
      <c r="R991" s="1"/>
      <c r="S991" s="1"/>
      <c r="T991" s="1"/>
      <c r="U991" s="1"/>
      <c r="V991" s="1"/>
      <c r="W991" s="1"/>
      <c r="X991" s="1"/>
      <c r="Y991" s="1"/>
      <c r="Z991" s="1"/>
      <c r="AA991" s="1"/>
      <c r="AB991" s="1"/>
      <c r="AC991" s="1"/>
      <c r="AD991" s="1"/>
      <c r="AE991" s="1"/>
      <c r="AF991" s="1"/>
      <c r="AG991" s="1"/>
      <c r="AH991" s="1"/>
      <c r="AI991" s="1"/>
      <c r="AJ991" s="1"/>
      <c r="AK991" s="1"/>
      <c r="AL991" s="3"/>
      <c r="AM991" s="3"/>
      <c r="AN991" s="3"/>
      <c r="AO991" s="244"/>
      <c r="AP991" s="244"/>
      <c r="AQ991" s="244"/>
      <c r="AR991" s="1"/>
      <c r="AS991" s="1"/>
      <c r="AT991" s="1"/>
      <c r="AU991" s="1"/>
      <c r="AV991" s="1"/>
      <c r="AW991" s="1"/>
      <c r="AX991" s="1"/>
      <c r="AY991" s="1"/>
      <c r="AZ991" s="1"/>
      <c r="BA991" s="1"/>
      <c r="BB991" s="1"/>
      <c r="BC991" s="1"/>
      <c r="BD991" s="1"/>
      <c r="BE991" s="1"/>
      <c r="BF991" s="1"/>
      <c r="BG991" s="1"/>
      <c r="BH991" s="1"/>
      <c r="BI991" s="1"/>
      <c r="BJ991" s="1"/>
      <c r="BK991" s="1"/>
    </row>
    <row r="992" spans="1:63" ht="13.5" customHeight="1" x14ac:dyDescent="0.25">
      <c r="A992" s="3"/>
      <c r="B992" s="3"/>
      <c r="C992" s="3"/>
      <c r="D992" s="3"/>
      <c r="E992" s="3"/>
      <c r="F992" s="3"/>
      <c r="G992" s="1"/>
      <c r="H992" s="3"/>
      <c r="I992" s="1"/>
      <c r="J992" s="1"/>
      <c r="K992" s="1"/>
      <c r="L992" s="1"/>
      <c r="M992" s="1"/>
      <c r="N992" s="1"/>
      <c r="O992" s="1"/>
      <c r="P992" s="3"/>
      <c r="Q992" s="1"/>
      <c r="R992" s="1"/>
      <c r="S992" s="1"/>
      <c r="T992" s="1"/>
      <c r="U992" s="1"/>
      <c r="V992" s="1"/>
      <c r="W992" s="1"/>
      <c r="X992" s="1"/>
      <c r="Y992" s="1"/>
      <c r="Z992" s="1"/>
      <c r="AA992" s="1"/>
      <c r="AB992" s="1"/>
      <c r="AC992" s="1"/>
      <c r="AD992" s="1"/>
      <c r="AE992" s="1"/>
      <c r="AF992" s="1"/>
      <c r="AG992" s="1"/>
      <c r="AH992" s="1"/>
      <c r="AI992" s="1"/>
      <c r="AJ992" s="1"/>
      <c r="AK992" s="1"/>
      <c r="AL992" s="3"/>
      <c r="AM992" s="3"/>
      <c r="AN992" s="3"/>
      <c r="AO992" s="244"/>
      <c r="AP992" s="244"/>
      <c r="AQ992" s="244"/>
      <c r="AR992" s="1"/>
      <c r="AS992" s="1"/>
      <c r="AT992" s="1"/>
      <c r="AU992" s="1"/>
      <c r="AV992" s="1"/>
      <c r="AW992" s="1"/>
      <c r="AX992" s="1"/>
      <c r="AY992" s="1"/>
      <c r="AZ992" s="1"/>
      <c r="BA992" s="1"/>
      <c r="BB992" s="1"/>
      <c r="BC992" s="1"/>
      <c r="BD992" s="1"/>
      <c r="BE992" s="1"/>
      <c r="BF992" s="1"/>
      <c r="BG992" s="1"/>
      <c r="BH992" s="1"/>
      <c r="BI992" s="1"/>
      <c r="BJ992" s="1"/>
      <c r="BK992" s="1"/>
    </row>
    <row r="993" spans="1:63" ht="13.5" customHeight="1" x14ac:dyDescent="0.25">
      <c r="A993" s="3"/>
      <c r="B993" s="3"/>
      <c r="C993" s="3"/>
      <c r="D993" s="3"/>
      <c r="E993" s="3"/>
      <c r="F993" s="3"/>
      <c r="G993" s="1"/>
      <c r="H993" s="3"/>
      <c r="I993" s="1"/>
      <c r="J993" s="1"/>
      <c r="K993" s="1"/>
      <c r="L993" s="1"/>
      <c r="M993" s="1"/>
      <c r="N993" s="1"/>
      <c r="O993" s="1"/>
      <c r="P993" s="3"/>
      <c r="Q993" s="1"/>
      <c r="R993" s="1"/>
      <c r="S993" s="1"/>
      <c r="T993" s="1"/>
      <c r="U993" s="1"/>
      <c r="V993" s="1"/>
      <c r="W993" s="1"/>
      <c r="X993" s="1"/>
      <c r="Y993" s="1"/>
      <c r="Z993" s="1"/>
      <c r="AA993" s="1"/>
      <c r="AB993" s="1"/>
      <c r="AC993" s="1"/>
      <c r="AD993" s="1"/>
      <c r="AE993" s="1"/>
      <c r="AF993" s="1"/>
      <c r="AG993" s="1"/>
      <c r="AH993" s="1"/>
      <c r="AI993" s="1"/>
      <c r="AJ993" s="1"/>
      <c r="AK993" s="1"/>
      <c r="AL993" s="3"/>
      <c r="AM993" s="3"/>
      <c r="AN993" s="3"/>
      <c r="AO993" s="244"/>
      <c r="AP993" s="244"/>
      <c r="AQ993" s="244"/>
      <c r="AR993" s="1"/>
      <c r="AS993" s="1"/>
      <c r="AT993" s="1"/>
      <c r="AU993" s="1"/>
      <c r="AV993" s="1"/>
      <c r="AW993" s="1"/>
      <c r="AX993" s="1"/>
      <c r="AY993" s="1"/>
      <c r="AZ993" s="1"/>
      <c r="BA993" s="1"/>
      <c r="BB993" s="1"/>
      <c r="BC993" s="1"/>
      <c r="BD993" s="1"/>
      <c r="BE993" s="1"/>
      <c r="BF993" s="1"/>
      <c r="BG993" s="1"/>
      <c r="BH993" s="1"/>
      <c r="BI993" s="1"/>
      <c r="BJ993" s="1"/>
      <c r="BK993" s="1"/>
    </row>
    <row r="994" spans="1:63" ht="13.5" customHeight="1" x14ac:dyDescent="0.25">
      <c r="A994" s="3"/>
      <c r="B994" s="3"/>
      <c r="C994" s="3"/>
      <c r="D994" s="3"/>
      <c r="E994" s="3"/>
      <c r="F994" s="3"/>
      <c r="G994" s="1"/>
      <c r="H994" s="3"/>
      <c r="I994" s="1"/>
      <c r="J994" s="1"/>
      <c r="K994" s="1"/>
      <c r="L994" s="1"/>
      <c r="M994" s="1"/>
      <c r="N994" s="1"/>
      <c r="O994" s="1"/>
      <c r="P994" s="3"/>
      <c r="Q994" s="1"/>
      <c r="R994" s="1"/>
      <c r="S994" s="1"/>
      <c r="T994" s="1"/>
      <c r="U994" s="1"/>
      <c r="V994" s="1"/>
      <c r="W994" s="1"/>
      <c r="X994" s="1"/>
      <c r="Y994" s="1"/>
      <c r="Z994" s="1"/>
      <c r="AA994" s="1"/>
      <c r="AB994" s="1"/>
      <c r="AC994" s="1"/>
      <c r="AD994" s="1"/>
      <c r="AE994" s="1"/>
      <c r="AF994" s="1"/>
      <c r="AG994" s="1"/>
      <c r="AH994" s="1"/>
      <c r="AI994" s="1"/>
      <c r="AJ994" s="1"/>
      <c r="AK994" s="1"/>
      <c r="AL994" s="3"/>
      <c r="AM994" s="3"/>
      <c r="AN994" s="3"/>
      <c r="AO994" s="244"/>
      <c r="AP994" s="244"/>
      <c r="AQ994" s="244"/>
      <c r="AR994" s="1"/>
      <c r="AS994" s="1"/>
      <c r="AT994" s="1"/>
      <c r="AU994" s="1"/>
      <c r="AV994" s="1"/>
      <c r="AW994" s="1"/>
      <c r="AX994" s="1"/>
      <c r="AY994" s="1"/>
      <c r="AZ994" s="1"/>
      <c r="BA994" s="1"/>
      <c r="BB994" s="1"/>
      <c r="BC994" s="1"/>
      <c r="BD994" s="1"/>
      <c r="BE994" s="1"/>
      <c r="BF994" s="1"/>
      <c r="BG994" s="1"/>
      <c r="BH994" s="1"/>
      <c r="BI994" s="1"/>
      <c r="BJ994" s="1"/>
      <c r="BK994" s="1"/>
    </row>
    <row r="995" spans="1:63" ht="13.5" customHeight="1" x14ac:dyDescent="0.25">
      <c r="A995" s="3"/>
      <c r="B995" s="3"/>
      <c r="C995" s="3"/>
      <c r="D995" s="3"/>
      <c r="E995" s="3"/>
      <c r="F995" s="3"/>
      <c r="G995" s="1"/>
      <c r="H995" s="3"/>
      <c r="I995" s="1"/>
      <c r="J995" s="1"/>
      <c r="K995" s="1"/>
      <c r="L995" s="1"/>
      <c r="M995" s="1"/>
      <c r="N995" s="1"/>
      <c r="O995" s="1"/>
      <c r="P995" s="3"/>
      <c r="Q995" s="1"/>
      <c r="R995" s="1"/>
      <c r="S995" s="1"/>
      <c r="T995" s="1"/>
      <c r="U995" s="1"/>
      <c r="V995" s="1"/>
      <c r="W995" s="1"/>
      <c r="X995" s="1"/>
      <c r="Y995" s="1"/>
      <c r="Z995" s="1"/>
      <c r="AA995" s="1"/>
      <c r="AB995" s="1"/>
      <c r="AC995" s="1"/>
      <c r="AD995" s="1"/>
      <c r="AE995" s="1"/>
      <c r="AF995" s="1"/>
      <c r="AG995" s="1"/>
      <c r="AH995" s="1"/>
      <c r="AI995" s="1"/>
      <c r="AJ995" s="1"/>
      <c r="AK995" s="1"/>
      <c r="AL995" s="3"/>
      <c r="AM995" s="3"/>
      <c r="AN995" s="3"/>
      <c r="AO995" s="244"/>
      <c r="AP995" s="244"/>
      <c r="AQ995" s="244"/>
      <c r="AR995" s="1"/>
      <c r="AS995" s="1"/>
      <c r="AT995" s="1"/>
      <c r="AU995" s="1"/>
      <c r="AV995" s="1"/>
      <c r="AW995" s="1"/>
      <c r="AX995" s="1"/>
      <c r="AY995" s="1"/>
      <c r="AZ995" s="1"/>
      <c r="BA995" s="1"/>
      <c r="BB995" s="1"/>
      <c r="BC995" s="1"/>
      <c r="BD995" s="1"/>
      <c r="BE995" s="1"/>
      <c r="BF995" s="1"/>
      <c r="BG995" s="1"/>
      <c r="BH995" s="1"/>
      <c r="BI995" s="1"/>
      <c r="BJ995" s="1"/>
      <c r="BK995" s="1"/>
    </row>
    <row r="996" spans="1:63" ht="13.5" customHeight="1" x14ac:dyDescent="0.25">
      <c r="A996" s="3"/>
      <c r="B996" s="3"/>
      <c r="C996" s="3"/>
      <c r="D996" s="3"/>
      <c r="E996" s="3"/>
      <c r="F996" s="3"/>
      <c r="G996" s="1"/>
      <c r="H996" s="3"/>
      <c r="I996" s="1"/>
      <c r="J996" s="1"/>
      <c r="K996" s="1"/>
      <c r="L996" s="1"/>
      <c r="M996" s="1"/>
      <c r="N996" s="1"/>
      <c r="O996" s="1"/>
      <c r="P996" s="3"/>
      <c r="Q996" s="1"/>
      <c r="R996" s="1"/>
      <c r="S996" s="1"/>
      <c r="T996" s="1"/>
      <c r="U996" s="1"/>
      <c r="V996" s="1"/>
      <c r="W996" s="1"/>
      <c r="X996" s="1"/>
      <c r="Y996" s="1"/>
      <c r="Z996" s="1"/>
      <c r="AA996" s="1"/>
      <c r="AB996" s="1"/>
      <c r="AC996" s="1"/>
      <c r="AD996" s="1"/>
      <c r="AE996" s="1"/>
      <c r="AF996" s="1"/>
      <c r="AG996" s="1"/>
      <c r="AH996" s="1"/>
      <c r="AI996" s="1"/>
      <c r="AJ996" s="1"/>
      <c r="AK996" s="1"/>
      <c r="AL996" s="3"/>
      <c r="AM996" s="3"/>
      <c r="AN996" s="3"/>
      <c r="AO996" s="244"/>
      <c r="AP996" s="244"/>
      <c r="AQ996" s="244"/>
      <c r="AR996" s="1"/>
      <c r="AS996" s="1"/>
      <c r="AT996" s="1"/>
      <c r="AU996" s="1"/>
      <c r="AV996" s="1"/>
      <c r="AW996" s="1"/>
      <c r="AX996" s="1"/>
      <c r="AY996" s="1"/>
      <c r="AZ996" s="1"/>
      <c r="BA996" s="1"/>
      <c r="BB996" s="1"/>
      <c r="BC996" s="1"/>
      <c r="BD996" s="1"/>
      <c r="BE996" s="1"/>
      <c r="BF996" s="1"/>
      <c r="BG996" s="1"/>
      <c r="BH996" s="1"/>
      <c r="BI996" s="1"/>
      <c r="BJ996" s="1"/>
      <c r="BK996" s="1"/>
    </row>
    <row r="997" spans="1:63" ht="13.5" customHeight="1" x14ac:dyDescent="0.25">
      <c r="A997" s="3"/>
      <c r="B997" s="3"/>
      <c r="C997" s="3"/>
      <c r="D997" s="3"/>
      <c r="E997" s="3"/>
      <c r="F997" s="3"/>
      <c r="G997" s="1"/>
      <c r="H997" s="3"/>
      <c r="I997" s="1"/>
      <c r="J997" s="1"/>
      <c r="K997" s="1"/>
      <c r="L997" s="1"/>
      <c r="M997" s="1"/>
      <c r="N997" s="1"/>
      <c r="O997" s="1"/>
      <c r="P997" s="3"/>
      <c r="Q997" s="1"/>
      <c r="R997" s="1"/>
      <c r="S997" s="1"/>
      <c r="T997" s="1"/>
      <c r="U997" s="1"/>
      <c r="V997" s="1"/>
      <c r="W997" s="1"/>
      <c r="X997" s="1"/>
      <c r="Y997" s="1"/>
      <c r="Z997" s="1"/>
      <c r="AA997" s="1"/>
      <c r="AB997" s="1"/>
      <c r="AC997" s="1"/>
      <c r="AD997" s="1"/>
      <c r="AE997" s="1"/>
      <c r="AF997" s="1"/>
      <c r="AG997" s="1"/>
      <c r="AH997" s="1"/>
      <c r="AI997" s="1"/>
      <c r="AJ997" s="1"/>
      <c r="AK997" s="1"/>
      <c r="AL997" s="3"/>
      <c r="AM997" s="3"/>
      <c r="AN997" s="3"/>
      <c r="AO997" s="244"/>
      <c r="AP997" s="244"/>
      <c r="AQ997" s="244"/>
      <c r="AR997" s="1"/>
      <c r="AS997" s="1"/>
      <c r="AT997" s="1"/>
      <c r="AU997" s="1"/>
      <c r="AV997" s="1"/>
      <c r="AW997" s="1"/>
      <c r="AX997" s="1"/>
      <c r="AY997" s="1"/>
      <c r="AZ997" s="1"/>
      <c r="BA997" s="1"/>
      <c r="BB997" s="1"/>
      <c r="BC997" s="1"/>
      <c r="BD997" s="1"/>
      <c r="BE997" s="1"/>
      <c r="BF997" s="1"/>
      <c r="BG997" s="1"/>
      <c r="BH997" s="1"/>
      <c r="BI997" s="1"/>
      <c r="BJ997" s="1"/>
      <c r="BK997" s="1"/>
    </row>
    <row r="998" spans="1:63" ht="13.5" customHeight="1" x14ac:dyDescent="0.25">
      <c r="A998" s="3"/>
      <c r="B998" s="3"/>
      <c r="C998" s="3"/>
      <c r="D998" s="3"/>
      <c r="E998" s="3"/>
      <c r="F998" s="3"/>
      <c r="G998" s="1"/>
      <c r="H998" s="3"/>
      <c r="I998" s="1"/>
      <c r="J998" s="1"/>
      <c r="K998" s="1"/>
      <c r="L998" s="1"/>
      <c r="M998" s="1"/>
      <c r="N998" s="1"/>
      <c r="O998" s="1"/>
      <c r="P998" s="3"/>
      <c r="Q998" s="1"/>
      <c r="R998" s="1"/>
      <c r="S998" s="1"/>
      <c r="T998" s="1"/>
      <c r="U998" s="1"/>
      <c r="V998" s="1"/>
      <c r="W998" s="1"/>
      <c r="X998" s="1"/>
      <c r="Y998" s="1"/>
      <c r="Z998" s="1"/>
      <c r="AA998" s="1"/>
      <c r="AB998" s="1"/>
      <c r="AC998" s="1"/>
      <c r="AD998" s="1"/>
      <c r="AE998" s="1"/>
      <c r="AF998" s="1"/>
      <c r="AG998" s="1"/>
      <c r="AH998" s="1"/>
      <c r="AI998" s="1"/>
      <c r="AJ998" s="1"/>
      <c r="AK998" s="1"/>
      <c r="AL998" s="3"/>
      <c r="AM998" s="3"/>
      <c r="AN998" s="3"/>
      <c r="AO998" s="244"/>
      <c r="AP998" s="244"/>
      <c r="AQ998" s="244"/>
      <c r="AR998" s="1"/>
      <c r="AS998" s="1"/>
      <c r="AT998" s="1"/>
      <c r="AU998" s="1"/>
      <c r="AV998" s="1"/>
      <c r="AW998" s="1"/>
      <c r="AX998" s="1"/>
      <c r="AY998" s="1"/>
      <c r="AZ998" s="1"/>
      <c r="BA998" s="1"/>
      <c r="BB998" s="1"/>
      <c r="BC998" s="1"/>
      <c r="BD998" s="1"/>
      <c r="BE998" s="1"/>
      <c r="BF998" s="1"/>
      <c r="BG998" s="1"/>
      <c r="BH998" s="1"/>
      <c r="BI998" s="1"/>
      <c r="BJ998" s="1"/>
      <c r="BK998" s="1"/>
    </row>
    <row r="999" spans="1:63" ht="13.5" customHeight="1" x14ac:dyDescent="0.25">
      <c r="A999" s="3"/>
      <c r="B999" s="3"/>
      <c r="C999" s="3"/>
      <c r="D999" s="3"/>
      <c r="E999" s="3"/>
      <c r="F999" s="3"/>
      <c r="G999" s="1"/>
      <c r="H999" s="3"/>
      <c r="I999" s="1"/>
      <c r="J999" s="1"/>
      <c r="K999" s="1"/>
      <c r="L999" s="1"/>
      <c r="M999" s="1"/>
      <c r="N999" s="1"/>
      <c r="O999" s="1"/>
      <c r="P999" s="3"/>
      <c r="Q999" s="1"/>
      <c r="R999" s="1"/>
      <c r="S999" s="1"/>
      <c r="T999" s="1"/>
      <c r="U999" s="1"/>
      <c r="V999" s="1"/>
      <c r="W999" s="1"/>
      <c r="X999" s="1"/>
      <c r="Y999" s="1"/>
      <c r="Z999" s="1"/>
      <c r="AA999" s="1"/>
      <c r="AB999" s="1"/>
      <c r="AC999" s="1"/>
      <c r="AD999" s="1"/>
      <c r="AE999" s="1"/>
      <c r="AF999" s="1"/>
      <c r="AG999" s="1"/>
      <c r="AH999" s="1"/>
      <c r="AI999" s="1"/>
      <c r="AJ999" s="1"/>
      <c r="AK999" s="1"/>
      <c r="AL999" s="3"/>
      <c r="AM999" s="3"/>
      <c r="AN999" s="3"/>
      <c r="AO999" s="244"/>
      <c r="AP999" s="244"/>
      <c r="AQ999" s="244"/>
      <c r="AR999" s="1"/>
      <c r="AS999" s="1"/>
      <c r="AT999" s="1"/>
      <c r="AU999" s="1"/>
      <c r="AV999" s="1"/>
      <c r="AW999" s="1"/>
      <c r="AX999" s="1"/>
      <c r="AY999" s="1"/>
      <c r="AZ999" s="1"/>
      <c r="BA999" s="1"/>
      <c r="BB999" s="1"/>
      <c r="BC999" s="1"/>
      <c r="BD999" s="1"/>
      <c r="BE999" s="1"/>
      <c r="BF999" s="1"/>
      <c r="BG999" s="1"/>
      <c r="BH999" s="1"/>
      <c r="BI999" s="1"/>
      <c r="BJ999" s="1"/>
      <c r="BK999" s="1"/>
    </row>
    <row r="1000" spans="1:63" ht="13.5" customHeight="1" x14ac:dyDescent="0.25">
      <c r="A1000" s="3"/>
      <c r="B1000" s="3"/>
      <c r="C1000" s="3"/>
      <c r="D1000" s="3"/>
      <c r="E1000" s="3"/>
      <c r="F1000" s="3"/>
      <c r="G1000" s="1"/>
      <c r="H1000" s="3"/>
      <c r="I1000" s="1"/>
      <c r="J1000" s="1"/>
      <c r="K1000" s="1"/>
      <c r="L1000" s="1"/>
      <c r="M1000" s="1"/>
      <c r="N1000" s="1"/>
      <c r="O1000" s="1"/>
      <c r="P1000" s="3"/>
      <c r="Q1000" s="1"/>
      <c r="R1000" s="1"/>
      <c r="S1000" s="1"/>
      <c r="T1000" s="1"/>
      <c r="U1000" s="1"/>
      <c r="V1000" s="1"/>
      <c r="W1000" s="1"/>
      <c r="X1000" s="1"/>
      <c r="Y1000" s="1"/>
      <c r="Z1000" s="1"/>
      <c r="AA1000" s="1"/>
      <c r="AB1000" s="1"/>
      <c r="AC1000" s="1"/>
      <c r="AD1000" s="1"/>
      <c r="AE1000" s="1"/>
      <c r="AF1000" s="1"/>
      <c r="AG1000" s="1"/>
      <c r="AH1000" s="1"/>
      <c r="AI1000" s="1"/>
      <c r="AJ1000" s="1"/>
      <c r="AK1000" s="1"/>
      <c r="AL1000" s="3"/>
      <c r="AM1000" s="3"/>
      <c r="AN1000" s="3"/>
      <c r="AO1000" s="244"/>
      <c r="AP1000" s="244"/>
      <c r="AQ1000" s="244"/>
      <c r="AR1000" s="1"/>
      <c r="AS1000" s="1"/>
      <c r="AT1000" s="1"/>
      <c r="AU1000" s="1"/>
      <c r="AV1000" s="1"/>
      <c r="AW1000" s="1"/>
      <c r="AX1000" s="1"/>
      <c r="AY1000" s="1"/>
      <c r="AZ1000" s="1"/>
      <c r="BA1000" s="1"/>
      <c r="BB1000" s="1"/>
      <c r="BC1000" s="1"/>
      <c r="BD1000" s="1"/>
      <c r="BE1000" s="1"/>
      <c r="BF1000" s="1"/>
      <c r="BG1000" s="1"/>
      <c r="BH1000" s="1"/>
      <c r="BI1000" s="1"/>
      <c r="BJ1000" s="1"/>
      <c r="BK1000" s="1"/>
    </row>
    <row r="1001" spans="1:63" ht="13.5" customHeight="1" x14ac:dyDescent="0.25">
      <c r="A1001" s="3"/>
      <c r="B1001" s="3"/>
      <c r="C1001" s="3"/>
      <c r="D1001" s="3"/>
      <c r="E1001" s="3"/>
      <c r="F1001" s="3"/>
      <c r="G1001" s="1"/>
      <c r="H1001" s="3"/>
      <c r="I1001" s="1"/>
      <c r="J1001" s="1"/>
      <c r="K1001" s="1"/>
      <c r="L1001" s="1"/>
      <c r="M1001" s="1"/>
      <c r="N1001" s="1"/>
      <c r="O1001" s="1"/>
      <c r="P1001" s="3"/>
      <c r="Q1001" s="1"/>
      <c r="R1001" s="1"/>
      <c r="S1001" s="1"/>
      <c r="T1001" s="1"/>
      <c r="U1001" s="1"/>
      <c r="V1001" s="1"/>
      <c r="W1001" s="1"/>
      <c r="X1001" s="1"/>
      <c r="Y1001" s="1"/>
      <c r="Z1001" s="1"/>
      <c r="AA1001" s="1"/>
      <c r="AB1001" s="1"/>
      <c r="AC1001" s="1"/>
      <c r="AD1001" s="1"/>
      <c r="AE1001" s="1"/>
      <c r="AF1001" s="1"/>
      <c r="AG1001" s="1"/>
      <c r="AH1001" s="1"/>
      <c r="AI1001" s="1"/>
      <c r="AJ1001" s="1"/>
      <c r="AK1001" s="1"/>
      <c r="AL1001" s="3"/>
      <c r="AM1001" s="3"/>
      <c r="AN1001" s="3"/>
      <c r="AO1001" s="244"/>
      <c r="AP1001" s="244"/>
      <c r="AQ1001" s="244"/>
      <c r="AR1001" s="1"/>
      <c r="AS1001" s="1"/>
      <c r="AT1001" s="1"/>
      <c r="AU1001" s="1"/>
      <c r="AV1001" s="1"/>
      <c r="AW1001" s="1"/>
      <c r="AX1001" s="1"/>
      <c r="AY1001" s="1"/>
      <c r="AZ1001" s="1"/>
      <c r="BA1001" s="1"/>
      <c r="BB1001" s="1"/>
      <c r="BC1001" s="1"/>
      <c r="BD1001" s="1"/>
      <c r="BE1001" s="1"/>
      <c r="BF1001" s="1"/>
      <c r="BG1001" s="1"/>
      <c r="BH1001" s="1"/>
      <c r="BI1001" s="1"/>
      <c r="BJ1001" s="1"/>
      <c r="BK1001" s="1"/>
    </row>
    <row r="1002" spans="1:63" ht="13.5" customHeight="1" x14ac:dyDescent="0.25">
      <c r="A1002" s="3"/>
      <c r="B1002" s="3"/>
      <c r="C1002" s="3"/>
      <c r="D1002" s="3"/>
      <c r="E1002" s="3"/>
      <c r="F1002" s="3"/>
      <c r="G1002" s="1"/>
      <c r="H1002" s="3"/>
      <c r="I1002" s="1"/>
      <c r="J1002" s="1"/>
      <c r="K1002" s="1"/>
      <c r="L1002" s="1"/>
      <c r="M1002" s="1"/>
      <c r="N1002" s="1"/>
      <c r="O1002" s="1"/>
      <c r="P1002" s="3"/>
      <c r="Q1002" s="1"/>
      <c r="R1002" s="1"/>
      <c r="S1002" s="1"/>
      <c r="T1002" s="1"/>
      <c r="U1002" s="1"/>
      <c r="V1002" s="1"/>
      <c r="W1002" s="1"/>
      <c r="X1002" s="1"/>
      <c r="Y1002" s="1"/>
      <c r="Z1002" s="1"/>
      <c r="AA1002" s="1"/>
      <c r="AB1002" s="1"/>
      <c r="AC1002" s="1"/>
      <c r="AD1002" s="1"/>
      <c r="AE1002" s="1"/>
      <c r="AF1002" s="1"/>
      <c r="AG1002" s="1"/>
      <c r="AH1002" s="1"/>
      <c r="AI1002" s="1"/>
      <c r="AJ1002" s="1"/>
      <c r="AK1002" s="1"/>
      <c r="AL1002" s="3"/>
      <c r="AM1002" s="3"/>
      <c r="AN1002" s="3"/>
      <c r="AO1002" s="244"/>
      <c r="AP1002" s="244"/>
      <c r="AQ1002" s="244"/>
      <c r="AR1002" s="1"/>
      <c r="AS1002" s="1"/>
      <c r="AT1002" s="1"/>
      <c r="AU1002" s="1"/>
      <c r="AV1002" s="1"/>
      <c r="AW1002" s="1"/>
      <c r="AX1002" s="1"/>
      <c r="AY1002" s="1"/>
      <c r="AZ1002" s="1"/>
      <c r="BA1002" s="1"/>
      <c r="BB1002" s="1"/>
      <c r="BC1002" s="1"/>
      <c r="BD1002" s="1"/>
      <c r="BE1002" s="1"/>
      <c r="BF1002" s="1"/>
      <c r="BG1002" s="1"/>
      <c r="BH1002" s="1"/>
      <c r="BI1002" s="1"/>
      <c r="BJ1002" s="1"/>
      <c r="BK1002" s="1"/>
    </row>
    <row r="1003" spans="1:63" ht="13.5" customHeight="1" x14ac:dyDescent="0.25">
      <c r="A1003" s="3"/>
      <c r="B1003" s="3"/>
      <c r="C1003" s="3"/>
      <c r="D1003" s="3"/>
      <c r="E1003" s="3"/>
      <c r="F1003" s="3"/>
      <c r="G1003" s="1"/>
      <c r="H1003" s="3"/>
      <c r="I1003" s="1"/>
      <c r="J1003" s="1"/>
      <c r="K1003" s="1"/>
      <c r="L1003" s="1"/>
      <c r="M1003" s="1"/>
      <c r="N1003" s="1"/>
      <c r="O1003" s="1"/>
      <c r="P1003" s="3"/>
      <c r="Q1003" s="1"/>
      <c r="R1003" s="1"/>
      <c r="S1003" s="1"/>
      <c r="T1003" s="1"/>
      <c r="U1003" s="1"/>
      <c r="V1003" s="1"/>
      <c r="W1003" s="1"/>
      <c r="X1003" s="1"/>
      <c r="Y1003" s="1"/>
      <c r="Z1003" s="1"/>
      <c r="AA1003" s="1"/>
      <c r="AB1003" s="1"/>
      <c r="AC1003" s="1"/>
      <c r="AD1003" s="1"/>
      <c r="AE1003" s="1"/>
      <c r="AF1003" s="1"/>
      <c r="AG1003" s="1"/>
      <c r="AH1003" s="1"/>
      <c r="AI1003" s="1"/>
      <c r="AJ1003" s="1"/>
      <c r="AK1003" s="1"/>
      <c r="AL1003" s="3"/>
      <c r="AM1003" s="3"/>
      <c r="AN1003" s="3"/>
      <c r="AO1003" s="244"/>
      <c r="AP1003" s="244"/>
      <c r="AQ1003" s="244"/>
      <c r="AR1003" s="1"/>
      <c r="AS1003" s="1"/>
      <c r="AT1003" s="1"/>
      <c r="AU1003" s="1"/>
      <c r="AV1003" s="1"/>
      <c r="AW1003" s="1"/>
      <c r="AX1003" s="1"/>
      <c r="AY1003" s="1"/>
      <c r="AZ1003" s="1"/>
      <c r="BA1003" s="1"/>
      <c r="BB1003" s="1"/>
      <c r="BC1003" s="1"/>
      <c r="BD1003" s="1"/>
      <c r="BE1003" s="1"/>
      <c r="BF1003" s="1"/>
      <c r="BG1003" s="1"/>
      <c r="BH1003" s="1"/>
      <c r="BI1003" s="1"/>
      <c r="BJ1003" s="1"/>
      <c r="BK1003" s="1"/>
    </row>
    <row r="1004" spans="1:63" ht="13.5" customHeight="1" x14ac:dyDescent="0.25">
      <c r="A1004" s="3"/>
      <c r="B1004" s="3"/>
      <c r="C1004" s="3"/>
      <c r="D1004" s="3"/>
      <c r="E1004" s="3"/>
      <c r="F1004" s="3"/>
      <c r="G1004" s="1"/>
      <c r="H1004" s="3"/>
      <c r="I1004" s="1"/>
      <c r="J1004" s="1"/>
      <c r="K1004" s="1"/>
      <c r="L1004" s="1"/>
      <c r="M1004" s="1"/>
      <c r="N1004" s="1"/>
      <c r="O1004" s="1"/>
      <c r="P1004" s="3"/>
      <c r="Q1004" s="1"/>
      <c r="R1004" s="1"/>
      <c r="S1004" s="1"/>
      <c r="T1004" s="1"/>
      <c r="U1004" s="1"/>
      <c r="V1004" s="1"/>
      <c r="W1004" s="1"/>
      <c r="X1004" s="1"/>
      <c r="Y1004" s="1"/>
      <c r="Z1004" s="1"/>
      <c r="AA1004" s="1"/>
      <c r="AB1004" s="1"/>
      <c r="AC1004" s="1"/>
      <c r="AD1004" s="1"/>
      <c r="AE1004" s="1"/>
      <c r="AF1004" s="1"/>
      <c r="AG1004" s="1"/>
      <c r="AH1004" s="1"/>
      <c r="AI1004" s="1"/>
      <c r="AJ1004" s="1"/>
      <c r="AK1004" s="1"/>
      <c r="AL1004" s="3"/>
      <c r="AM1004" s="3"/>
      <c r="AN1004" s="3"/>
      <c r="AO1004" s="244"/>
      <c r="AP1004" s="244"/>
      <c r="AQ1004" s="244"/>
      <c r="AR1004" s="1"/>
      <c r="AS1004" s="1"/>
      <c r="AT1004" s="1"/>
      <c r="AU1004" s="1"/>
      <c r="AV1004" s="1"/>
      <c r="AW1004" s="1"/>
      <c r="AX1004" s="1"/>
      <c r="AY1004" s="1"/>
      <c r="AZ1004" s="1"/>
      <c r="BA1004" s="1"/>
      <c r="BB1004" s="1"/>
      <c r="BC1004" s="1"/>
      <c r="BD1004" s="1"/>
      <c r="BE1004" s="1"/>
      <c r="BF1004" s="1"/>
      <c r="BG1004" s="1"/>
      <c r="BH1004" s="1"/>
      <c r="BI1004" s="1"/>
      <c r="BJ1004" s="1"/>
      <c r="BK1004" s="1"/>
    </row>
    <row r="1005" spans="1:63" ht="13.5" customHeight="1" x14ac:dyDescent="0.25">
      <c r="A1005" s="3"/>
      <c r="B1005" s="3"/>
      <c r="C1005" s="3"/>
      <c r="D1005" s="3"/>
      <c r="E1005" s="3"/>
      <c r="F1005" s="3"/>
      <c r="G1005" s="1"/>
      <c r="H1005" s="3"/>
      <c r="I1005" s="1"/>
      <c r="J1005" s="1"/>
      <c r="K1005" s="1"/>
      <c r="L1005" s="1"/>
      <c r="M1005" s="1"/>
      <c r="N1005" s="1"/>
      <c r="O1005" s="1"/>
      <c r="P1005" s="3"/>
      <c r="Q1005" s="1"/>
      <c r="R1005" s="1"/>
      <c r="S1005" s="1"/>
      <c r="T1005" s="1"/>
      <c r="U1005" s="1"/>
      <c r="V1005" s="1"/>
      <c r="W1005" s="1"/>
      <c r="X1005" s="1"/>
      <c r="Y1005" s="1"/>
      <c r="Z1005" s="1"/>
      <c r="AA1005" s="1"/>
      <c r="AB1005" s="1"/>
      <c r="AC1005" s="1"/>
      <c r="AD1005" s="1"/>
      <c r="AE1005" s="1"/>
      <c r="AF1005" s="1"/>
      <c r="AG1005" s="1"/>
      <c r="AH1005" s="1"/>
      <c r="AI1005" s="1"/>
      <c r="AJ1005" s="1"/>
      <c r="AK1005" s="1"/>
      <c r="AL1005" s="3"/>
      <c r="AM1005" s="3"/>
      <c r="AN1005" s="3"/>
      <c r="AO1005" s="244"/>
      <c r="AP1005" s="244"/>
      <c r="AQ1005" s="244"/>
      <c r="AR1005" s="1"/>
      <c r="AS1005" s="1"/>
      <c r="AT1005" s="1"/>
      <c r="AU1005" s="1"/>
      <c r="AV1005" s="1"/>
      <c r="AW1005" s="1"/>
      <c r="AX1005" s="1"/>
      <c r="AY1005" s="1"/>
      <c r="AZ1005" s="1"/>
      <c r="BA1005" s="1"/>
      <c r="BB1005" s="1"/>
      <c r="BC1005" s="1"/>
      <c r="BD1005" s="1"/>
      <c r="BE1005" s="1"/>
      <c r="BF1005" s="1"/>
      <c r="BG1005" s="1"/>
      <c r="BH1005" s="1"/>
      <c r="BI1005" s="1"/>
      <c r="BJ1005" s="1"/>
      <c r="BK1005" s="1"/>
    </row>
    <row r="1006" spans="1:63" ht="13.5" customHeight="1" x14ac:dyDescent="0.25">
      <c r="A1006" s="3"/>
      <c r="B1006" s="3"/>
      <c r="C1006" s="3"/>
      <c r="D1006" s="3"/>
      <c r="E1006" s="3"/>
      <c r="F1006" s="3"/>
      <c r="G1006" s="1"/>
      <c r="H1006" s="3"/>
      <c r="I1006" s="1"/>
      <c r="J1006" s="1"/>
      <c r="K1006" s="1"/>
      <c r="L1006" s="1"/>
      <c r="M1006" s="1"/>
      <c r="N1006" s="1"/>
      <c r="O1006" s="1"/>
      <c r="P1006" s="3"/>
      <c r="Q1006" s="1"/>
      <c r="R1006" s="1"/>
      <c r="S1006" s="1"/>
      <c r="T1006" s="1"/>
      <c r="U1006" s="1"/>
      <c r="V1006" s="1"/>
      <c r="W1006" s="1"/>
      <c r="X1006" s="1"/>
      <c r="Y1006" s="1"/>
      <c r="Z1006" s="1"/>
      <c r="AA1006" s="1"/>
      <c r="AB1006" s="1"/>
      <c r="AC1006" s="1"/>
      <c r="AD1006" s="1"/>
      <c r="AE1006" s="1"/>
      <c r="AF1006" s="1"/>
      <c r="AG1006" s="1"/>
      <c r="AH1006" s="1"/>
      <c r="AI1006" s="1"/>
      <c r="AJ1006" s="1"/>
      <c r="AK1006" s="1"/>
      <c r="AL1006" s="3"/>
      <c r="AM1006" s="3"/>
      <c r="AN1006" s="3"/>
      <c r="AO1006" s="244"/>
      <c r="AP1006" s="244"/>
      <c r="AQ1006" s="244"/>
      <c r="AR1006" s="1"/>
      <c r="AS1006" s="1"/>
      <c r="AT1006" s="1"/>
      <c r="AU1006" s="1"/>
      <c r="AV1006" s="1"/>
      <c r="AW1006" s="1"/>
      <c r="AX1006" s="1"/>
      <c r="AY1006" s="1"/>
      <c r="AZ1006" s="1"/>
      <c r="BA1006" s="1"/>
      <c r="BB1006" s="1"/>
      <c r="BC1006" s="1"/>
      <c r="BD1006" s="1"/>
      <c r="BE1006" s="1"/>
      <c r="BF1006" s="1"/>
      <c r="BG1006" s="1"/>
      <c r="BH1006" s="1"/>
      <c r="BI1006" s="1"/>
      <c r="BJ1006" s="1"/>
      <c r="BK1006" s="1"/>
    </row>
  </sheetData>
  <autoFilter ref="A7:BK159" xr:uid="{00000000-0009-0000-0000-000001000000}">
    <filterColumn colId="40" showButton="0"/>
    <filterColumn colId="41" showButton="0"/>
  </autoFilter>
  <mergeCells count="581">
    <mergeCell ref="A172:B172"/>
    <mergeCell ref="A1:F4"/>
    <mergeCell ref="G1:AJ4"/>
    <mergeCell ref="AK1:AN1"/>
    <mergeCell ref="AK2:AN2"/>
    <mergeCell ref="AK3:AN3"/>
    <mergeCell ref="AK4:AN4"/>
    <mergeCell ref="A5:I5"/>
    <mergeCell ref="J5:P5"/>
    <mergeCell ref="Q5:Y5"/>
    <mergeCell ref="Z5:AF5"/>
    <mergeCell ref="AG5:AN5"/>
    <mergeCell ref="AL6:AL7"/>
    <mergeCell ref="AM6:AM7"/>
    <mergeCell ref="AN6:AN7"/>
    <mergeCell ref="A10:A11"/>
    <mergeCell ref="B10:B11"/>
    <mergeCell ref="C10:C11"/>
    <mergeCell ref="D10:D11"/>
    <mergeCell ref="E10:E11"/>
    <mergeCell ref="F10:F11"/>
    <mergeCell ref="AE6:AE7"/>
    <mergeCell ref="AF6:AF7"/>
    <mergeCell ref="AG6:AG7"/>
    <mergeCell ref="G10:G11"/>
    <mergeCell ref="A12:A13"/>
    <mergeCell ref="B12:B13"/>
    <mergeCell ref="C12:C13"/>
    <mergeCell ref="D12:D13"/>
    <mergeCell ref="E12:E13"/>
    <mergeCell ref="F12:F13"/>
    <mergeCell ref="G12:G13"/>
    <mergeCell ref="A6:A7"/>
    <mergeCell ref="B6:B7"/>
    <mergeCell ref="C6:C7"/>
    <mergeCell ref="D6:D7"/>
    <mergeCell ref="E6:E7"/>
    <mergeCell ref="AK6:AK7"/>
    <mergeCell ref="O6:O7"/>
    <mergeCell ref="P6:P7"/>
    <mergeCell ref="Q6:Q7"/>
    <mergeCell ref="F6:F7"/>
    <mergeCell ref="G6:G7"/>
    <mergeCell ref="H6:H7"/>
    <mergeCell ref="I6:I7"/>
    <mergeCell ref="J6:J7"/>
    <mergeCell ref="K6:K7"/>
    <mergeCell ref="AC6:AC7"/>
    <mergeCell ref="AD6:AD7"/>
    <mergeCell ref="L6:L7"/>
    <mergeCell ref="M6:M7"/>
    <mergeCell ref="N6:N7"/>
    <mergeCell ref="AH6:AH7"/>
    <mergeCell ref="AI6:AI7"/>
    <mergeCell ref="AJ6:AJ7"/>
    <mergeCell ref="R6:R7"/>
    <mergeCell ref="S6:S7"/>
    <mergeCell ref="T6:Y6"/>
    <mergeCell ref="AB6:AB7"/>
    <mergeCell ref="G14:G16"/>
    <mergeCell ref="M14:M16"/>
    <mergeCell ref="AH14:AH16"/>
    <mergeCell ref="AI14:AI16"/>
    <mergeCell ref="AJ14:AJ16"/>
    <mergeCell ref="AK14:AK16"/>
    <mergeCell ref="A14:A16"/>
    <mergeCell ref="B14:B16"/>
    <mergeCell ref="C14:C16"/>
    <mergeCell ref="D14:D16"/>
    <mergeCell ref="E14:E16"/>
    <mergeCell ref="F14:F16"/>
    <mergeCell ref="AK17:AM17"/>
    <mergeCell ref="A20:A21"/>
    <mergeCell ref="B20:B21"/>
    <mergeCell ref="C20:C21"/>
    <mergeCell ref="D20:D21"/>
    <mergeCell ref="E20:E21"/>
    <mergeCell ref="F20:F21"/>
    <mergeCell ref="G20:G21"/>
    <mergeCell ref="H20:H21"/>
    <mergeCell ref="AH20:AH21"/>
    <mergeCell ref="AI20:AI21"/>
    <mergeCell ref="AJ20:AJ21"/>
    <mergeCell ref="AK20:AK21"/>
    <mergeCell ref="A22:A24"/>
    <mergeCell ref="B22:B24"/>
    <mergeCell ref="C22:C24"/>
    <mergeCell ref="D22:D24"/>
    <mergeCell ref="E22:E24"/>
    <mergeCell ref="F22:F24"/>
    <mergeCell ref="G22:G24"/>
    <mergeCell ref="G25:G27"/>
    <mergeCell ref="AK25:AK26"/>
    <mergeCell ref="A32:A33"/>
    <mergeCell ref="B32:B33"/>
    <mergeCell ref="C32:C33"/>
    <mergeCell ref="D32:D33"/>
    <mergeCell ref="E32:E33"/>
    <mergeCell ref="F32:F33"/>
    <mergeCell ref="G32:G33"/>
    <mergeCell ref="M32:M33"/>
    <mergeCell ref="A25:A27"/>
    <mergeCell ref="B25:B27"/>
    <mergeCell ref="C25:C27"/>
    <mergeCell ref="D25:D27"/>
    <mergeCell ref="E25:E27"/>
    <mergeCell ref="F25:F27"/>
    <mergeCell ref="G37:G38"/>
    <mergeCell ref="M37:M38"/>
    <mergeCell ref="A39:A41"/>
    <mergeCell ref="B39:B41"/>
    <mergeCell ref="C39:C41"/>
    <mergeCell ref="D39:D41"/>
    <mergeCell ref="E39:E41"/>
    <mergeCell ref="F39:F41"/>
    <mergeCell ref="G39:G41"/>
    <mergeCell ref="M39:M41"/>
    <mergeCell ref="A37:A38"/>
    <mergeCell ref="B37:B38"/>
    <mergeCell ref="C37:C38"/>
    <mergeCell ref="D37:D38"/>
    <mergeCell ref="E37:E38"/>
    <mergeCell ref="F37:F38"/>
    <mergeCell ref="AG39:AG41"/>
    <mergeCell ref="AH39:AH41"/>
    <mergeCell ref="AI39:AI41"/>
    <mergeCell ref="AJ40:AJ41"/>
    <mergeCell ref="AK40:AK41"/>
    <mergeCell ref="A47:A48"/>
    <mergeCell ref="B47:B48"/>
    <mergeCell ref="C47:C48"/>
    <mergeCell ref="D47:D48"/>
    <mergeCell ref="E47:E48"/>
    <mergeCell ref="AJ47:AJ48"/>
    <mergeCell ref="AK47:AK48"/>
    <mergeCell ref="AG47:AG48"/>
    <mergeCell ref="AH47:AH48"/>
    <mergeCell ref="AI47:AI48"/>
    <mergeCell ref="A49:A51"/>
    <mergeCell ref="B49:B51"/>
    <mergeCell ref="C49:C51"/>
    <mergeCell ref="D49:D51"/>
    <mergeCell ref="E49:E51"/>
    <mergeCell ref="F49:F51"/>
    <mergeCell ref="G49:G51"/>
    <mergeCell ref="M49:M51"/>
    <mergeCell ref="F47:F48"/>
    <mergeCell ref="G47:G48"/>
    <mergeCell ref="M47:M48"/>
    <mergeCell ref="G52:G54"/>
    <mergeCell ref="M52:M54"/>
    <mergeCell ref="A56:A58"/>
    <mergeCell ref="B56:B58"/>
    <mergeCell ref="C56:C58"/>
    <mergeCell ref="D56:D58"/>
    <mergeCell ref="E56:E58"/>
    <mergeCell ref="F56:F58"/>
    <mergeCell ref="G56:G58"/>
    <mergeCell ref="M56:M57"/>
    <mergeCell ref="A52:A54"/>
    <mergeCell ref="B52:B54"/>
    <mergeCell ref="C52:C54"/>
    <mergeCell ref="D52:D54"/>
    <mergeCell ref="E52:E54"/>
    <mergeCell ref="F52:F54"/>
    <mergeCell ref="G59:G61"/>
    <mergeCell ref="M59:M61"/>
    <mergeCell ref="AG64:AM64"/>
    <mergeCell ref="A66:A69"/>
    <mergeCell ref="B66:B69"/>
    <mergeCell ref="C66:C69"/>
    <mergeCell ref="D66:D69"/>
    <mergeCell ref="E66:E69"/>
    <mergeCell ref="F66:F69"/>
    <mergeCell ref="G66:G69"/>
    <mergeCell ref="A59:A61"/>
    <mergeCell ref="B59:B61"/>
    <mergeCell ref="C59:C61"/>
    <mergeCell ref="D59:D61"/>
    <mergeCell ref="E59:E61"/>
    <mergeCell ref="F59:F61"/>
    <mergeCell ref="AG66:AG69"/>
    <mergeCell ref="AH66:AH69"/>
    <mergeCell ref="AI66:AI69"/>
    <mergeCell ref="AJ66:AJ69"/>
    <mergeCell ref="A73:A75"/>
    <mergeCell ref="B73:B75"/>
    <mergeCell ref="C73:C75"/>
    <mergeCell ref="D73:D75"/>
    <mergeCell ref="E73:E75"/>
    <mergeCell ref="F73:F75"/>
    <mergeCell ref="G73:G75"/>
    <mergeCell ref="M73:M75"/>
    <mergeCell ref="A76:A78"/>
    <mergeCell ref="B76:B78"/>
    <mergeCell ref="C76:C78"/>
    <mergeCell ref="D76:D78"/>
    <mergeCell ref="E76:E78"/>
    <mergeCell ref="F76:F78"/>
    <mergeCell ref="G76:G78"/>
    <mergeCell ref="G79:G81"/>
    <mergeCell ref="AK84:AM84"/>
    <mergeCell ref="A85:A86"/>
    <mergeCell ref="B85:B86"/>
    <mergeCell ref="C85:C86"/>
    <mergeCell ref="D85:D86"/>
    <mergeCell ref="E85:E86"/>
    <mergeCell ref="F85:F86"/>
    <mergeCell ref="G85:G86"/>
    <mergeCell ref="M85:M86"/>
    <mergeCell ref="A79:A81"/>
    <mergeCell ref="B79:B81"/>
    <mergeCell ref="C79:C81"/>
    <mergeCell ref="D79:D81"/>
    <mergeCell ref="E79:E81"/>
    <mergeCell ref="F79:F81"/>
    <mergeCell ref="AG90:AK90"/>
    <mergeCell ref="A91:A94"/>
    <mergeCell ref="B91:B94"/>
    <mergeCell ref="C91:C94"/>
    <mergeCell ref="D91:D94"/>
    <mergeCell ref="E91:E94"/>
    <mergeCell ref="F91:F94"/>
    <mergeCell ref="G91:G94"/>
    <mergeCell ref="AG85:AG86"/>
    <mergeCell ref="A87:A89"/>
    <mergeCell ref="B87:B89"/>
    <mergeCell ref="C87:C89"/>
    <mergeCell ref="D87:D89"/>
    <mergeCell ref="E87:E89"/>
    <mergeCell ref="F87:F89"/>
    <mergeCell ref="G87:G89"/>
    <mergeCell ref="H87:H89"/>
    <mergeCell ref="M87:M88"/>
    <mergeCell ref="G95:G96"/>
    <mergeCell ref="AG97:AM97"/>
    <mergeCell ref="A99:A100"/>
    <mergeCell ref="B99:B100"/>
    <mergeCell ref="C99:C100"/>
    <mergeCell ref="D99:D100"/>
    <mergeCell ref="E99:E100"/>
    <mergeCell ref="F99:F100"/>
    <mergeCell ref="G99:G100"/>
    <mergeCell ref="M99:M100"/>
    <mergeCell ref="A95:A96"/>
    <mergeCell ref="B95:B96"/>
    <mergeCell ref="C95:C96"/>
    <mergeCell ref="D95:D96"/>
    <mergeCell ref="E95:E96"/>
    <mergeCell ref="F95:F96"/>
    <mergeCell ref="AM99:AM100"/>
    <mergeCell ref="AN99:AN100"/>
    <mergeCell ref="A102:A103"/>
    <mergeCell ref="B102:B103"/>
    <mergeCell ref="C102:C103"/>
    <mergeCell ref="D102:D103"/>
    <mergeCell ref="E102:E103"/>
    <mergeCell ref="F102:F103"/>
    <mergeCell ref="G102:G103"/>
    <mergeCell ref="M102:M103"/>
    <mergeCell ref="AG99:AG100"/>
    <mergeCell ref="AH99:AH100"/>
    <mergeCell ref="AI99:AI100"/>
    <mergeCell ref="AJ99:AJ100"/>
    <mergeCell ref="AK99:AK100"/>
    <mergeCell ref="AL99:AL100"/>
    <mergeCell ref="AG102:AG103"/>
    <mergeCell ref="AH102:AH103"/>
    <mergeCell ref="AI102:AI103"/>
    <mergeCell ref="AJ102:AJ103"/>
    <mergeCell ref="AK102:AK103"/>
    <mergeCell ref="A104:A105"/>
    <mergeCell ref="B104:B105"/>
    <mergeCell ref="C104:C105"/>
    <mergeCell ref="D104:D105"/>
    <mergeCell ref="E104:E105"/>
    <mergeCell ref="AJ104:AJ105"/>
    <mergeCell ref="AK104:AK105"/>
    <mergeCell ref="A106:A107"/>
    <mergeCell ref="B106:B107"/>
    <mergeCell ref="C106:C107"/>
    <mergeCell ref="D106:D107"/>
    <mergeCell ref="E106:E107"/>
    <mergeCell ref="F106:F107"/>
    <mergeCell ref="G106:G107"/>
    <mergeCell ref="F104:F105"/>
    <mergeCell ref="G104:G105"/>
    <mergeCell ref="M104:M105"/>
    <mergeCell ref="AG104:AG105"/>
    <mergeCell ref="AH104:AH105"/>
    <mergeCell ref="AI104:AI105"/>
    <mergeCell ref="AG108:AM108"/>
    <mergeCell ref="AG109:AM109"/>
    <mergeCell ref="A110:A112"/>
    <mergeCell ref="B110:B112"/>
    <mergeCell ref="C110:C112"/>
    <mergeCell ref="D110:D112"/>
    <mergeCell ref="E110:E112"/>
    <mergeCell ref="F110:F112"/>
    <mergeCell ref="G110:G112"/>
    <mergeCell ref="M110:M111"/>
    <mergeCell ref="G113:G114"/>
    <mergeCell ref="M113:M114"/>
    <mergeCell ref="AG113:AM114"/>
    <mergeCell ref="AN113:AN114"/>
    <mergeCell ref="A115:A116"/>
    <mergeCell ref="B115:B116"/>
    <mergeCell ref="C115:C116"/>
    <mergeCell ref="D115:D116"/>
    <mergeCell ref="E115:E116"/>
    <mergeCell ref="F115:F116"/>
    <mergeCell ref="A113:A114"/>
    <mergeCell ref="B113:B114"/>
    <mergeCell ref="C113:C114"/>
    <mergeCell ref="D113:D114"/>
    <mergeCell ref="E113:E114"/>
    <mergeCell ref="F113:F114"/>
    <mergeCell ref="G115:G116"/>
    <mergeCell ref="AG115:AG116"/>
    <mergeCell ref="AH115:AH116"/>
    <mergeCell ref="AH120:AH121"/>
    <mergeCell ref="A122:A123"/>
    <mergeCell ref="B122:B123"/>
    <mergeCell ref="C122:C123"/>
    <mergeCell ref="D122:D123"/>
    <mergeCell ref="E122:E123"/>
    <mergeCell ref="F122:F123"/>
    <mergeCell ref="G122:G123"/>
    <mergeCell ref="M122:M123"/>
    <mergeCell ref="A119:A121"/>
    <mergeCell ref="B119:B121"/>
    <mergeCell ref="C119:C121"/>
    <mergeCell ref="D119:D121"/>
    <mergeCell ref="E119:E121"/>
    <mergeCell ref="F119:F121"/>
    <mergeCell ref="G119:G121"/>
    <mergeCell ref="M119:M121"/>
    <mergeCell ref="AG119:AG121"/>
    <mergeCell ref="AH124:AH126"/>
    <mergeCell ref="AI124:AI126"/>
    <mergeCell ref="A127:A130"/>
    <mergeCell ref="B127:B130"/>
    <mergeCell ref="C127:C130"/>
    <mergeCell ref="D127:D130"/>
    <mergeCell ref="E127:E130"/>
    <mergeCell ref="F127:F130"/>
    <mergeCell ref="G127:G130"/>
    <mergeCell ref="M127:M130"/>
    <mergeCell ref="A124:A126"/>
    <mergeCell ref="B124:B126"/>
    <mergeCell ref="C124:C126"/>
    <mergeCell ref="D124:D126"/>
    <mergeCell ref="E124:E126"/>
    <mergeCell ref="F124:F126"/>
    <mergeCell ref="G124:G126"/>
    <mergeCell ref="M124:M126"/>
    <mergeCell ref="AG124:AG126"/>
    <mergeCell ref="A131:A134"/>
    <mergeCell ref="B131:B134"/>
    <mergeCell ref="C131:C134"/>
    <mergeCell ref="D131:D134"/>
    <mergeCell ref="E131:E134"/>
    <mergeCell ref="F131:F134"/>
    <mergeCell ref="G131:G134"/>
    <mergeCell ref="M131:M134"/>
    <mergeCell ref="G135:G139"/>
    <mergeCell ref="M135:M139"/>
    <mergeCell ref="A140:A142"/>
    <mergeCell ref="B140:B142"/>
    <mergeCell ref="C140:C142"/>
    <mergeCell ref="D140:D142"/>
    <mergeCell ref="E140:E142"/>
    <mergeCell ref="F140:F142"/>
    <mergeCell ref="G140:G142"/>
    <mergeCell ref="M140:M142"/>
    <mergeCell ref="A135:A139"/>
    <mergeCell ref="B135:B139"/>
    <mergeCell ref="C135:C139"/>
    <mergeCell ref="D135:D139"/>
    <mergeCell ref="E135:E139"/>
    <mergeCell ref="F135:F139"/>
    <mergeCell ref="G143:G144"/>
    <mergeCell ref="M143:M144"/>
    <mergeCell ref="A145:A146"/>
    <mergeCell ref="B145:B146"/>
    <mergeCell ref="C145:C146"/>
    <mergeCell ref="D145:D146"/>
    <mergeCell ref="E145:E146"/>
    <mergeCell ref="F145:F146"/>
    <mergeCell ref="G145:G146"/>
    <mergeCell ref="M145:M146"/>
    <mergeCell ref="A143:A144"/>
    <mergeCell ref="B143:B144"/>
    <mergeCell ref="C143:C144"/>
    <mergeCell ref="D143:D144"/>
    <mergeCell ref="E143:E144"/>
    <mergeCell ref="F143:F144"/>
    <mergeCell ref="M147:M148"/>
    <mergeCell ref="A149:A151"/>
    <mergeCell ref="B149:B151"/>
    <mergeCell ref="C149:C151"/>
    <mergeCell ref="D149:D151"/>
    <mergeCell ref="E149:E151"/>
    <mergeCell ref="F149:F151"/>
    <mergeCell ref="G149:G151"/>
    <mergeCell ref="A147:A148"/>
    <mergeCell ref="B147:B148"/>
    <mergeCell ref="C147:C148"/>
    <mergeCell ref="D147:D148"/>
    <mergeCell ref="E147:E148"/>
    <mergeCell ref="F147:F148"/>
    <mergeCell ref="A173:B173"/>
    <mergeCell ref="AO8:AQ8"/>
    <mergeCell ref="AO9:AQ9"/>
    <mergeCell ref="AO10:AQ11"/>
    <mergeCell ref="AO12:AQ13"/>
    <mergeCell ref="AO14:AQ14"/>
    <mergeCell ref="AO15:AQ15"/>
    <mergeCell ref="A165:B165"/>
    <mergeCell ref="A166:B166"/>
    <mergeCell ref="A167:B167"/>
    <mergeCell ref="A168:B168"/>
    <mergeCell ref="A169:B169"/>
    <mergeCell ref="A170:B170"/>
    <mergeCell ref="G154:G156"/>
    <mergeCell ref="M154:M156"/>
    <mergeCell ref="A162:D162"/>
    <mergeCell ref="A163:D163"/>
    <mergeCell ref="A164:B164"/>
    <mergeCell ref="AG152:AG153"/>
    <mergeCell ref="AH152:AH153"/>
    <mergeCell ref="AI152:AI153"/>
    <mergeCell ref="AJ152:AJ153"/>
    <mergeCell ref="A154:A156"/>
    <mergeCell ref="B154:B156"/>
    <mergeCell ref="AO16:AQ16"/>
    <mergeCell ref="AO17:AQ17"/>
    <mergeCell ref="AO18:AQ18"/>
    <mergeCell ref="AO19:AQ19"/>
    <mergeCell ref="AO20:AQ20"/>
    <mergeCell ref="AO21:AQ21"/>
    <mergeCell ref="A171:B171"/>
    <mergeCell ref="F172:G172"/>
    <mergeCell ref="I172:K172"/>
    <mergeCell ref="C154:C156"/>
    <mergeCell ref="D154:D156"/>
    <mergeCell ref="E154:E156"/>
    <mergeCell ref="F154:F156"/>
    <mergeCell ref="M149:M150"/>
    <mergeCell ref="A152:A153"/>
    <mergeCell ref="B152:B153"/>
    <mergeCell ref="C152:C153"/>
    <mergeCell ref="D152:D153"/>
    <mergeCell ref="E152:E153"/>
    <mergeCell ref="F152:F153"/>
    <mergeCell ref="G152:G153"/>
    <mergeCell ref="M152:M153"/>
    <mergeCell ref="G147:G148"/>
    <mergeCell ref="H147:H148"/>
    <mergeCell ref="AO30:AQ30"/>
    <mergeCell ref="AO31:AQ31"/>
    <mergeCell ref="AO32:AQ32"/>
    <mergeCell ref="AO33:AQ33"/>
    <mergeCell ref="AO34:AQ34"/>
    <mergeCell ref="AO35:AQ35"/>
    <mergeCell ref="AO22:AQ22"/>
    <mergeCell ref="AO23:AQ23"/>
    <mergeCell ref="AO24:AQ24"/>
    <mergeCell ref="AO25:AQ27"/>
    <mergeCell ref="AO28:AQ28"/>
    <mergeCell ref="AO29:AQ29"/>
    <mergeCell ref="AO42:AQ42"/>
    <mergeCell ref="AO43:AQ43"/>
    <mergeCell ref="AO44:AQ44"/>
    <mergeCell ref="AO45:AQ45"/>
    <mergeCell ref="AO46:AQ46"/>
    <mergeCell ref="AO47:AQ48"/>
    <mergeCell ref="AO36:AQ36"/>
    <mergeCell ref="AO37:AQ37"/>
    <mergeCell ref="AO38:AQ38"/>
    <mergeCell ref="AO39:AQ39"/>
    <mergeCell ref="AO40:AQ40"/>
    <mergeCell ref="AO41:AQ41"/>
    <mergeCell ref="AO55:AQ55"/>
    <mergeCell ref="AO56:AQ56"/>
    <mergeCell ref="AO57:AQ57"/>
    <mergeCell ref="AO58:AQ58"/>
    <mergeCell ref="AO59:AQ59"/>
    <mergeCell ref="AO60:AQ60"/>
    <mergeCell ref="AO49:AQ49"/>
    <mergeCell ref="AO50:AQ50"/>
    <mergeCell ref="AO51:AQ51"/>
    <mergeCell ref="AO52:AQ52"/>
    <mergeCell ref="AO53:AQ53"/>
    <mergeCell ref="AO54:AQ54"/>
    <mergeCell ref="AO67:AQ67"/>
    <mergeCell ref="AO68:AQ68"/>
    <mergeCell ref="AO69:AQ69"/>
    <mergeCell ref="AO70:AQ70"/>
    <mergeCell ref="AO71:AQ71"/>
    <mergeCell ref="AO72:AQ72"/>
    <mergeCell ref="AO61:AQ61"/>
    <mergeCell ref="AO62:AQ62"/>
    <mergeCell ref="AO63:AQ63"/>
    <mergeCell ref="AO64:AQ64"/>
    <mergeCell ref="AO65:AQ65"/>
    <mergeCell ref="AO66:AQ66"/>
    <mergeCell ref="AO85:AQ85"/>
    <mergeCell ref="AO86:AQ86"/>
    <mergeCell ref="AO87:AQ89"/>
    <mergeCell ref="AO90:AQ90"/>
    <mergeCell ref="AO91:AQ91"/>
    <mergeCell ref="AO92:AQ92"/>
    <mergeCell ref="AO73:AQ75"/>
    <mergeCell ref="AO76:AQ78"/>
    <mergeCell ref="AO79:AQ81"/>
    <mergeCell ref="AO82:AQ82"/>
    <mergeCell ref="AO83:AQ83"/>
    <mergeCell ref="AO84:AQ84"/>
    <mergeCell ref="AO101:AQ101"/>
    <mergeCell ref="AO102:AQ103"/>
    <mergeCell ref="AO104:AQ104"/>
    <mergeCell ref="AO105:AQ105"/>
    <mergeCell ref="AO106:AQ106"/>
    <mergeCell ref="AO107:AQ107"/>
    <mergeCell ref="AO93:AQ93"/>
    <mergeCell ref="AO94:AQ94"/>
    <mergeCell ref="AO95:AQ96"/>
    <mergeCell ref="AO97:AQ97"/>
    <mergeCell ref="AO98:AQ98"/>
    <mergeCell ref="AO99:AQ100"/>
    <mergeCell ref="AO115:AQ115"/>
    <mergeCell ref="AO116:AQ116"/>
    <mergeCell ref="AO117:AQ117"/>
    <mergeCell ref="AO118:AQ118"/>
    <mergeCell ref="AO119:AQ119"/>
    <mergeCell ref="AO120:AQ120"/>
    <mergeCell ref="AO108:AQ108"/>
    <mergeCell ref="AO109:AQ109"/>
    <mergeCell ref="AO110:AQ110"/>
    <mergeCell ref="AO111:AQ111"/>
    <mergeCell ref="AO112:AQ112"/>
    <mergeCell ref="AO113:AQ114"/>
    <mergeCell ref="AO137:AQ137"/>
    <mergeCell ref="AO138:AQ138"/>
    <mergeCell ref="AO127:AQ127"/>
    <mergeCell ref="AO128:AQ128"/>
    <mergeCell ref="AO129:AQ129"/>
    <mergeCell ref="AO130:AQ130"/>
    <mergeCell ref="AO131:AQ131"/>
    <mergeCell ref="AO132:AQ132"/>
    <mergeCell ref="AO121:AQ121"/>
    <mergeCell ref="AO122:AQ122"/>
    <mergeCell ref="AO123:AQ123"/>
    <mergeCell ref="AO124:AQ124"/>
    <mergeCell ref="AO125:AQ125"/>
    <mergeCell ref="AO126:AQ126"/>
    <mergeCell ref="AO157:AQ157"/>
    <mergeCell ref="AO5:AQ7"/>
    <mergeCell ref="AO151:AQ151"/>
    <mergeCell ref="AO152:AQ152"/>
    <mergeCell ref="AO153:AQ153"/>
    <mergeCell ref="AO154:AQ154"/>
    <mergeCell ref="AO155:AQ155"/>
    <mergeCell ref="AO156:AQ156"/>
    <mergeCell ref="AO145:AQ145"/>
    <mergeCell ref="AO146:AQ146"/>
    <mergeCell ref="AO147:AQ147"/>
    <mergeCell ref="AO148:AQ148"/>
    <mergeCell ref="AO149:AQ149"/>
    <mergeCell ref="AO150:AQ150"/>
    <mergeCell ref="AO139:AQ139"/>
    <mergeCell ref="AO140:AQ140"/>
    <mergeCell ref="AO141:AQ141"/>
    <mergeCell ref="AO142:AQ142"/>
    <mergeCell ref="AO143:AQ143"/>
    <mergeCell ref="AO144:AQ144"/>
    <mergeCell ref="AO133:AQ133"/>
    <mergeCell ref="AO134:AQ134"/>
    <mergeCell ref="AO135:AQ135"/>
    <mergeCell ref="AO136:AQ136"/>
  </mergeCells>
  <conditionalFormatting sqref="AA8:AA9">
    <cfRule type="cellIs" dxfId="774" priority="7" operator="equal">
      <formula>"Muy Alta"</formula>
    </cfRule>
  </conditionalFormatting>
  <conditionalFormatting sqref="AA8:AA9">
    <cfRule type="cellIs" dxfId="773" priority="8" operator="equal">
      <formula>"Alta"</formula>
    </cfRule>
  </conditionalFormatting>
  <conditionalFormatting sqref="AA8:AA9">
    <cfRule type="cellIs" dxfId="772" priority="9" operator="equal">
      <formula>"Media"</formula>
    </cfRule>
  </conditionalFormatting>
  <conditionalFormatting sqref="AC8:AC33">
    <cfRule type="cellIs" dxfId="771" priority="10" operator="equal">
      <formula>"Catastrófico"</formula>
    </cfRule>
  </conditionalFormatting>
  <conditionalFormatting sqref="AC8:AC33">
    <cfRule type="cellIs" dxfId="770" priority="11" operator="equal">
      <formula>"Mayor"</formula>
    </cfRule>
  </conditionalFormatting>
  <conditionalFormatting sqref="AC8:AC33">
    <cfRule type="cellIs" dxfId="769" priority="12" operator="equal">
      <formula>"Moderado"</formula>
    </cfRule>
  </conditionalFormatting>
  <conditionalFormatting sqref="J20:J21">
    <cfRule type="cellIs" dxfId="768" priority="16" operator="equal">
      <formula>"Muy Alta"</formula>
    </cfRule>
  </conditionalFormatting>
  <conditionalFormatting sqref="J20:J21">
    <cfRule type="cellIs" dxfId="767" priority="17" operator="equal">
      <formula>"Alta"</formula>
    </cfRule>
  </conditionalFormatting>
  <conditionalFormatting sqref="J20:J21">
    <cfRule type="cellIs" dxfId="766" priority="18" operator="equal">
      <formula>"Media"</formula>
    </cfRule>
  </conditionalFormatting>
  <conditionalFormatting sqref="J10:J11">
    <cfRule type="cellIs" dxfId="765" priority="22" operator="equal">
      <formula>"Muy Alta"</formula>
    </cfRule>
  </conditionalFormatting>
  <conditionalFormatting sqref="J10:J11">
    <cfRule type="cellIs" dxfId="764" priority="23" operator="equal">
      <formula>"Alta"</formula>
    </cfRule>
  </conditionalFormatting>
  <conditionalFormatting sqref="J10:J11">
    <cfRule type="cellIs" dxfId="763" priority="24" operator="equal">
      <formula>"Media"</formula>
    </cfRule>
  </conditionalFormatting>
  <conditionalFormatting sqref="J12:J13">
    <cfRule type="cellIs" dxfId="762" priority="31" operator="equal">
      <formula>"Muy Alta"</formula>
    </cfRule>
  </conditionalFormatting>
  <conditionalFormatting sqref="J12:J13">
    <cfRule type="cellIs" dxfId="761" priority="32" operator="equal">
      <formula>"Alta"</formula>
    </cfRule>
  </conditionalFormatting>
  <conditionalFormatting sqref="J12:J13">
    <cfRule type="cellIs" dxfId="760" priority="33" operator="equal">
      <formula>"Media"</formula>
    </cfRule>
  </conditionalFormatting>
  <conditionalFormatting sqref="J13:J14">
    <cfRule type="cellIs" dxfId="759" priority="40" operator="equal">
      <formula>"Muy Alta"</formula>
    </cfRule>
  </conditionalFormatting>
  <conditionalFormatting sqref="J13:J14">
    <cfRule type="cellIs" dxfId="758" priority="41" operator="equal">
      <formula>"Alta"</formula>
    </cfRule>
  </conditionalFormatting>
  <conditionalFormatting sqref="J13:J14">
    <cfRule type="cellIs" dxfId="757" priority="42" operator="equal">
      <formula>"Media"</formula>
    </cfRule>
  </conditionalFormatting>
  <conditionalFormatting sqref="J17">
    <cfRule type="cellIs" dxfId="756" priority="49" operator="equal">
      <formula>"Muy Alta"</formula>
    </cfRule>
  </conditionalFormatting>
  <conditionalFormatting sqref="J17">
    <cfRule type="cellIs" dxfId="755" priority="50" operator="equal">
      <formula>"Alta"</formula>
    </cfRule>
  </conditionalFormatting>
  <conditionalFormatting sqref="J17">
    <cfRule type="cellIs" dxfId="754" priority="51" operator="equal">
      <formula>"Media"</formula>
    </cfRule>
  </conditionalFormatting>
  <conditionalFormatting sqref="J18">
    <cfRule type="cellIs" dxfId="753" priority="58" operator="equal">
      <formula>"Muy Alta"</formula>
    </cfRule>
  </conditionalFormatting>
  <conditionalFormatting sqref="J18">
    <cfRule type="cellIs" dxfId="752" priority="59" operator="equal">
      <formula>"Alta"</formula>
    </cfRule>
  </conditionalFormatting>
  <conditionalFormatting sqref="J18">
    <cfRule type="cellIs" dxfId="751" priority="60" operator="equal">
      <formula>"Media"</formula>
    </cfRule>
  </conditionalFormatting>
  <conditionalFormatting sqref="J19">
    <cfRule type="cellIs" dxfId="750" priority="67" operator="equal">
      <formula>"Muy Alta"</formula>
    </cfRule>
  </conditionalFormatting>
  <conditionalFormatting sqref="J19">
    <cfRule type="cellIs" dxfId="749" priority="68" operator="equal">
      <formula>"Alta"</formula>
    </cfRule>
  </conditionalFormatting>
  <conditionalFormatting sqref="J19">
    <cfRule type="cellIs" dxfId="748" priority="69" operator="equal">
      <formula>"Media"</formula>
    </cfRule>
  </conditionalFormatting>
  <conditionalFormatting sqref="J21:J24">
    <cfRule type="cellIs" dxfId="747" priority="82" operator="equal">
      <formula>"Muy Alta"</formula>
    </cfRule>
  </conditionalFormatting>
  <conditionalFormatting sqref="J21:J24">
    <cfRule type="cellIs" dxfId="746" priority="83" operator="equal">
      <formula>"Alta"</formula>
    </cfRule>
  </conditionalFormatting>
  <conditionalFormatting sqref="J21:J24">
    <cfRule type="cellIs" dxfId="745" priority="84" operator="equal">
      <formula>"Media"</formula>
    </cfRule>
  </conditionalFormatting>
  <conditionalFormatting sqref="J26:J28">
    <cfRule type="cellIs" dxfId="744" priority="101" operator="equal">
      <formula>"Muy Alta"</formula>
    </cfRule>
  </conditionalFormatting>
  <conditionalFormatting sqref="J26:J28">
    <cfRule type="cellIs" dxfId="743" priority="102" operator="equal">
      <formula>"Alta"</formula>
    </cfRule>
  </conditionalFormatting>
  <conditionalFormatting sqref="J26:J28">
    <cfRule type="cellIs" dxfId="742" priority="103" operator="equal">
      <formula>"Media"</formula>
    </cfRule>
  </conditionalFormatting>
  <conditionalFormatting sqref="J29:J30">
    <cfRule type="cellIs" dxfId="741" priority="110" operator="equal">
      <formula>"Muy Alta"</formula>
    </cfRule>
  </conditionalFormatting>
  <conditionalFormatting sqref="J29:J30">
    <cfRule type="cellIs" dxfId="740" priority="111" operator="equal">
      <formula>"Alta"</formula>
    </cfRule>
  </conditionalFormatting>
  <conditionalFormatting sqref="J29:J30">
    <cfRule type="cellIs" dxfId="739" priority="112" operator="equal">
      <formula>"Media"</formula>
    </cfRule>
  </conditionalFormatting>
  <conditionalFormatting sqref="J31">
    <cfRule type="cellIs" dxfId="738" priority="125" operator="equal">
      <formula>"Muy Alta"</formula>
    </cfRule>
  </conditionalFormatting>
  <conditionalFormatting sqref="J31">
    <cfRule type="cellIs" dxfId="737" priority="126" operator="equal">
      <formula>"Alta"</formula>
    </cfRule>
  </conditionalFormatting>
  <conditionalFormatting sqref="J31">
    <cfRule type="cellIs" dxfId="736" priority="127" operator="equal">
      <formula>"Media"</formula>
    </cfRule>
  </conditionalFormatting>
  <conditionalFormatting sqref="J32">
    <cfRule type="cellIs" dxfId="735" priority="134" operator="equal">
      <formula>"Muy Alta"</formula>
    </cfRule>
  </conditionalFormatting>
  <conditionalFormatting sqref="J32">
    <cfRule type="cellIs" dxfId="734" priority="135" operator="equal">
      <formula>"Alta"</formula>
    </cfRule>
  </conditionalFormatting>
  <conditionalFormatting sqref="J32">
    <cfRule type="cellIs" dxfId="733" priority="136" operator="equal">
      <formula>"Media"</formula>
    </cfRule>
  </conditionalFormatting>
  <conditionalFormatting sqref="J34">
    <cfRule type="cellIs" dxfId="732" priority="143" operator="equal">
      <formula>"Muy Alta"</formula>
    </cfRule>
  </conditionalFormatting>
  <conditionalFormatting sqref="J34">
    <cfRule type="cellIs" dxfId="731" priority="144" operator="equal">
      <formula>"Alta"</formula>
    </cfRule>
  </conditionalFormatting>
  <conditionalFormatting sqref="J34">
    <cfRule type="cellIs" dxfId="730" priority="145" operator="equal">
      <formula>"Media"</formula>
    </cfRule>
  </conditionalFormatting>
  <conditionalFormatting sqref="J35">
    <cfRule type="cellIs" dxfId="729" priority="152" operator="equal">
      <formula>"Muy Alta"</formula>
    </cfRule>
  </conditionalFormatting>
  <conditionalFormatting sqref="J35">
    <cfRule type="cellIs" dxfId="728" priority="153" operator="equal">
      <formula>"Alta"</formula>
    </cfRule>
  </conditionalFormatting>
  <conditionalFormatting sqref="J35">
    <cfRule type="cellIs" dxfId="727" priority="154" operator="equal">
      <formula>"Media"</formula>
    </cfRule>
  </conditionalFormatting>
  <conditionalFormatting sqref="J36">
    <cfRule type="cellIs" dxfId="726" priority="161" operator="equal">
      <formula>"Muy Alta"</formula>
    </cfRule>
  </conditionalFormatting>
  <conditionalFormatting sqref="J36">
    <cfRule type="cellIs" dxfId="725" priority="162" operator="equal">
      <formula>"Alta"</formula>
    </cfRule>
  </conditionalFormatting>
  <conditionalFormatting sqref="J36">
    <cfRule type="cellIs" dxfId="724" priority="163" operator="equal">
      <formula>"Media"</formula>
    </cfRule>
  </conditionalFormatting>
  <conditionalFormatting sqref="J37">
    <cfRule type="cellIs" dxfId="723" priority="170" operator="equal">
      <formula>"Muy Alta"</formula>
    </cfRule>
  </conditionalFormatting>
  <conditionalFormatting sqref="J37">
    <cfRule type="cellIs" dxfId="722" priority="171" operator="equal">
      <formula>"Alta"</formula>
    </cfRule>
  </conditionalFormatting>
  <conditionalFormatting sqref="J37">
    <cfRule type="cellIs" dxfId="721" priority="172" operator="equal">
      <formula>"Media"</formula>
    </cfRule>
  </conditionalFormatting>
  <conditionalFormatting sqref="J42">
    <cfRule type="cellIs" dxfId="720" priority="179" operator="equal">
      <formula>"Muy Alta"</formula>
    </cfRule>
  </conditionalFormatting>
  <conditionalFormatting sqref="J42">
    <cfRule type="cellIs" dxfId="719" priority="180" operator="equal">
      <formula>"Alta"</formula>
    </cfRule>
  </conditionalFormatting>
  <conditionalFormatting sqref="J42">
    <cfRule type="cellIs" dxfId="718" priority="181" operator="equal">
      <formula>"Media"</formula>
    </cfRule>
  </conditionalFormatting>
  <conditionalFormatting sqref="J43">
    <cfRule type="cellIs" dxfId="717" priority="188" operator="equal">
      <formula>"Muy Alta"</formula>
    </cfRule>
  </conditionalFormatting>
  <conditionalFormatting sqref="J43">
    <cfRule type="cellIs" dxfId="716" priority="189" operator="equal">
      <formula>"Alta"</formula>
    </cfRule>
  </conditionalFormatting>
  <conditionalFormatting sqref="J43">
    <cfRule type="cellIs" dxfId="715" priority="190" operator="equal">
      <formula>"Media"</formula>
    </cfRule>
  </conditionalFormatting>
  <conditionalFormatting sqref="J45:J46">
    <cfRule type="cellIs" dxfId="714" priority="207" operator="equal">
      <formula>"Muy Alta"</formula>
    </cfRule>
  </conditionalFormatting>
  <conditionalFormatting sqref="J45:J46">
    <cfRule type="cellIs" dxfId="713" priority="208" operator="equal">
      <formula>"Alta"</formula>
    </cfRule>
  </conditionalFormatting>
  <conditionalFormatting sqref="J45:J46">
    <cfRule type="cellIs" dxfId="712" priority="209" operator="equal">
      <formula>"Media"</formula>
    </cfRule>
  </conditionalFormatting>
  <conditionalFormatting sqref="J62">
    <cfRule type="cellIs" dxfId="711" priority="216" operator="equal">
      <formula>"Muy Alta"</formula>
    </cfRule>
  </conditionalFormatting>
  <conditionalFormatting sqref="J62">
    <cfRule type="cellIs" dxfId="710" priority="217" operator="equal">
      <formula>"Alta"</formula>
    </cfRule>
  </conditionalFormatting>
  <conditionalFormatting sqref="J62">
    <cfRule type="cellIs" dxfId="709" priority="218" operator="equal">
      <formula>"Media"</formula>
    </cfRule>
  </conditionalFormatting>
  <conditionalFormatting sqref="J47">
    <cfRule type="cellIs" dxfId="708" priority="225" operator="equal">
      <formula>"Muy Alta"</formula>
    </cfRule>
  </conditionalFormatting>
  <conditionalFormatting sqref="J47">
    <cfRule type="cellIs" dxfId="707" priority="226" operator="equal">
      <formula>"Alta"</formula>
    </cfRule>
  </conditionalFormatting>
  <conditionalFormatting sqref="J47">
    <cfRule type="cellIs" dxfId="706" priority="227" operator="equal">
      <formula>"Media"</formula>
    </cfRule>
  </conditionalFormatting>
  <conditionalFormatting sqref="J49">
    <cfRule type="cellIs" dxfId="705" priority="234" operator="equal">
      <formula>"Muy Alta"</formula>
    </cfRule>
  </conditionalFormatting>
  <conditionalFormatting sqref="J49">
    <cfRule type="cellIs" dxfId="704" priority="235" operator="equal">
      <formula>"Alta"</formula>
    </cfRule>
  </conditionalFormatting>
  <conditionalFormatting sqref="J49">
    <cfRule type="cellIs" dxfId="703" priority="236" operator="equal">
      <formula>"Media"</formula>
    </cfRule>
  </conditionalFormatting>
  <conditionalFormatting sqref="J52">
    <cfRule type="cellIs" dxfId="702" priority="243" operator="equal">
      <formula>"Muy Alta"</formula>
    </cfRule>
  </conditionalFormatting>
  <conditionalFormatting sqref="J52">
    <cfRule type="cellIs" dxfId="701" priority="244" operator="equal">
      <formula>"Alta"</formula>
    </cfRule>
  </conditionalFormatting>
  <conditionalFormatting sqref="J52">
    <cfRule type="cellIs" dxfId="700" priority="245" operator="equal">
      <formula>"Media"</formula>
    </cfRule>
  </conditionalFormatting>
  <conditionalFormatting sqref="J55">
    <cfRule type="cellIs" dxfId="699" priority="252" operator="equal">
      <formula>"Muy Alta"</formula>
    </cfRule>
  </conditionalFormatting>
  <conditionalFormatting sqref="J55">
    <cfRule type="cellIs" dxfId="698" priority="253" operator="equal">
      <formula>"Alta"</formula>
    </cfRule>
  </conditionalFormatting>
  <conditionalFormatting sqref="J55">
    <cfRule type="cellIs" dxfId="697" priority="254" operator="equal">
      <formula>"Media"</formula>
    </cfRule>
  </conditionalFormatting>
  <conditionalFormatting sqref="J56">
    <cfRule type="cellIs" dxfId="696" priority="261" operator="equal">
      <formula>"Muy Alta"</formula>
    </cfRule>
  </conditionalFormatting>
  <conditionalFormatting sqref="J56">
    <cfRule type="cellIs" dxfId="695" priority="262" operator="equal">
      <formula>"Alta"</formula>
    </cfRule>
  </conditionalFormatting>
  <conditionalFormatting sqref="J56">
    <cfRule type="cellIs" dxfId="694" priority="263" operator="equal">
      <formula>"Media"</formula>
    </cfRule>
  </conditionalFormatting>
  <conditionalFormatting sqref="J58:J59">
    <cfRule type="cellIs" dxfId="693" priority="270" operator="equal">
      <formula>"Muy Alta"</formula>
    </cfRule>
  </conditionalFormatting>
  <conditionalFormatting sqref="J58:J59">
    <cfRule type="cellIs" dxfId="692" priority="271" operator="equal">
      <formula>"Alta"</formula>
    </cfRule>
  </conditionalFormatting>
  <conditionalFormatting sqref="J58:J59">
    <cfRule type="cellIs" dxfId="691" priority="272" operator="equal">
      <formula>"Media"</formula>
    </cfRule>
  </conditionalFormatting>
  <conditionalFormatting sqref="J63">
    <cfRule type="cellIs" dxfId="690" priority="285" operator="equal">
      <formula>"Muy Alta"</formula>
    </cfRule>
  </conditionalFormatting>
  <conditionalFormatting sqref="J63">
    <cfRule type="cellIs" dxfId="689" priority="286" operator="equal">
      <formula>"Alta"</formula>
    </cfRule>
  </conditionalFormatting>
  <conditionalFormatting sqref="J63">
    <cfRule type="cellIs" dxfId="688" priority="287" operator="equal">
      <formula>"Media"</formula>
    </cfRule>
  </conditionalFormatting>
  <conditionalFormatting sqref="J64">
    <cfRule type="cellIs" dxfId="687" priority="294" operator="equal">
      <formula>"Muy Alta"</formula>
    </cfRule>
  </conditionalFormatting>
  <conditionalFormatting sqref="J64">
    <cfRule type="cellIs" dxfId="686" priority="295" operator="equal">
      <formula>"Alta"</formula>
    </cfRule>
  </conditionalFormatting>
  <conditionalFormatting sqref="J64">
    <cfRule type="cellIs" dxfId="685" priority="296" operator="equal">
      <formula>"Media"</formula>
    </cfRule>
  </conditionalFormatting>
  <conditionalFormatting sqref="J65">
    <cfRule type="cellIs" dxfId="684" priority="303" operator="equal">
      <formula>"Muy Alta"</formula>
    </cfRule>
  </conditionalFormatting>
  <conditionalFormatting sqref="J65">
    <cfRule type="cellIs" dxfId="683" priority="304" operator="equal">
      <formula>"Alta"</formula>
    </cfRule>
  </conditionalFormatting>
  <conditionalFormatting sqref="J65">
    <cfRule type="cellIs" dxfId="682" priority="305" operator="equal">
      <formula>"Media"</formula>
    </cfRule>
  </conditionalFormatting>
  <conditionalFormatting sqref="J83">
    <cfRule type="cellIs" dxfId="681" priority="318" operator="equal">
      <formula>"Muy Alta"</formula>
    </cfRule>
  </conditionalFormatting>
  <conditionalFormatting sqref="J83">
    <cfRule type="cellIs" dxfId="680" priority="319" operator="equal">
      <formula>"Alta"</formula>
    </cfRule>
  </conditionalFormatting>
  <conditionalFormatting sqref="J83">
    <cfRule type="cellIs" dxfId="679" priority="320" operator="equal">
      <formula>"Media"</formula>
    </cfRule>
  </conditionalFormatting>
  <conditionalFormatting sqref="P83">
    <cfRule type="cellIs" dxfId="678" priority="360" operator="equal">
      <formula>"Extremo"</formula>
    </cfRule>
  </conditionalFormatting>
  <conditionalFormatting sqref="P83">
    <cfRule type="cellIs" dxfId="677" priority="361" operator="equal">
      <formula>"Alto"</formula>
    </cfRule>
  </conditionalFormatting>
  <conditionalFormatting sqref="P83">
    <cfRule type="cellIs" dxfId="676" priority="362" operator="equal">
      <formula>"Moderado"</formula>
    </cfRule>
  </conditionalFormatting>
  <conditionalFormatting sqref="P102">
    <cfRule type="cellIs" dxfId="675" priority="423" operator="equal">
      <formula>"Extremo"</formula>
    </cfRule>
  </conditionalFormatting>
  <conditionalFormatting sqref="P102">
    <cfRule type="cellIs" dxfId="674" priority="424" operator="equal">
      <formula>"Alto"</formula>
    </cfRule>
  </conditionalFormatting>
  <conditionalFormatting sqref="P102">
    <cfRule type="cellIs" dxfId="673" priority="425" operator="equal">
      <formula>"Moderado"</formula>
    </cfRule>
  </conditionalFormatting>
  <conditionalFormatting sqref="P124:P126">
    <cfRule type="cellIs" dxfId="672" priority="492" operator="equal">
      <formula>"Extremo"</formula>
    </cfRule>
  </conditionalFormatting>
  <conditionalFormatting sqref="P124:P126">
    <cfRule type="cellIs" dxfId="671" priority="493" operator="equal">
      <formula>"Alto"</formula>
    </cfRule>
  </conditionalFormatting>
  <conditionalFormatting sqref="P124:P126">
    <cfRule type="cellIs" dxfId="670" priority="494" operator="equal">
      <formula>"Moderado"</formula>
    </cfRule>
  </conditionalFormatting>
  <conditionalFormatting sqref="J147">
    <cfRule type="cellIs" dxfId="669" priority="529" operator="equal">
      <formula>"Muy Alta"</formula>
    </cfRule>
  </conditionalFormatting>
  <conditionalFormatting sqref="J147">
    <cfRule type="cellIs" dxfId="668" priority="530" operator="equal">
      <formula>"Alta"</formula>
    </cfRule>
  </conditionalFormatting>
  <conditionalFormatting sqref="J147">
    <cfRule type="cellIs" dxfId="667" priority="531" operator="equal">
      <formula>"Media"</formula>
    </cfRule>
  </conditionalFormatting>
  <conditionalFormatting sqref="P149">
    <cfRule type="cellIs" dxfId="666" priority="535" operator="equal">
      <formula>"Extremo"</formula>
    </cfRule>
  </conditionalFormatting>
  <conditionalFormatting sqref="P149">
    <cfRule type="cellIs" dxfId="665" priority="536" operator="equal">
      <formula>"Alto"</formula>
    </cfRule>
  </conditionalFormatting>
  <conditionalFormatting sqref="P149">
    <cfRule type="cellIs" dxfId="664" priority="537" operator="equal">
      <formula>"Moderado"</formula>
    </cfRule>
  </conditionalFormatting>
  <conditionalFormatting sqref="R8:R9">
    <cfRule type="cellIs" dxfId="663" priority="550" operator="equal">
      <formula>"Extremo"</formula>
    </cfRule>
  </conditionalFormatting>
  <conditionalFormatting sqref="R8:R9">
    <cfRule type="cellIs" dxfId="662" priority="551" operator="equal">
      <formula>"Alto"</formula>
    </cfRule>
  </conditionalFormatting>
  <conditionalFormatting sqref="R8:R9">
    <cfRule type="cellIs" dxfId="661" priority="552" operator="equal">
      <formula>"Moderado"</formula>
    </cfRule>
  </conditionalFormatting>
  <conditionalFormatting sqref="R8:R9">
    <cfRule type="cellIs" dxfId="660" priority="553" operator="equal">
      <formula>"Extremo"</formula>
    </cfRule>
  </conditionalFormatting>
  <conditionalFormatting sqref="R8:R9">
    <cfRule type="cellIs" dxfId="659" priority="554" operator="equal">
      <formula>"Alto"</formula>
    </cfRule>
  </conditionalFormatting>
  <conditionalFormatting sqref="R8:R9">
    <cfRule type="cellIs" dxfId="658" priority="555" operator="equal">
      <formula>"Moderado"</formula>
    </cfRule>
  </conditionalFormatting>
  <conditionalFormatting sqref="R10">
    <cfRule type="cellIs" dxfId="657" priority="556" operator="equal">
      <formula>"Extremo"</formula>
    </cfRule>
  </conditionalFormatting>
  <conditionalFormatting sqref="R10">
    <cfRule type="cellIs" dxfId="656" priority="557" operator="equal">
      <formula>"Alto"</formula>
    </cfRule>
  </conditionalFormatting>
  <conditionalFormatting sqref="R10">
    <cfRule type="cellIs" dxfId="655" priority="558" operator="equal">
      <formula>"Moderado"</formula>
    </cfRule>
  </conditionalFormatting>
  <conditionalFormatting sqref="R11:R12">
    <cfRule type="cellIs" dxfId="654" priority="559" operator="equal">
      <formula>"Extremo"</formula>
    </cfRule>
  </conditionalFormatting>
  <conditionalFormatting sqref="R11:R12">
    <cfRule type="cellIs" dxfId="653" priority="560" operator="equal">
      <formula>"Alto"</formula>
    </cfRule>
  </conditionalFormatting>
  <conditionalFormatting sqref="R11:R12">
    <cfRule type="cellIs" dxfId="652" priority="561" operator="equal">
      <formula>"Moderado"</formula>
    </cfRule>
  </conditionalFormatting>
  <conditionalFormatting sqref="R13:R16">
    <cfRule type="cellIs" dxfId="651" priority="562" operator="equal">
      <formula>"Extremo"</formula>
    </cfRule>
  </conditionalFormatting>
  <conditionalFormatting sqref="R13:R16">
    <cfRule type="cellIs" dxfId="650" priority="563" operator="equal">
      <formula>"Alto"</formula>
    </cfRule>
  </conditionalFormatting>
  <conditionalFormatting sqref="R13:R16">
    <cfRule type="cellIs" dxfId="649" priority="564" operator="equal">
      <formula>"Moderado"</formula>
    </cfRule>
  </conditionalFormatting>
  <conditionalFormatting sqref="R17">
    <cfRule type="cellIs" dxfId="648" priority="565" operator="equal">
      <formula>"Extremo"</formula>
    </cfRule>
  </conditionalFormatting>
  <conditionalFormatting sqref="R17">
    <cfRule type="cellIs" dxfId="647" priority="566" operator="equal">
      <formula>"Alto"</formula>
    </cfRule>
  </conditionalFormatting>
  <conditionalFormatting sqref="R17">
    <cfRule type="cellIs" dxfId="646" priority="567" operator="equal">
      <formula>"Moderado"</formula>
    </cfRule>
  </conditionalFormatting>
  <conditionalFormatting sqref="R18">
    <cfRule type="cellIs" dxfId="645" priority="568" operator="equal">
      <formula>"Extremo"</formula>
    </cfRule>
  </conditionalFormatting>
  <conditionalFormatting sqref="R18">
    <cfRule type="cellIs" dxfId="644" priority="569" operator="equal">
      <formula>"Alto"</formula>
    </cfRule>
  </conditionalFormatting>
  <conditionalFormatting sqref="R18">
    <cfRule type="cellIs" dxfId="643" priority="570" operator="equal">
      <formula>"Moderado"</formula>
    </cfRule>
  </conditionalFormatting>
  <conditionalFormatting sqref="R19">
    <cfRule type="cellIs" dxfId="642" priority="571" operator="equal">
      <formula>"Extremo"</formula>
    </cfRule>
  </conditionalFormatting>
  <conditionalFormatting sqref="R19">
    <cfRule type="cellIs" dxfId="641" priority="572" operator="equal">
      <formula>"Alto"</formula>
    </cfRule>
  </conditionalFormatting>
  <conditionalFormatting sqref="R19">
    <cfRule type="cellIs" dxfId="640" priority="573" operator="equal">
      <formula>"Moderado"</formula>
    </cfRule>
  </conditionalFormatting>
  <conditionalFormatting sqref="R20">
    <cfRule type="cellIs" dxfId="639" priority="574" operator="equal">
      <formula>"Extremo"</formula>
    </cfRule>
  </conditionalFormatting>
  <conditionalFormatting sqref="R20">
    <cfRule type="cellIs" dxfId="638" priority="575" operator="equal">
      <formula>"Alto"</formula>
    </cfRule>
  </conditionalFormatting>
  <conditionalFormatting sqref="R20">
    <cfRule type="cellIs" dxfId="637" priority="576" operator="equal">
      <formula>"Moderado"</formula>
    </cfRule>
  </conditionalFormatting>
  <conditionalFormatting sqref="R21:R22">
    <cfRule type="cellIs" dxfId="636" priority="577" operator="equal">
      <formula>"Extremo"</formula>
    </cfRule>
  </conditionalFormatting>
  <conditionalFormatting sqref="R21:R22">
    <cfRule type="cellIs" dxfId="635" priority="578" operator="equal">
      <formula>"Alto"</formula>
    </cfRule>
  </conditionalFormatting>
  <conditionalFormatting sqref="R21:R22">
    <cfRule type="cellIs" dxfId="634" priority="579" operator="equal">
      <formula>"Moderado"</formula>
    </cfRule>
  </conditionalFormatting>
  <conditionalFormatting sqref="R23:R25">
    <cfRule type="cellIs" dxfId="633" priority="580" operator="equal">
      <formula>"Extremo"</formula>
    </cfRule>
  </conditionalFormatting>
  <conditionalFormatting sqref="R23:R25">
    <cfRule type="cellIs" dxfId="632" priority="581" operator="equal">
      <formula>"Alto"</formula>
    </cfRule>
  </conditionalFormatting>
  <conditionalFormatting sqref="R23:R25">
    <cfRule type="cellIs" dxfId="631" priority="582" operator="equal">
      <formula>"Moderado"</formula>
    </cfRule>
  </conditionalFormatting>
  <conditionalFormatting sqref="R26:R28">
    <cfRule type="cellIs" dxfId="630" priority="583" operator="equal">
      <formula>"Extremo"</formula>
    </cfRule>
  </conditionalFormatting>
  <conditionalFormatting sqref="R26:R28">
    <cfRule type="cellIs" dxfId="629" priority="584" operator="equal">
      <formula>"Alto"</formula>
    </cfRule>
  </conditionalFormatting>
  <conditionalFormatting sqref="R26:R28">
    <cfRule type="cellIs" dxfId="628" priority="585" operator="equal">
      <formula>"Moderado"</formula>
    </cfRule>
  </conditionalFormatting>
  <conditionalFormatting sqref="R29">
    <cfRule type="cellIs" dxfId="627" priority="586" operator="equal">
      <formula>"Extremo"</formula>
    </cfRule>
  </conditionalFormatting>
  <conditionalFormatting sqref="R29">
    <cfRule type="cellIs" dxfId="626" priority="587" operator="equal">
      <formula>"Alto"</formula>
    </cfRule>
  </conditionalFormatting>
  <conditionalFormatting sqref="R29">
    <cfRule type="cellIs" dxfId="625" priority="588" operator="equal">
      <formula>"Moderado"</formula>
    </cfRule>
  </conditionalFormatting>
  <conditionalFormatting sqref="R30">
    <cfRule type="cellIs" dxfId="624" priority="589" operator="equal">
      <formula>"Extremo"</formula>
    </cfRule>
  </conditionalFormatting>
  <conditionalFormatting sqref="R30">
    <cfRule type="cellIs" dxfId="623" priority="590" operator="equal">
      <formula>"Alto"</formula>
    </cfRule>
  </conditionalFormatting>
  <conditionalFormatting sqref="R30">
    <cfRule type="cellIs" dxfId="622" priority="591" operator="equal">
      <formula>"Moderado"</formula>
    </cfRule>
  </conditionalFormatting>
  <conditionalFormatting sqref="R31">
    <cfRule type="cellIs" dxfId="621" priority="592" operator="equal">
      <formula>"Extremo"</formula>
    </cfRule>
  </conditionalFormatting>
  <conditionalFormatting sqref="R31">
    <cfRule type="cellIs" dxfId="620" priority="593" operator="equal">
      <formula>"Alto"</formula>
    </cfRule>
  </conditionalFormatting>
  <conditionalFormatting sqref="R31">
    <cfRule type="cellIs" dxfId="619" priority="594" operator="equal">
      <formula>"Moderado"</formula>
    </cfRule>
  </conditionalFormatting>
  <conditionalFormatting sqref="R32:R33">
    <cfRule type="cellIs" dxfId="618" priority="595" operator="equal">
      <formula>"Extremo"</formula>
    </cfRule>
  </conditionalFormatting>
  <conditionalFormatting sqref="R32:R33">
    <cfRule type="cellIs" dxfId="617" priority="596" operator="equal">
      <formula>"Alto"</formula>
    </cfRule>
  </conditionalFormatting>
  <conditionalFormatting sqref="R32:R33">
    <cfRule type="cellIs" dxfId="616" priority="597" operator="equal">
      <formula>"Moderado"</formula>
    </cfRule>
  </conditionalFormatting>
  <conditionalFormatting sqref="R34">
    <cfRule type="cellIs" dxfId="615" priority="598" operator="equal">
      <formula>"Extremo"</formula>
    </cfRule>
  </conditionalFormatting>
  <conditionalFormatting sqref="R34">
    <cfRule type="cellIs" dxfId="614" priority="599" operator="equal">
      <formula>"Alto"</formula>
    </cfRule>
  </conditionalFormatting>
  <conditionalFormatting sqref="R34">
    <cfRule type="cellIs" dxfId="613" priority="600" operator="equal">
      <formula>"Moderado"</formula>
    </cfRule>
  </conditionalFormatting>
  <conditionalFormatting sqref="R35">
    <cfRule type="cellIs" dxfId="612" priority="601" operator="equal">
      <formula>"Extremo"</formula>
    </cfRule>
  </conditionalFormatting>
  <conditionalFormatting sqref="R35">
    <cfRule type="cellIs" dxfId="611" priority="602" operator="equal">
      <formula>"Alto"</formula>
    </cfRule>
  </conditionalFormatting>
  <conditionalFormatting sqref="R35">
    <cfRule type="cellIs" dxfId="610" priority="603" operator="equal">
      <formula>"Moderado"</formula>
    </cfRule>
  </conditionalFormatting>
  <conditionalFormatting sqref="R36">
    <cfRule type="cellIs" dxfId="609" priority="604" operator="equal">
      <formula>"Extremo"</formula>
    </cfRule>
  </conditionalFormatting>
  <conditionalFormatting sqref="R36">
    <cfRule type="cellIs" dxfId="608" priority="605" operator="equal">
      <formula>"Alto"</formula>
    </cfRule>
  </conditionalFormatting>
  <conditionalFormatting sqref="R36">
    <cfRule type="cellIs" dxfId="607" priority="606" operator="equal">
      <formula>"Moderado"</formula>
    </cfRule>
  </conditionalFormatting>
  <conditionalFormatting sqref="R37:R38">
    <cfRule type="cellIs" dxfId="606" priority="607" operator="equal">
      <formula>"Extremo"</formula>
    </cfRule>
  </conditionalFormatting>
  <conditionalFormatting sqref="R37:R38">
    <cfRule type="cellIs" dxfId="605" priority="608" operator="equal">
      <formula>"Alto"</formula>
    </cfRule>
  </conditionalFormatting>
  <conditionalFormatting sqref="R37:R38">
    <cfRule type="cellIs" dxfId="604" priority="609" operator="equal">
      <formula>"Moderado"</formula>
    </cfRule>
  </conditionalFormatting>
  <conditionalFormatting sqref="R42">
    <cfRule type="cellIs" dxfId="603" priority="610" operator="equal">
      <formula>"Extremo"</formula>
    </cfRule>
  </conditionalFormatting>
  <conditionalFormatting sqref="R42">
    <cfRule type="cellIs" dxfId="602" priority="611" operator="equal">
      <formula>"Alto"</formula>
    </cfRule>
  </conditionalFormatting>
  <conditionalFormatting sqref="R42">
    <cfRule type="cellIs" dxfId="601" priority="612" operator="equal">
      <formula>"Moderado"</formula>
    </cfRule>
  </conditionalFormatting>
  <conditionalFormatting sqref="R43">
    <cfRule type="cellIs" dxfId="600" priority="613" operator="equal">
      <formula>"Extremo"</formula>
    </cfRule>
  </conditionalFormatting>
  <conditionalFormatting sqref="R43">
    <cfRule type="cellIs" dxfId="599" priority="614" operator="equal">
      <formula>"Alto"</formula>
    </cfRule>
  </conditionalFormatting>
  <conditionalFormatting sqref="R43">
    <cfRule type="cellIs" dxfId="598" priority="615" operator="equal">
      <formula>"Moderado"</formula>
    </cfRule>
  </conditionalFormatting>
  <conditionalFormatting sqref="R44">
    <cfRule type="cellIs" dxfId="597" priority="616" operator="equal">
      <formula>"Extremo"</formula>
    </cfRule>
  </conditionalFormatting>
  <conditionalFormatting sqref="R44">
    <cfRule type="cellIs" dxfId="596" priority="617" operator="equal">
      <formula>"Alto"</formula>
    </cfRule>
  </conditionalFormatting>
  <conditionalFormatting sqref="R44">
    <cfRule type="cellIs" dxfId="595" priority="618" operator="equal">
      <formula>"Moderado"</formula>
    </cfRule>
  </conditionalFormatting>
  <conditionalFormatting sqref="R45">
    <cfRule type="cellIs" dxfId="594" priority="619" operator="equal">
      <formula>"Extremo"</formula>
    </cfRule>
  </conditionalFormatting>
  <conditionalFormatting sqref="R45">
    <cfRule type="cellIs" dxfId="593" priority="620" operator="equal">
      <formula>"Alto"</formula>
    </cfRule>
  </conditionalFormatting>
  <conditionalFormatting sqref="R45">
    <cfRule type="cellIs" dxfId="592" priority="621" operator="equal">
      <formula>"Moderado"</formula>
    </cfRule>
  </conditionalFormatting>
  <conditionalFormatting sqref="R46">
    <cfRule type="cellIs" dxfId="591" priority="622" operator="equal">
      <formula>"Extremo"</formula>
    </cfRule>
  </conditionalFormatting>
  <conditionalFormatting sqref="R46">
    <cfRule type="cellIs" dxfId="590" priority="623" operator="equal">
      <formula>"Alto"</formula>
    </cfRule>
  </conditionalFormatting>
  <conditionalFormatting sqref="R46">
    <cfRule type="cellIs" dxfId="589" priority="624" operator="equal">
      <formula>"Moderado"</formula>
    </cfRule>
  </conditionalFormatting>
  <conditionalFormatting sqref="R47:R48">
    <cfRule type="cellIs" dxfId="588" priority="625" operator="equal">
      <formula>"Extremo"</formula>
    </cfRule>
  </conditionalFormatting>
  <conditionalFormatting sqref="R47:R48">
    <cfRule type="cellIs" dxfId="587" priority="626" operator="equal">
      <formula>"Alto"</formula>
    </cfRule>
  </conditionalFormatting>
  <conditionalFormatting sqref="R47:R48">
    <cfRule type="cellIs" dxfId="586" priority="627" operator="equal">
      <formula>"Moderado"</formula>
    </cfRule>
  </conditionalFormatting>
  <conditionalFormatting sqref="R49:R51">
    <cfRule type="cellIs" dxfId="585" priority="628" operator="equal">
      <formula>"Extremo"</formula>
    </cfRule>
  </conditionalFormatting>
  <conditionalFormatting sqref="R49:R51">
    <cfRule type="cellIs" dxfId="584" priority="629" operator="equal">
      <formula>"Alto"</formula>
    </cfRule>
  </conditionalFormatting>
  <conditionalFormatting sqref="R49:R51">
    <cfRule type="cellIs" dxfId="583" priority="630" operator="equal">
      <formula>"Moderado"</formula>
    </cfRule>
  </conditionalFormatting>
  <conditionalFormatting sqref="R52:R54">
    <cfRule type="cellIs" dxfId="582" priority="631" operator="equal">
      <formula>"Extremo"</formula>
    </cfRule>
  </conditionalFormatting>
  <conditionalFormatting sqref="R52:R54">
    <cfRule type="cellIs" dxfId="581" priority="632" operator="equal">
      <formula>"Alto"</formula>
    </cfRule>
  </conditionalFormatting>
  <conditionalFormatting sqref="R52:R54">
    <cfRule type="cellIs" dxfId="580" priority="633" operator="equal">
      <formula>"Moderado"</formula>
    </cfRule>
  </conditionalFormatting>
  <conditionalFormatting sqref="R55">
    <cfRule type="cellIs" dxfId="579" priority="634" operator="equal">
      <formula>"Extremo"</formula>
    </cfRule>
  </conditionalFormatting>
  <conditionalFormatting sqref="R55">
    <cfRule type="cellIs" dxfId="578" priority="635" operator="equal">
      <formula>"Alto"</formula>
    </cfRule>
  </conditionalFormatting>
  <conditionalFormatting sqref="R55">
    <cfRule type="cellIs" dxfId="577" priority="636" operator="equal">
      <formula>"Moderado"</formula>
    </cfRule>
  </conditionalFormatting>
  <conditionalFormatting sqref="R56:R57">
    <cfRule type="cellIs" dxfId="576" priority="637" operator="equal">
      <formula>"Extremo"</formula>
    </cfRule>
  </conditionalFormatting>
  <conditionalFormatting sqref="R56:R57">
    <cfRule type="cellIs" dxfId="575" priority="638" operator="equal">
      <formula>"Alto"</formula>
    </cfRule>
  </conditionalFormatting>
  <conditionalFormatting sqref="R56:R57">
    <cfRule type="cellIs" dxfId="574" priority="639" operator="equal">
      <formula>"Moderado"</formula>
    </cfRule>
  </conditionalFormatting>
  <conditionalFormatting sqref="R58:R61">
    <cfRule type="cellIs" dxfId="573" priority="640" operator="equal">
      <formula>"Extremo"</formula>
    </cfRule>
  </conditionalFormatting>
  <conditionalFormatting sqref="R58:R61">
    <cfRule type="cellIs" dxfId="572" priority="641" operator="equal">
      <formula>"Alto"</formula>
    </cfRule>
  </conditionalFormatting>
  <conditionalFormatting sqref="R58:R61">
    <cfRule type="cellIs" dxfId="571" priority="642" operator="equal">
      <formula>"Moderado"</formula>
    </cfRule>
  </conditionalFormatting>
  <conditionalFormatting sqref="R62">
    <cfRule type="cellIs" dxfId="570" priority="643" operator="equal">
      <formula>"Extremo"</formula>
    </cfRule>
  </conditionalFormatting>
  <conditionalFormatting sqref="R62">
    <cfRule type="cellIs" dxfId="569" priority="644" operator="equal">
      <formula>"Alto"</formula>
    </cfRule>
  </conditionalFormatting>
  <conditionalFormatting sqref="R62">
    <cfRule type="cellIs" dxfId="568" priority="645" operator="equal">
      <formula>"Moderado"</formula>
    </cfRule>
  </conditionalFormatting>
  <conditionalFormatting sqref="R63">
    <cfRule type="cellIs" dxfId="567" priority="646" operator="equal">
      <formula>"Extremo"</formula>
    </cfRule>
  </conditionalFormatting>
  <conditionalFormatting sqref="R63">
    <cfRule type="cellIs" dxfId="566" priority="647" operator="equal">
      <formula>"Alto"</formula>
    </cfRule>
  </conditionalFormatting>
  <conditionalFormatting sqref="R63">
    <cfRule type="cellIs" dxfId="565" priority="648" operator="equal">
      <formula>"Moderado"</formula>
    </cfRule>
  </conditionalFormatting>
  <conditionalFormatting sqref="R64">
    <cfRule type="cellIs" dxfId="564" priority="649" operator="equal">
      <formula>"Extremo"</formula>
    </cfRule>
  </conditionalFormatting>
  <conditionalFormatting sqref="R64">
    <cfRule type="cellIs" dxfId="563" priority="650" operator="equal">
      <formula>"Alto"</formula>
    </cfRule>
  </conditionalFormatting>
  <conditionalFormatting sqref="R64">
    <cfRule type="cellIs" dxfId="562" priority="651" operator="equal">
      <formula>"Moderado"</formula>
    </cfRule>
  </conditionalFormatting>
  <conditionalFormatting sqref="R65">
    <cfRule type="cellIs" dxfId="561" priority="652" operator="equal">
      <formula>"Extremo"</formula>
    </cfRule>
  </conditionalFormatting>
  <conditionalFormatting sqref="R65">
    <cfRule type="cellIs" dxfId="560" priority="653" operator="equal">
      <formula>"Alto"</formula>
    </cfRule>
  </conditionalFormatting>
  <conditionalFormatting sqref="R65">
    <cfRule type="cellIs" dxfId="559" priority="654" operator="equal">
      <formula>"Moderado"</formula>
    </cfRule>
  </conditionalFormatting>
  <conditionalFormatting sqref="R66:R69">
    <cfRule type="cellIs" dxfId="558" priority="655" operator="equal">
      <formula>"Extremo"</formula>
    </cfRule>
  </conditionalFormatting>
  <conditionalFormatting sqref="R66:R69">
    <cfRule type="cellIs" dxfId="557" priority="656" operator="equal">
      <formula>"Alto"</formula>
    </cfRule>
  </conditionalFormatting>
  <conditionalFormatting sqref="R66:R69">
    <cfRule type="cellIs" dxfId="556" priority="657" operator="equal">
      <formula>"Moderado"</formula>
    </cfRule>
  </conditionalFormatting>
  <conditionalFormatting sqref="R70">
    <cfRule type="cellIs" dxfId="555" priority="658" operator="equal">
      <formula>"Extremo"</formula>
    </cfRule>
  </conditionalFormatting>
  <conditionalFormatting sqref="R70">
    <cfRule type="cellIs" dxfId="554" priority="659" operator="equal">
      <formula>"Alto"</formula>
    </cfRule>
  </conditionalFormatting>
  <conditionalFormatting sqref="R70">
    <cfRule type="cellIs" dxfId="553" priority="660" operator="equal">
      <formula>"Moderado"</formula>
    </cfRule>
  </conditionalFormatting>
  <conditionalFormatting sqref="R71">
    <cfRule type="cellIs" dxfId="552" priority="661" operator="equal">
      <formula>"Extremo"</formula>
    </cfRule>
  </conditionalFormatting>
  <conditionalFormatting sqref="R71">
    <cfRule type="cellIs" dxfId="551" priority="662" operator="equal">
      <formula>"Alto"</formula>
    </cfRule>
  </conditionalFormatting>
  <conditionalFormatting sqref="R71">
    <cfRule type="cellIs" dxfId="550" priority="663" operator="equal">
      <formula>"Moderado"</formula>
    </cfRule>
  </conditionalFormatting>
  <conditionalFormatting sqref="R72">
    <cfRule type="cellIs" dxfId="549" priority="664" operator="equal">
      <formula>"Extremo"</formula>
    </cfRule>
  </conditionalFormatting>
  <conditionalFormatting sqref="R72">
    <cfRule type="cellIs" dxfId="548" priority="665" operator="equal">
      <formula>"Alto"</formula>
    </cfRule>
  </conditionalFormatting>
  <conditionalFormatting sqref="R72">
    <cfRule type="cellIs" dxfId="547" priority="666" operator="equal">
      <formula>"Moderado"</formula>
    </cfRule>
  </conditionalFormatting>
  <conditionalFormatting sqref="R76:R79">
    <cfRule type="cellIs" dxfId="546" priority="667" operator="equal">
      <formula>"Extremo"</formula>
    </cfRule>
  </conditionalFormatting>
  <conditionalFormatting sqref="R76:R79">
    <cfRule type="cellIs" dxfId="545" priority="668" operator="equal">
      <formula>"Alto"</formula>
    </cfRule>
  </conditionalFormatting>
  <conditionalFormatting sqref="R76:R79">
    <cfRule type="cellIs" dxfId="544" priority="669" operator="equal">
      <formula>"Moderado"</formula>
    </cfRule>
  </conditionalFormatting>
  <conditionalFormatting sqref="R79:R82">
    <cfRule type="cellIs" dxfId="543" priority="670" operator="equal">
      <formula>"Extremo"</formula>
    </cfRule>
  </conditionalFormatting>
  <conditionalFormatting sqref="R79:R82">
    <cfRule type="cellIs" dxfId="542" priority="671" operator="equal">
      <formula>"Alto"</formula>
    </cfRule>
  </conditionalFormatting>
  <conditionalFormatting sqref="R79:R82">
    <cfRule type="cellIs" dxfId="541" priority="672" operator="equal">
      <formula>"Moderado"</formula>
    </cfRule>
  </conditionalFormatting>
  <conditionalFormatting sqref="R83">
    <cfRule type="cellIs" dxfId="540" priority="673" operator="equal">
      <formula>"Extremo"</formula>
    </cfRule>
  </conditionalFormatting>
  <conditionalFormatting sqref="R83">
    <cfRule type="cellIs" dxfId="539" priority="674" operator="equal">
      <formula>"Alto"</formula>
    </cfRule>
  </conditionalFormatting>
  <conditionalFormatting sqref="R83">
    <cfRule type="cellIs" dxfId="538" priority="675" operator="equal">
      <formula>"Moderado"</formula>
    </cfRule>
  </conditionalFormatting>
  <conditionalFormatting sqref="R84">
    <cfRule type="cellIs" dxfId="537" priority="676" operator="equal">
      <formula>"Extremo"</formula>
    </cfRule>
  </conditionalFormatting>
  <conditionalFormatting sqref="R84">
    <cfRule type="cellIs" dxfId="536" priority="677" operator="equal">
      <formula>"Alto"</formula>
    </cfRule>
  </conditionalFormatting>
  <conditionalFormatting sqref="R84">
    <cfRule type="cellIs" dxfId="535" priority="678" operator="equal">
      <formula>"Moderado"</formula>
    </cfRule>
  </conditionalFormatting>
  <conditionalFormatting sqref="R85:R86">
    <cfRule type="cellIs" dxfId="534" priority="679" operator="equal">
      <formula>"Extremo"</formula>
    </cfRule>
  </conditionalFormatting>
  <conditionalFormatting sqref="R85:R86">
    <cfRule type="cellIs" dxfId="533" priority="680" operator="equal">
      <formula>"Alto"</formula>
    </cfRule>
  </conditionalFormatting>
  <conditionalFormatting sqref="R85:R86">
    <cfRule type="cellIs" dxfId="532" priority="681" operator="equal">
      <formula>"Moderado"</formula>
    </cfRule>
  </conditionalFormatting>
  <conditionalFormatting sqref="R87:R88">
    <cfRule type="cellIs" dxfId="531" priority="682" operator="equal">
      <formula>"Extremo"</formula>
    </cfRule>
  </conditionalFormatting>
  <conditionalFormatting sqref="R87:R88">
    <cfRule type="cellIs" dxfId="530" priority="683" operator="equal">
      <formula>"Alto"</formula>
    </cfRule>
  </conditionalFormatting>
  <conditionalFormatting sqref="R87:R88">
    <cfRule type="cellIs" dxfId="529" priority="684" operator="equal">
      <formula>"Moderado"</formula>
    </cfRule>
  </conditionalFormatting>
  <conditionalFormatting sqref="R89:R90">
    <cfRule type="cellIs" dxfId="528" priority="685" operator="equal">
      <formula>"Extremo"</formula>
    </cfRule>
  </conditionalFormatting>
  <conditionalFormatting sqref="R89:R90">
    <cfRule type="cellIs" dxfId="527" priority="686" operator="equal">
      <formula>"Alto"</formula>
    </cfRule>
  </conditionalFormatting>
  <conditionalFormatting sqref="R89:R90">
    <cfRule type="cellIs" dxfId="526" priority="687" operator="equal">
      <formula>"Moderado"</formula>
    </cfRule>
  </conditionalFormatting>
  <conditionalFormatting sqref="R91">
    <cfRule type="cellIs" dxfId="525" priority="688" operator="equal">
      <formula>"Extremo"</formula>
    </cfRule>
  </conditionalFormatting>
  <conditionalFormatting sqref="R91">
    <cfRule type="cellIs" dxfId="524" priority="689" operator="equal">
      <formula>"Alto"</formula>
    </cfRule>
  </conditionalFormatting>
  <conditionalFormatting sqref="R91">
    <cfRule type="cellIs" dxfId="523" priority="690" operator="equal">
      <formula>"Moderado"</formula>
    </cfRule>
  </conditionalFormatting>
  <conditionalFormatting sqref="R92:R95">
    <cfRule type="cellIs" dxfId="522" priority="691" operator="equal">
      <formula>"Extremo"</formula>
    </cfRule>
  </conditionalFormatting>
  <conditionalFormatting sqref="R92:R95">
    <cfRule type="cellIs" dxfId="521" priority="692" operator="equal">
      <formula>"Alto"</formula>
    </cfRule>
  </conditionalFormatting>
  <conditionalFormatting sqref="R92:R95">
    <cfRule type="cellIs" dxfId="520" priority="693" operator="equal">
      <formula>"Moderado"</formula>
    </cfRule>
  </conditionalFormatting>
  <conditionalFormatting sqref="R96:R97">
    <cfRule type="cellIs" dxfId="519" priority="694" operator="equal">
      <formula>"Extremo"</formula>
    </cfRule>
  </conditionalFormatting>
  <conditionalFormatting sqref="R96:R97">
    <cfRule type="cellIs" dxfId="518" priority="695" operator="equal">
      <formula>"Alto"</formula>
    </cfRule>
  </conditionalFormatting>
  <conditionalFormatting sqref="R96:R97">
    <cfRule type="cellIs" dxfId="517" priority="696" operator="equal">
      <formula>"Moderado"</formula>
    </cfRule>
  </conditionalFormatting>
  <conditionalFormatting sqref="R98">
    <cfRule type="cellIs" dxfId="516" priority="697" operator="equal">
      <formula>"Extremo"</formula>
    </cfRule>
  </conditionalFormatting>
  <conditionalFormatting sqref="R98">
    <cfRule type="cellIs" dxfId="515" priority="698" operator="equal">
      <formula>"Alto"</formula>
    </cfRule>
  </conditionalFormatting>
  <conditionalFormatting sqref="R98">
    <cfRule type="cellIs" dxfId="514" priority="699" operator="equal">
      <formula>"Moderado"</formula>
    </cfRule>
  </conditionalFormatting>
  <conditionalFormatting sqref="R99:R100">
    <cfRule type="cellIs" dxfId="513" priority="700" operator="equal">
      <formula>"Extremo"</formula>
    </cfRule>
  </conditionalFormatting>
  <conditionalFormatting sqref="R99:R100">
    <cfRule type="cellIs" dxfId="512" priority="701" operator="equal">
      <formula>"Alto"</formula>
    </cfRule>
  </conditionalFormatting>
  <conditionalFormatting sqref="R99:R100">
    <cfRule type="cellIs" dxfId="511" priority="702" operator="equal">
      <formula>"Moderado"</formula>
    </cfRule>
  </conditionalFormatting>
  <conditionalFormatting sqref="R101">
    <cfRule type="cellIs" dxfId="510" priority="703" operator="equal">
      <formula>"Extremo"</formula>
    </cfRule>
  </conditionalFormatting>
  <conditionalFormatting sqref="R101">
    <cfRule type="cellIs" dxfId="509" priority="704" operator="equal">
      <formula>"Alto"</formula>
    </cfRule>
  </conditionalFormatting>
  <conditionalFormatting sqref="R101">
    <cfRule type="cellIs" dxfId="508" priority="705" operator="equal">
      <formula>"Moderado"</formula>
    </cfRule>
  </conditionalFormatting>
  <conditionalFormatting sqref="R102:R103">
    <cfRule type="cellIs" dxfId="507" priority="706" operator="equal">
      <formula>"Extremo"</formula>
    </cfRule>
  </conditionalFormatting>
  <conditionalFormatting sqref="R102:R103">
    <cfRule type="cellIs" dxfId="506" priority="707" operator="equal">
      <formula>"Alto"</formula>
    </cfRule>
  </conditionalFormatting>
  <conditionalFormatting sqref="R102:R103">
    <cfRule type="cellIs" dxfId="505" priority="708" operator="equal">
      <formula>"Moderado"</formula>
    </cfRule>
  </conditionalFormatting>
  <conditionalFormatting sqref="R104:R105">
    <cfRule type="cellIs" dxfId="504" priority="709" operator="equal">
      <formula>"Extremo"</formula>
    </cfRule>
  </conditionalFormatting>
  <conditionalFormatting sqref="R104:R105">
    <cfRule type="cellIs" dxfId="503" priority="710" operator="equal">
      <formula>"Alto"</formula>
    </cfRule>
  </conditionalFormatting>
  <conditionalFormatting sqref="R104:R105">
    <cfRule type="cellIs" dxfId="502" priority="711" operator="equal">
      <formula>"Moderado"</formula>
    </cfRule>
  </conditionalFormatting>
  <conditionalFormatting sqref="R106">
    <cfRule type="cellIs" dxfId="501" priority="712" operator="equal">
      <formula>"Extremo"</formula>
    </cfRule>
  </conditionalFormatting>
  <conditionalFormatting sqref="R106">
    <cfRule type="cellIs" dxfId="500" priority="713" operator="equal">
      <formula>"Alto"</formula>
    </cfRule>
  </conditionalFormatting>
  <conditionalFormatting sqref="R106">
    <cfRule type="cellIs" dxfId="499" priority="714" operator="equal">
      <formula>"Moderado"</formula>
    </cfRule>
  </conditionalFormatting>
  <conditionalFormatting sqref="R107:R108">
    <cfRule type="cellIs" dxfId="498" priority="715" operator="equal">
      <formula>"Extremo"</formula>
    </cfRule>
  </conditionalFormatting>
  <conditionalFormatting sqref="R107:R108">
    <cfRule type="cellIs" dxfId="497" priority="716" operator="equal">
      <formula>"Alto"</formula>
    </cfRule>
  </conditionalFormatting>
  <conditionalFormatting sqref="R107:R108">
    <cfRule type="cellIs" dxfId="496" priority="717" operator="equal">
      <formula>"Moderado"</formula>
    </cfRule>
  </conditionalFormatting>
  <conditionalFormatting sqref="R109">
    <cfRule type="cellIs" dxfId="495" priority="718" operator="equal">
      <formula>"Extremo"</formula>
    </cfRule>
  </conditionalFormatting>
  <conditionalFormatting sqref="R109">
    <cfRule type="cellIs" dxfId="494" priority="719" operator="equal">
      <formula>"Alto"</formula>
    </cfRule>
  </conditionalFormatting>
  <conditionalFormatting sqref="R109">
    <cfRule type="cellIs" dxfId="493" priority="720" operator="equal">
      <formula>"Moderado"</formula>
    </cfRule>
  </conditionalFormatting>
  <conditionalFormatting sqref="R110:R111">
    <cfRule type="cellIs" dxfId="492" priority="721" operator="equal">
      <formula>"Extremo"</formula>
    </cfRule>
  </conditionalFormatting>
  <conditionalFormatting sqref="R110:R111">
    <cfRule type="cellIs" dxfId="491" priority="722" operator="equal">
      <formula>"Alto"</formula>
    </cfRule>
  </conditionalFormatting>
  <conditionalFormatting sqref="R110:R111">
    <cfRule type="cellIs" dxfId="490" priority="723" operator="equal">
      <formula>"Moderado"</formula>
    </cfRule>
  </conditionalFormatting>
  <conditionalFormatting sqref="R112:R114">
    <cfRule type="cellIs" dxfId="489" priority="724" operator="equal">
      <formula>"Extremo"</formula>
    </cfRule>
  </conditionalFormatting>
  <conditionalFormatting sqref="R112:R114">
    <cfRule type="cellIs" dxfId="488" priority="725" operator="equal">
      <formula>"Alto"</formula>
    </cfRule>
  </conditionalFormatting>
  <conditionalFormatting sqref="R112:R114">
    <cfRule type="cellIs" dxfId="487" priority="726" operator="equal">
      <formula>"Moderado"</formula>
    </cfRule>
  </conditionalFormatting>
  <conditionalFormatting sqref="R115">
    <cfRule type="cellIs" dxfId="486" priority="727" operator="equal">
      <formula>"Extremo"</formula>
    </cfRule>
  </conditionalFormatting>
  <conditionalFormatting sqref="R115">
    <cfRule type="cellIs" dxfId="485" priority="728" operator="equal">
      <formula>"Alto"</formula>
    </cfRule>
  </conditionalFormatting>
  <conditionalFormatting sqref="R115">
    <cfRule type="cellIs" dxfId="484" priority="729" operator="equal">
      <formula>"Moderado"</formula>
    </cfRule>
  </conditionalFormatting>
  <conditionalFormatting sqref="R116:R117">
    <cfRule type="cellIs" dxfId="483" priority="730" operator="equal">
      <formula>"Extremo"</formula>
    </cfRule>
  </conditionalFormatting>
  <conditionalFormatting sqref="R116:R117">
    <cfRule type="cellIs" dxfId="482" priority="731" operator="equal">
      <formula>"Alto"</formula>
    </cfRule>
  </conditionalFormatting>
  <conditionalFormatting sqref="R116:R117">
    <cfRule type="cellIs" dxfId="481" priority="732" operator="equal">
      <formula>"Moderado"</formula>
    </cfRule>
  </conditionalFormatting>
  <conditionalFormatting sqref="R118">
    <cfRule type="cellIs" dxfId="480" priority="733" operator="equal">
      <formula>"Extremo"</formula>
    </cfRule>
  </conditionalFormatting>
  <conditionalFormatting sqref="R118">
    <cfRule type="cellIs" dxfId="479" priority="734" operator="equal">
      <formula>"Alto"</formula>
    </cfRule>
  </conditionalFormatting>
  <conditionalFormatting sqref="R118">
    <cfRule type="cellIs" dxfId="478" priority="735" operator="equal">
      <formula>"Moderado"</formula>
    </cfRule>
  </conditionalFormatting>
  <conditionalFormatting sqref="R119:R121">
    <cfRule type="cellIs" dxfId="477" priority="736" operator="equal">
      <formula>"Extremo"</formula>
    </cfRule>
  </conditionalFormatting>
  <conditionalFormatting sqref="R119:R121">
    <cfRule type="cellIs" dxfId="476" priority="737" operator="equal">
      <formula>"Alto"</formula>
    </cfRule>
  </conditionalFormatting>
  <conditionalFormatting sqref="R119:R121">
    <cfRule type="cellIs" dxfId="475" priority="738" operator="equal">
      <formula>"Moderado"</formula>
    </cfRule>
  </conditionalFormatting>
  <conditionalFormatting sqref="R122:R123">
    <cfRule type="cellIs" dxfId="474" priority="739" operator="equal">
      <formula>"Extremo"</formula>
    </cfRule>
  </conditionalFormatting>
  <conditionalFormatting sqref="R122:R123">
    <cfRule type="cellIs" dxfId="473" priority="740" operator="equal">
      <formula>"Alto"</formula>
    </cfRule>
  </conditionalFormatting>
  <conditionalFormatting sqref="R122:R123">
    <cfRule type="cellIs" dxfId="472" priority="741" operator="equal">
      <formula>"Moderado"</formula>
    </cfRule>
  </conditionalFormatting>
  <conditionalFormatting sqref="R124:R126">
    <cfRule type="cellIs" dxfId="471" priority="742" operator="equal">
      <formula>"Extremo"</formula>
    </cfRule>
  </conditionalFormatting>
  <conditionalFormatting sqref="R124:R126">
    <cfRule type="cellIs" dxfId="470" priority="743" operator="equal">
      <formula>"Alto"</formula>
    </cfRule>
  </conditionalFormatting>
  <conditionalFormatting sqref="R124:R126">
    <cfRule type="cellIs" dxfId="469" priority="744" operator="equal">
      <formula>"Moderado"</formula>
    </cfRule>
  </conditionalFormatting>
  <conditionalFormatting sqref="R127:R130">
    <cfRule type="cellIs" dxfId="468" priority="745" operator="equal">
      <formula>"Extremo"</formula>
    </cfRule>
  </conditionalFormatting>
  <conditionalFormatting sqref="R127:R130">
    <cfRule type="cellIs" dxfId="467" priority="746" operator="equal">
      <formula>"Alto"</formula>
    </cfRule>
  </conditionalFormatting>
  <conditionalFormatting sqref="R127:R130">
    <cfRule type="cellIs" dxfId="466" priority="747" operator="equal">
      <formula>"Moderado"</formula>
    </cfRule>
  </conditionalFormatting>
  <conditionalFormatting sqref="R131:R134">
    <cfRule type="cellIs" dxfId="465" priority="748" operator="equal">
      <formula>"Extremo"</formula>
    </cfRule>
  </conditionalFormatting>
  <conditionalFormatting sqref="R131:R134">
    <cfRule type="cellIs" dxfId="464" priority="749" operator="equal">
      <formula>"Alto"</formula>
    </cfRule>
  </conditionalFormatting>
  <conditionalFormatting sqref="R131:R134">
    <cfRule type="cellIs" dxfId="463" priority="750" operator="equal">
      <formula>"Moderado"</formula>
    </cfRule>
  </conditionalFormatting>
  <conditionalFormatting sqref="R135:R139">
    <cfRule type="cellIs" dxfId="462" priority="751" operator="equal">
      <formula>"Extremo"</formula>
    </cfRule>
  </conditionalFormatting>
  <conditionalFormatting sqref="R135:R139">
    <cfRule type="cellIs" dxfId="461" priority="752" operator="equal">
      <formula>"Alto"</formula>
    </cfRule>
  </conditionalFormatting>
  <conditionalFormatting sqref="R135:R139">
    <cfRule type="cellIs" dxfId="460" priority="753" operator="equal">
      <formula>"Moderado"</formula>
    </cfRule>
  </conditionalFormatting>
  <conditionalFormatting sqref="R145:R146">
    <cfRule type="cellIs" dxfId="459" priority="754" operator="equal">
      <formula>"Extremo"</formula>
    </cfRule>
  </conditionalFormatting>
  <conditionalFormatting sqref="R145:R146">
    <cfRule type="cellIs" dxfId="458" priority="755" operator="equal">
      <formula>"Alto"</formula>
    </cfRule>
  </conditionalFormatting>
  <conditionalFormatting sqref="R145:R146">
    <cfRule type="cellIs" dxfId="457" priority="756" operator="equal">
      <formula>"Moderado"</formula>
    </cfRule>
  </conditionalFormatting>
  <conditionalFormatting sqref="R147:R148">
    <cfRule type="cellIs" dxfId="456" priority="757" operator="equal">
      <formula>"Extremo"</formula>
    </cfRule>
  </conditionalFormatting>
  <conditionalFormatting sqref="R147:R148">
    <cfRule type="cellIs" dxfId="455" priority="758" operator="equal">
      <formula>"Alto"</formula>
    </cfRule>
  </conditionalFormatting>
  <conditionalFormatting sqref="R147:R148">
    <cfRule type="cellIs" dxfId="454" priority="759" operator="equal">
      <formula>"Moderado"</formula>
    </cfRule>
  </conditionalFormatting>
  <conditionalFormatting sqref="R149:R150">
    <cfRule type="cellIs" dxfId="453" priority="760" operator="equal">
      <formula>"Extremo"</formula>
    </cfRule>
  </conditionalFormatting>
  <conditionalFormatting sqref="R149:R150">
    <cfRule type="cellIs" dxfId="452" priority="761" operator="equal">
      <formula>"Alto"</formula>
    </cfRule>
  </conditionalFormatting>
  <conditionalFormatting sqref="R149:R150">
    <cfRule type="cellIs" dxfId="451" priority="762" operator="equal">
      <formula>"Moderado"</formula>
    </cfRule>
  </conditionalFormatting>
  <conditionalFormatting sqref="AK153 R151:R153">
    <cfRule type="cellIs" dxfId="450" priority="763" operator="equal">
      <formula>"Extremo"</formula>
    </cfRule>
  </conditionalFormatting>
  <conditionalFormatting sqref="AK153 R151:R153">
    <cfRule type="cellIs" dxfId="449" priority="764" operator="equal">
      <formula>"Alto"</formula>
    </cfRule>
  </conditionalFormatting>
  <conditionalFormatting sqref="AK153 R151:R153">
    <cfRule type="cellIs" dxfId="448" priority="765" operator="equal">
      <formula>"Moderado"</formula>
    </cfRule>
  </conditionalFormatting>
  <conditionalFormatting sqref="R154:R157">
    <cfRule type="cellIs" dxfId="447" priority="766" operator="equal">
      <formula>"Extremo"</formula>
    </cfRule>
  </conditionalFormatting>
  <conditionalFormatting sqref="R154:R157">
    <cfRule type="cellIs" dxfId="446" priority="767" operator="equal">
      <formula>"Alto"</formula>
    </cfRule>
  </conditionalFormatting>
  <conditionalFormatting sqref="R154:R157">
    <cfRule type="cellIs" dxfId="445" priority="768" operator="equal">
      <formula>"Moderado"</formula>
    </cfRule>
  </conditionalFormatting>
  <conditionalFormatting sqref="R73:R76">
    <cfRule type="cellIs" dxfId="444" priority="769" operator="equal">
      <formula>"Extremo"</formula>
    </cfRule>
  </conditionalFormatting>
  <conditionalFormatting sqref="R73:R76">
    <cfRule type="cellIs" dxfId="443" priority="770" operator="equal">
      <formula>"Alto"</formula>
    </cfRule>
  </conditionalFormatting>
  <conditionalFormatting sqref="R73:R76">
    <cfRule type="cellIs" dxfId="442" priority="771" operator="equal">
      <formula>"Moderado"</formula>
    </cfRule>
  </conditionalFormatting>
  <conditionalFormatting sqref="J8:J157 AA39:AA41 AA70:AA157">
    <cfRule type="cellIs" dxfId="441" priority="1" operator="equal">
      <formula>"Muy Alta"</formula>
    </cfRule>
  </conditionalFormatting>
  <conditionalFormatting sqref="J8:J157 AA39:AA41 AA70:AA157">
    <cfRule type="cellIs" dxfId="440" priority="2" operator="equal">
      <formula>"Alta"</formula>
    </cfRule>
  </conditionalFormatting>
  <conditionalFormatting sqref="J8:J157 AA39:AA41 AA70:AA157">
    <cfRule type="cellIs" dxfId="439" priority="3" operator="equal">
      <formula>"Media"</formula>
    </cfRule>
  </conditionalFormatting>
  <conditionalFormatting sqref="N8:N157 AC34:AC157">
    <cfRule type="cellIs" dxfId="438" priority="4" operator="equal">
      <formula>"Catastrófico"</formula>
    </cfRule>
  </conditionalFormatting>
  <conditionalFormatting sqref="N8:N157 AC34:AC157">
    <cfRule type="cellIs" dxfId="437" priority="5" operator="equal">
      <formula>"Mayor"</formula>
    </cfRule>
  </conditionalFormatting>
  <conditionalFormatting sqref="N8:N157 AC34:AC157">
    <cfRule type="cellIs" dxfId="436" priority="6" operator="equal">
      <formula>"Moderado"</formula>
    </cfRule>
  </conditionalFormatting>
  <conditionalFormatting sqref="R39:R41 R140:R142 AE8:AE157 P8:P157">
    <cfRule type="cellIs" dxfId="435" priority="13" operator="equal">
      <formula>"Extremo"</formula>
    </cfRule>
  </conditionalFormatting>
  <conditionalFormatting sqref="R39:R41 R140:R142 AE8:AE157 P8:P157">
    <cfRule type="cellIs" dxfId="434" priority="14" operator="equal">
      <formula>"Alto"</formula>
    </cfRule>
  </conditionalFormatting>
  <conditionalFormatting sqref="R39:R41 R140:R142 AE8:AE157 P8:P157">
    <cfRule type="cellIs" dxfId="433" priority="15" operator="equal">
      <formula>"Moderado"</formula>
    </cfRule>
  </conditionalFormatting>
  <conditionalFormatting sqref="AA9">
    <cfRule type="cellIs" dxfId="432" priority="19" operator="equal">
      <formula>"Muy Alta"</formula>
    </cfRule>
  </conditionalFormatting>
  <conditionalFormatting sqref="AA9">
    <cfRule type="cellIs" dxfId="431" priority="20" operator="equal">
      <formula>"Alta"</formula>
    </cfRule>
  </conditionalFormatting>
  <conditionalFormatting sqref="AA9">
    <cfRule type="cellIs" dxfId="430" priority="21" operator="equal">
      <formula>"Media"</formula>
    </cfRule>
  </conditionalFormatting>
  <conditionalFormatting sqref="P10">
    <cfRule type="cellIs" dxfId="429" priority="25" operator="equal">
      <formula>"Extremo"</formula>
    </cfRule>
  </conditionalFormatting>
  <conditionalFormatting sqref="P10">
    <cfRule type="cellIs" dxfId="428" priority="26" operator="equal">
      <formula>"Alto"</formula>
    </cfRule>
  </conditionalFormatting>
  <conditionalFormatting sqref="P10">
    <cfRule type="cellIs" dxfId="427" priority="27" operator="equal">
      <formula>"Moderado"</formula>
    </cfRule>
  </conditionalFormatting>
  <conditionalFormatting sqref="AA10:AA13">
    <cfRule type="cellIs" dxfId="426" priority="28" operator="equal">
      <formula>"Muy Alta"</formula>
    </cfRule>
  </conditionalFormatting>
  <conditionalFormatting sqref="AA10:AA13">
    <cfRule type="cellIs" dxfId="425" priority="29" operator="equal">
      <formula>"Alta"</formula>
    </cfRule>
  </conditionalFormatting>
  <conditionalFormatting sqref="AA10:AA13">
    <cfRule type="cellIs" dxfId="424" priority="30" operator="equal">
      <formula>"Media"</formula>
    </cfRule>
  </conditionalFormatting>
  <conditionalFormatting sqref="P12:P13">
    <cfRule type="cellIs" dxfId="423" priority="34" operator="equal">
      <formula>"Extremo"</formula>
    </cfRule>
  </conditionalFormatting>
  <conditionalFormatting sqref="P12:P13">
    <cfRule type="cellIs" dxfId="422" priority="35" operator="equal">
      <formula>"Alto"</formula>
    </cfRule>
  </conditionalFormatting>
  <conditionalFormatting sqref="P12:P13">
    <cfRule type="cellIs" dxfId="421" priority="36" operator="equal">
      <formula>"Moderado"</formula>
    </cfRule>
  </conditionalFormatting>
  <conditionalFormatting sqref="AA11:AA13">
    <cfRule type="cellIs" dxfId="420" priority="37" operator="equal">
      <formula>"Muy Alta"</formula>
    </cfRule>
  </conditionalFormatting>
  <conditionalFormatting sqref="AA11:AA13">
    <cfRule type="cellIs" dxfId="419" priority="38" operator="equal">
      <formula>"Alta"</formula>
    </cfRule>
  </conditionalFormatting>
  <conditionalFormatting sqref="AA11:AA13">
    <cfRule type="cellIs" dxfId="418" priority="39" operator="equal">
      <formula>"Media"</formula>
    </cfRule>
  </conditionalFormatting>
  <conditionalFormatting sqref="P13:P14">
    <cfRule type="cellIs" dxfId="417" priority="43" operator="equal">
      <formula>"Extremo"</formula>
    </cfRule>
  </conditionalFormatting>
  <conditionalFormatting sqref="P13:P14">
    <cfRule type="cellIs" dxfId="416" priority="44" operator="equal">
      <formula>"Alto"</formula>
    </cfRule>
  </conditionalFormatting>
  <conditionalFormatting sqref="P13:P14">
    <cfRule type="cellIs" dxfId="415" priority="45" operator="equal">
      <formula>"Moderado"</formula>
    </cfRule>
  </conditionalFormatting>
  <conditionalFormatting sqref="AA13:AA16">
    <cfRule type="cellIs" dxfId="414" priority="46" operator="equal">
      <formula>"Muy Alta"</formula>
    </cfRule>
  </conditionalFormatting>
  <conditionalFormatting sqref="AA13:AA16">
    <cfRule type="cellIs" dxfId="413" priority="47" operator="equal">
      <formula>"Alta"</formula>
    </cfRule>
  </conditionalFormatting>
  <conditionalFormatting sqref="AA13:AA16">
    <cfRule type="cellIs" dxfId="412" priority="48" operator="equal">
      <formula>"Media"</formula>
    </cfRule>
  </conditionalFormatting>
  <conditionalFormatting sqref="P17:P18">
    <cfRule type="cellIs" dxfId="411" priority="52" operator="equal">
      <formula>"Extremo"</formula>
    </cfRule>
  </conditionalFormatting>
  <conditionalFormatting sqref="P17:P18">
    <cfRule type="cellIs" dxfId="410" priority="53" operator="equal">
      <formula>"Alto"</formula>
    </cfRule>
  </conditionalFormatting>
  <conditionalFormatting sqref="P17:P18">
    <cfRule type="cellIs" dxfId="409" priority="54" operator="equal">
      <formula>"Moderado"</formula>
    </cfRule>
  </conditionalFormatting>
  <conditionalFormatting sqref="AA17">
    <cfRule type="cellIs" dxfId="408" priority="55" operator="equal">
      <formula>"Muy Alta"</formula>
    </cfRule>
  </conditionalFormatting>
  <conditionalFormatting sqref="AA17">
    <cfRule type="cellIs" dxfId="407" priority="56" operator="equal">
      <formula>"Alta"</formula>
    </cfRule>
  </conditionalFormatting>
  <conditionalFormatting sqref="AA17">
    <cfRule type="cellIs" dxfId="406" priority="57" operator="equal">
      <formula>"Media"</formula>
    </cfRule>
  </conditionalFormatting>
  <conditionalFormatting sqref="P18">
    <cfRule type="cellIs" dxfId="405" priority="61" operator="equal">
      <formula>"Extremo"</formula>
    </cfRule>
  </conditionalFormatting>
  <conditionalFormatting sqref="P18">
    <cfRule type="cellIs" dxfId="404" priority="62" operator="equal">
      <formula>"Alto"</formula>
    </cfRule>
  </conditionalFormatting>
  <conditionalFormatting sqref="P18">
    <cfRule type="cellIs" dxfId="403" priority="63" operator="equal">
      <formula>"Moderado"</formula>
    </cfRule>
  </conditionalFormatting>
  <conditionalFormatting sqref="AA18">
    <cfRule type="cellIs" dxfId="402" priority="64" operator="equal">
      <formula>"Muy Alta"</formula>
    </cfRule>
  </conditionalFormatting>
  <conditionalFormatting sqref="AA18">
    <cfRule type="cellIs" dxfId="401" priority="65" operator="equal">
      <formula>"Alta"</formula>
    </cfRule>
  </conditionalFormatting>
  <conditionalFormatting sqref="AA18">
    <cfRule type="cellIs" dxfId="400" priority="66" operator="equal">
      <formula>"Media"</formula>
    </cfRule>
  </conditionalFormatting>
  <conditionalFormatting sqref="P19">
    <cfRule type="cellIs" dxfId="399" priority="70" operator="equal">
      <formula>"Extremo"</formula>
    </cfRule>
  </conditionalFormatting>
  <conditionalFormatting sqref="P19">
    <cfRule type="cellIs" dxfId="398" priority="71" operator="equal">
      <formula>"Alto"</formula>
    </cfRule>
  </conditionalFormatting>
  <conditionalFormatting sqref="P19">
    <cfRule type="cellIs" dxfId="397" priority="72" operator="equal">
      <formula>"Moderado"</formula>
    </cfRule>
  </conditionalFormatting>
  <conditionalFormatting sqref="AA19">
    <cfRule type="cellIs" dxfId="396" priority="73" operator="equal">
      <formula>"Muy Alta"</formula>
    </cfRule>
  </conditionalFormatting>
  <conditionalFormatting sqref="AA19">
    <cfRule type="cellIs" dxfId="395" priority="74" operator="equal">
      <formula>"Alta"</formula>
    </cfRule>
  </conditionalFormatting>
  <conditionalFormatting sqref="AA19">
    <cfRule type="cellIs" dxfId="394" priority="75" operator="equal">
      <formula>"Media"</formula>
    </cfRule>
  </conditionalFormatting>
  <conditionalFormatting sqref="P20:P21">
    <cfRule type="cellIs" dxfId="393" priority="76" operator="equal">
      <formula>"Extremo"</formula>
    </cfRule>
  </conditionalFormatting>
  <conditionalFormatting sqref="P20:P21">
    <cfRule type="cellIs" dxfId="392" priority="77" operator="equal">
      <formula>"Alto"</formula>
    </cfRule>
  </conditionalFormatting>
  <conditionalFormatting sqref="P20:P21">
    <cfRule type="cellIs" dxfId="391" priority="78" operator="equal">
      <formula>"Moderado"</formula>
    </cfRule>
  </conditionalFormatting>
  <conditionalFormatting sqref="AA20:AA21">
    <cfRule type="cellIs" dxfId="390" priority="79" operator="equal">
      <formula>"Muy Alta"</formula>
    </cfRule>
  </conditionalFormatting>
  <conditionalFormatting sqref="AA20:AA21">
    <cfRule type="cellIs" dxfId="389" priority="80" operator="equal">
      <formula>"Alta"</formula>
    </cfRule>
  </conditionalFormatting>
  <conditionalFormatting sqref="AA20:AA21">
    <cfRule type="cellIs" dxfId="388" priority="81" operator="equal">
      <formula>"Media"</formula>
    </cfRule>
  </conditionalFormatting>
  <conditionalFormatting sqref="P21:P24">
    <cfRule type="cellIs" dxfId="387" priority="85" operator="equal">
      <formula>"Extremo"</formula>
    </cfRule>
  </conditionalFormatting>
  <conditionalFormatting sqref="P21:P24">
    <cfRule type="cellIs" dxfId="386" priority="86" operator="equal">
      <formula>"Alto"</formula>
    </cfRule>
  </conditionalFormatting>
  <conditionalFormatting sqref="P21:P24">
    <cfRule type="cellIs" dxfId="385" priority="87" operator="equal">
      <formula>"Moderado"</formula>
    </cfRule>
  </conditionalFormatting>
  <conditionalFormatting sqref="AA21:AA24">
    <cfRule type="cellIs" dxfId="384" priority="88" operator="equal">
      <formula>"Muy Alta"</formula>
    </cfRule>
  </conditionalFormatting>
  <conditionalFormatting sqref="AA21:AA24">
    <cfRule type="cellIs" dxfId="383" priority="89" operator="equal">
      <formula>"Alta"</formula>
    </cfRule>
  </conditionalFormatting>
  <conditionalFormatting sqref="AA21:AA24">
    <cfRule type="cellIs" dxfId="382" priority="90" operator="equal">
      <formula>"Media"</formula>
    </cfRule>
  </conditionalFormatting>
  <conditionalFormatting sqref="M8:M14 M17:M32 M34:M37 M39 M42:M43 M45:M47 M49 M52 M55:M56 M58:M59 M62:M73 M76:M85 M87 M89:M99 M101:M102 M104 M106:M110 M112:M113 M115:M119 M122 M124 M127 M131 M135 M140 M143 M145">
    <cfRule type="containsText" dxfId="381" priority="91" operator="containsText" text="&quot;❌&quot;">
      <formula>NOT(ISERROR(SEARCH(("""❌"""),(M8))))</formula>
    </cfRule>
  </conditionalFormatting>
  <conditionalFormatting sqref="J23:J27">
    <cfRule type="cellIs" dxfId="380" priority="92" operator="equal">
      <formula>"Muy Alta"</formula>
    </cfRule>
  </conditionalFormatting>
  <conditionalFormatting sqref="J23:J27">
    <cfRule type="cellIs" dxfId="379" priority="93" operator="equal">
      <formula>"Alta"</formula>
    </cfRule>
  </conditionalFormatting>
  <conditionalFormatting sqref="J23:J27">
    <cfRule type="cellIs" dxfId="378" priority="94" operator="equal">
      <formula>"Media"</formula>
    </cfRule>
  </conditionalFormatting>
  <conditionalFormatting sqref="P23:P27">
    <cfRule type="cellIs" dxfId="377" priority="95" operator="equal">
      <formula>"Extremo"</formula>
    </cfRule>
  </conditionalFormatting>
  <conditionalFormatting sqref="P23:P27">
    <cfRule type="cellIs" dxfId="376" priority="96" operator="equal">
      <formula>"Alto"</formula>
    </cfRule>
  </conditionalFormatting>
  <conditionalFormatting sqref="P23:P27">
    <cfRule type="cellIs" dxfId="375" priority="97" operator="equal">
      <formula>"Moderado"</formula>
    </cfRule>
  </conditionalFormatting>
  <conditionalFormatting sqref="AA23:AA27">
    <cfRule type="cellIs" dxfId="374" priority="98" operator="equal">
      <formula>"Muy Alta"</formula>
    </cfRule>
  </conditionalFormatting>
  <conditionalFormatting sqref="AA23:AA27">
    <cfRule type="cellIs" dxfId="373" priority="99" operator="equal">
      <formula>"Alta"</formula>
    </cfRule>
  </conditionalFormatting>
  <conditionalFormatting sqref="AA23:AA27">
    <cfRule type="cellIs" dxfId="372" priority="100" operator="equal">
      <formula>"Media"</formula>
    </cfRule>
  </conditionalFormatting>
  <conditionalFormatting sqref="P26:P28">
    <cfRule type="cellIs" dxfId="371" priority="104" operator="equal">
      <formula>"Extremo"</formula>
    </cfRule>
  </conditionalFormatting>
  <conditionalFormatting sqref="P26:P28">
    <cfRule type="cellIs" dxfId="370" priority="105" operator="equal">
      <formula>"Alto"</formula>
    </cfRule>
  </conditionalFormatting>
  <conditionalFormatting sqref="P26:P28">
    <cfRule type="cellIs" dxfId="369" priority="106" operator="equal">
      <formula>"Moderado"</formula>
    </cfRule>
  </conditionalFormatting>
  <conditionalFormatting sqref="AA26:AA28">
    <cfRule type="cellIs" dxfId="368" priority="107" operator="equal">
      <formula>"Muy Alta"</formula>
    </cfRule>
  </conditionalFormatting>
  <conditionalFormatting sqref="AA26:AA28">
    <cfRule type="cellIs" dxfId="367" priority="108" operator="equal">
      <formula>"Alta"</formula>
    </cfRule>
  </conditionalFormatting>
  <conditionalFormatting sqref="AA26:AA28">
    <cfRule type="cellIs" dxfId="366" priority="109" operator="equal">
      <formula>"Media"</formula>
    </cfRule>
  </conditionalFormatting>
  <conditionalFormatting sqref="P29">
    <cfRule type="cellIs" dxfId="365" priority="113" operator="equal">
      <formula>"Extremo"</formula>
    </cfRule>
  </conditionalFormatting>
  <conditionalFormatting sqref="P29">
    <cfRule type="cellIs" dxfId="364" priority="114" operator="equal">
      <formula>"Alto"</formula>
    </cfRule>
  </conditionalFormatting>
  <conditionalFormatting sqref="P29">
    <cfRule type="cellIs" dxfId="363" priority="115" operator="equal">
      <formula>"Moderado"</formula>
    </cfRule>
  </conditionalFormatting>
  <conditionalFormatting sqref="AA29">
    <cfRule type="cellIs" dxfId="362" priority="116" operator="equal">
      <formula>"Muy Alta"</formula>
    </cfRule>
  </conditionalFormatting>
  <conditionalFormatting sqref="AA29">
    <cfRule type="cellIs" dxfId="361" priority="117" operator="equal">
      <formula>"Alta"</formula>
    </cfRule>
  </conditionalFormatting>
  <conditionalFormatting sqref="AA29">
    <cfRule type="cellIs" dxfId="360" priority="118" operator="equal">
      <formula>"Media"</formula>
    </cfRule>
  </conditionalFormatting>
  <conditionalFormatting sqref="P30">
    <cfRule type="cellIs" dxfId="359" priority="119" operator="equal">
      <formula>"Extremo"</formula>
    </cfRule>
  </conditionalFormatting>
  <conditionalFormatting sqref="P30">
    <cfRule type="cellIs" dxfId="358" priority="120" operator="equal">
      <formula>"Alto"</formula>
    </cfRule>
  </conditionalFormatting>
  <conditionalFormatting sqref="P30">
    <cfRule type="cellIs" dxfId="357" priority="121" operator="equal">
      <formula>"Moderado"</formula>
    </cfRule>
  </conditionalFormatting>
  <conditionalFormatting sqref="AA30">
    <cfRule type="cellIs" dxfId="356" priority="122" operator="equal">
      <formula>"Muy Alta"</formula>
    </cfRule>
  </conditionalFormatting>
  <conditionalFormatting sqref="AA30">
    <cfRule type="cellIs" dxfId="355" priority="123" operator="equal">
      <formula>"Alta"</formula>
    </cfRule>
  </conditionalFormatting>
  <conditionalFormatting sqref="AA30">
    <cfRule type="cellIs" dxfId="354" priority="124" operator="equal">
      <formula>"Media"</formula>
    </cfRule>
  </conditionalFormatting>
  <conditionalFormatting sqref="P31">
    <cfRule type="cellIs" dxfId="353" priority="128" operator="equal">
      <formula>"Extremo"</formula>
    </cfRule>
  </conditionalFormatting>
  <conditionalFormatting sqref="P31">
    <cfRule type="cellIs" dxfId="352" priority="129" operator="equal">
      <formula>"Alto"</formula>
    </cfRule>
  </conditionalFormatting>
  <conditionalFormatting sqref="P31">
    <cfRule type="cellIs" dxfId="351" priority="130" operator="equal">
      <formula>"Moderado"</formula>
    </cfRule>
  </conditionalFormatting>
  <conditionalFormatting sqref="AA31">
    <cfRule type="cellIs" dxfId="350" priority="131" operator="equal">
      <formula>"Muy Alta"</formula>
    </cfRule>
  </conditionalFormatting>
  <conditionalFormatting sqref="AA31">
    <cfRule type="cellIs" dxfId="349" priority="132" operator="equal">
      <formula>"Alta"</formula>
    </cfRule>
  </conditionalFormatting>
  <conditionalFormatting sqref="AA31">
    <cfRule type="cellIs" dxfId="348" priority="133" operator="equal">
      <formula>"Media"</formula>
    </cfRule>
  </conditionalFormatting>
  <conditionalFormatting sqref="P32">
    <cfRule type="cellIs" dxfId="347" priority="137" operator="equal">
      <formula>"Extremo"</formula>
    </cfRule>
  </conditionalFormatting>
  <conditionalFormatting sqref="P32">
    <cfRule type="cellIs" dxfId="346" priority="138" operator="equal">
      <formula>"Alto"</formula>
    </cfRule>
  </conditionalFormatting>
  <conditionalFormatting sqref="P32">
    <cfRule type="cellIs" dxfId="345" priority="139" operator="equal">
      <formula>"Moderado"</formula>
    </cfRule>
  </conditionalFormatting>
  <conditionalFormatting sqref="AA32:AA33">
    <cfRule type="cellIs" dxfId="344" priority="140" operator="equal">
      <formula>"Muy Alta"</formula>
    </cfRule>
  </conditionalFormatting>
  <conditionalFormatting sqref="AA32:AA33">
    <cfRule type="cellIs" dxfId="343" priority="141" operator="equal">
      <formula>"Alta"</formula>
    </cfRule>
  </conditionalFormatting>
  <conditionalFormatting sqref="AA32:AA33">
    <cfRule type="cellIs" dxfId="342" priority="142" operator="equal">
      <formula>"Media"</formula>
    </cfRule>
  </conditionalFormatting>
  <conditionalFormatting sqref="P34">
    <cfRule type="cellIs" dxfId="341" priority="146" operator="equal">
      <formula>"Extremo"</formula>
    </cfRule>
  </conditionalFormatting>
  <conditionalFormatting sqref="P34">
    <cfRule type="cellIs" dxfId="340" priority="147" operator="equal">
      <formula>"Alto"</formula>
    </cfRule>
  </conditionalFormatting>
  <conditionalFormatting sqref="P34">
    <cfRule type="cellIs" dxfId="339" priority="148" operator="equal">
      <formula>"Moderado"</formula>
    </cfRule>
  </conditionalFormatting>
  <conditionalFormatting sqref="AA34">
    <cfRule type="cellIs" dxfId="338" priority="149" operator="equal">
      <formula>"Muy Alta"</formula>
    </cfRule>
  </conditionalFormatting>
  <conditionalFormatting sqref="AA34">
    <cfRule type="cellIs" dxfId="337" priority="150" operator="equal">
      <formula>"Alta"</formula>
    </cfRule>
  </conditionalFormatting>
  <conditionalFormatting sqref="AA34">
    <cfRule type="cellIs" dxfId="336" priority="151" operator="equal">
      <formula>"Media"</formula>
    </cfRule>
  </conditionalFormatting>
  <conditionalFormatting sqref="P35">
    <cfRule type="cellIs" dxfId="335" priority="155" operator="equal">
      <formula>"Extremo"</formula>
    </cfRule>
  </conditionalFormatting>
  <conditionalFormatting sqref="P35">
    <cfRule type="cellIs" dxfId="334" priority="156" operator="equal">
      <formula>"Alto"</formula>
    </cfRule>
  </conditionalFormatting>
  <conditionalFormatting sqref="P35">
    <cfRule type="cellIs" dxfId="333" priority="157" operator="equal">
      <formula>"Moderado"</formula>
    </cfRule>
  </conditionalFormatting>
  <conditionalFormatting sqref="AA35">
    <cfRule type="cellIs" dxfId="332" priority="158" operator="equal">
      <formula>"Muy Alta"</formula>
    </cfRule>
  </conditionalFormatting>
  <conditionalFormatting sqref="AA35">
    <cfRule type="cellIs" dxfId="331" priority="159" operator="equal">
      <formula>"Alta"</formula>
    </cfRule>
  </conditionalFormatting>
  <conditionalFormatting sqref="AA35">
    <cfRule type="cellIs" dxfId="330" priority="160" operator="equal">
      <formula>"Media"</formula>
    </cfRule>
  </conditionalFormatting>
  <conditionalFormatting sqref="P36">
    <cfRule type="cellIs" dxfId="329" priority="164" operator="equal">
      <formula>"Extremo"</formula>
    </cfRule>
  </conditionalFormatting>
  <conditionalFormatting sqref="P36">
    <cfRule type="cellIs" dxfId="328" priority="165" operator="equal">
      <formula>"Alto"</formula>
    </cfRule>
  </conditionalFormatting>
  <conditionalFormatting sqref="P36">
    <cfRule type="cellIs" dxfId="327" priority="166" operator="equal">
      <formula>"Moderado"</formula>
    </cfRule>
  </conditionalFormatting>
  <conditionalFormatting sqref="AA36">
    <cfRule type="cellIs" dxfId="326" priority="167" operator="equal">
      <formula>"Muy Alta"</formula>
    </cfRule>
  </conditionalFormatting>
  <conditionalFormatting sqref="AA36">
    <cfRule type="cellIs" dxfId="325" priority="168" operator="equal">
      <formula>"Alta"</formula>
    </cfRule>
  </conditionalFormatting>
  <conditionalFormatting sqref="AA36">
    <cfRule type="cellIs" dxfId="324" priority="169" operator="equal">
      <formula>"Media"</formula>
    </cfRule>
  </conditionalFormatting>
  <conditionalFormatting sqref="P37">
    <cfRule type="cellIs" dxfId="323" priority="173" operator="equal">
      <formula>"Extremo"</formula>
    </cfRule>
  </conditionalFormatting>
  <conditionalFormatting sqref="P37">
    <cfRule type="cellIs" dxfId="322" priority="174" operator="equal">
      <formula>"Alto"</formula>
    </cfRule>
  </conditionalFormatting>
  <conditionalFormatting sqref="P37">
    <cfRule type="cellIs" dxfId="321" priority="175" operator="equal">
      <formula>"Moderado"</formula>
    </cfRule>
  </conditionalFormatting>
  <conditionalFormatting sqref="AA37:AA38">
    <cfRule type="cellIs" dxfId="320" priority="176" operator="equal">
      <formula>"Muy Alta"</formula>
    </cfRule>
  </conditionalFormatting>
  <conditionalFormatting sqref="AA37:AA38">
    <cfRule type="cellIs" dxfId="319" priority="177" operator="equal">
      <formula>"Alta"</formula>
    </cfRule>
  </conditionalFormatting>
  <conditionalFormatting sqref="AA37:AA38">
    <cfRule type="cellIs" dxfId="318" priority="178" operator="equal">
      <formula>"Media"</formula>
    </cfRule>
  </conditionalFormatting>
  <conditionalFormatting sqref="P42">
    <cfRule type="cellIs" dxfId="317" priority="182" operator="equal">
      <formula>"Extremo"</formula>
    </cfRule>
  </conditionalFormatting>
  <conditionalFormatting sqref="P42">
    <cfRule type="cellIs" dxfId="316" priority="183" operator="equal">
      <formula>"Alto"</formula>
    </cfRule>
  </conditionalFormatting>
  <conditionalFormatting sqref="P42">
    <cfRule type="cellIs" dxfId="315" priority="184" operator="equal">
      <formula>"Moderado"</formula>
    </cfRule>
  </conditionalFormatting>
  <conditionalFormatting sqref="AA42">
    <cfRule type="cellIs" dxfId="314" priority="185" operator="equal">
      <formula>"Muy Alta"</formula>
    </cfRule>
  </conditionalFormatting>
  <conditionalFormatting sqref="AA42">
    <cfRule type="cellIs" dxfId="313" priority="186" operator="equal">
      <formula>"Alta"</formula>
    </cfRule>
  </conditionalFormatting>
  <conditionalFormatting sqref="AA42">
    <cfRule type="cellIs" dxfId="312" priority="187" operator="equal">
      <formula>"Media"</formula>
    </cfRule>
  </conditionalFormatting>
  <conditionalFormatting sqref="P43">
    <cfRule type="cellIs" dxfId="311" priority="191" operator="equal">
      <formula>"Extremo"</formula>
    </cfRule>
  </conditionalFormatting>
  <conditionalFormatting sqref="P43">
    <cfRule type="cellIs" dxfId="310" priority="192" operator="equal">
      <formula>"Alto"</formula>
    </cfRule>
  </conditionalFormatting>
  <conditionalFormatting sqref="P43">
    <cfRule type="cellIs" dxfId="309" priority="193" operator="equal">
      <formula>"Moderado"</formula>
    </cfRule>
  </conditionalFormatting>
  <conditionalFormatting sqref="AA43">
    <cfRule type="cellIs" dxfId="308" priority="194" operator="equal">
      <formula>"Muy Alta"</formula>
    </cfRule>
  </conditionalFormatting>
  <conditionalFormatting sqref="AA43">
    <cfRule type="cellIs" dxfId="307" priority="195" operator="equal">
      <formula>"Alta"</formula>
    </cfRule>
  </conditionalFormatting>
  <conditionalFormatting sqref="AA43">
    <cfRule type="cellIs" dxfId="306" priority="196" operator="equal">
      <formula>"Media"</formula>
    </cfRule>
  </conditionalFormatting>
  <conditionalFormatting sqref="M44">
    <cfRule type="containsText" dxfId="305" priority="197" operator="containsText" text="&quot;❌&quot;">
      <formula>NOT(ISERROR(SEARCH(("""❌"""),(M44))))</formula>
    </cfRule>
  </conditionalFormatting>
  <conditionalFormatting sqref="J44">
    <cfRule type="cellIs" dxfId="304" priority="198" operator="equal">
      <formula>"Muy Alta"</formula>
    </cfRule>
  </conditionalFormatting>
  <conditionalFormatting sqref="J44">
    <cfRule type="cellIs" dxfId="303" priority="199" operator="equal">
      <formula>"Alta"</formula>
    </cfRule>
  </conditionalFormatting>
  <conditionalFormatting sqref="J44">
    <cfRule type="cellIs" dxfId="302" priority="200" operator="equal">
      <formula>"Media"</formula>
    </cfRule>
  </conditionalFormatting>
  <conditionalFormatting sqref="P44">
    <cfRule type="cellIs" dxfId="301" priority="201" operator="equal">
      <formula>"Extremo"</formula>
    </cfRule>
  </conditionalFormatting>
  <conditionalFormatting sqref="P44">
    <cfRule type="cellIs" dxfId="300" priority="202" operator="equal">
      <formula>"Alto"</formula>
    </cfRule>
  </conditionalFormatting>
  <conditionalFormatting sqref="P44">
    <cfRule type="cellIs" dxfId="299" priority="203" operator="equal">
      <formula>"Moderado"</formula>
    </cfRule>
  </conditionalFormatting>
  <conditionalFormatting sqref="AA44">
    <cfRule type="cellIs" dxfId="298" priority="204" operator="equal">
      <formula>"Muy Alta"</formula>
    </cfRule>
  </conditionalFormatting>
  <conditionalFormatting sqref="AA44">
    <cfRule type="cellIs" dxfId="297" priority="205" operator="equal">
      <formula>"Alta"</formula>
    </cfRule>
  </conditionalFormatting>
  <conditionalFormatting sqref="AA44">
    <cfRule type="cellIs" dxfId="296" priority="206" operator="equal">
      <formula>"Media"</formula>
    </cfRule>
  </conditionalFormatting>
  <conditionalFormatting sqref="P45:P46">
    <cfRule type="cellIs" dxfId="295" priority="210" operator="equal">
      <formula>"Extremo"</formula>
    </cfRule>
  </conditionalFormatting>
  <conditionalFormatting sqref="P45:P46">
    <cfRule type="cellIs" dxfId="294" priority="211" operator="equal">
      <formula>"Alto"</formula>
    </cfRule>
  </conditionalFormatting>
  <conditionalFormatting sqref="P45:P46">
    <cfRule type="cellIs" dxfId="293" priority="212" operator="equal">
      <formula>"Moderado"</formula>
    </cfRule>
  </conditionalFormatting>
  <conditionalFormatting sqref="AA45">
    <cfRule type="cellIs" dxfId="292" priority="213" operator="equal">
      <formula>"Muy Alta"</formula>
    </cfRule>
  </conditionalFormatting>
  <conditionalFormatting sqref="AA45">
    <cfRule type="cellIs" dxfId="291" priority="214" operator="equal">
      <formula>"Alta"</formula>
    </cfRule>
  </conditionalFormatting>
  <conditionalFormatting sqref="AA45">
    <cfRule type="cellIs" dxfId="290" priority="215" operator="equal">
      <formula>"Media"</formula>
    </cfRule>
  </conditionalFormatting>
  <conditionalFormatting sqref="P46">
    <cfRule type="cellIs" dxfId="289" priority="219" operator="equal">
      <formula>"Extremo"</formula>
    </cfRule>
  </conditionalFormatting>
  <conditionalFormatting sqref="P46">
    <cfRule type="cellIs" dxfId="288" priority="220" operator="equal">
      <formula>"Alto"</formula>
    </cfRule>
  </conditionalFormatting>
  <conditionalFormatting sqref="P46">
    <cfRule type="cellIs" dxfId="287" priority="221" operator="equal">
      <formula>"Moderado"</formula>
    </cfRule>
  </conditionalFormatting>
  <conditionalFormatting sqref="AA46">
    <cfRule type="cellIs" dxfId="286" priority="222" operator="equal">
      <formula>"Muy Alta"</formula>
    </cfRule>
  </conditionalFormatting>
  <conditionalFormatting sqref="AA46">
    <cfRule type="cellIs" dxfId="285" priority="223" operator="equal">
      <formula>"Alta"</formula>
    </cfRule>
  </conditionalFormatting>
  <conditionalFormatting sqref="AA46">
    <cfRule type="cellIs" dxfId="284" priority="224" operator="equal">
      <formula>"Media"</formula>
    </cfRule>
  </conditionalFormatting>
  <conditionalFormatting sqref="P47">
    <cfRule type="cellIs" dxfId="283" priority="228" operator="equal">
      <formula>"Extremo"</formula>
    </cfRule>
  </conditionalFormatting>
  <conditionalFormatting sqref="P47">
    <cfRule type="cellIs" dxfId="282" priority="229" operator="equal">
      <formula>"Alto"</formula>
    </cfRule>
  </conditionalFormatting>
  <conditionalFormatting sqref="P47">
    <cfRule type="cellIs" dxfId="281" priority="230" operator="equal">
      <formula>"Moderado"</formula>
    </cfRule>
  </conditionalFormatting>
  <conditionalFormatting sqref="AA47:AA48">
    <cfRule type="cellIs" dxfId="280" priority="231" operator="equal">
      <formula>"Muy Alta"</formula>
    </cfRule>
  </conditionalFormatting>
  <conditionalFormatting sqref="AA47:AA48">
    <cfRule type="cellIs" dxfId="279" priority="232" operator="equal">
      <formula>"Alta"</formula>
    </cfRule>
  </conditionalFormatting>
  <conditionalFormatting sqref="AA47:AA48">
    <cfRule type="cellIs" dxfId="278" priority="233" operator="equal">
      <formula>"Media"</formula>
    </cfRule>
  </conditionalFormatting>
  <conditionalFormatting sqref="P49">
    <cfRule type="cellIs" dxfId="277" priority="237" operator="equal">
      <formula>"Extremo"</formula>
    </cfRule>
  </conditionalFormatting>
  <conditionalFormatting sqref="P49">
    <cfRule type="cellIs" dxfId="276" priority="238" operator="equal">
      <formula>"Alto"</formula>
    </cfRule>
  </conditionalFormatting>
  <conditionalFormatting sqref="P49">
    <cfRule type="cellIs" dxfId="275" priority="239" operator="equal">
      <formula>"Moderado"</formula>
    </cfRule>
  </conditionalFormatting>
  <conditionalFormatting sqref="AA49:AA51">
    <cfRule type="cellIs" dxfId="274" priority="240" operator="equal">
      <formula>"Muy Alta"</formula>
    </cfRule>
  </conditionalFormatting>
  <conditionalFormatting sqref="AA49:AA51">
    <cfRule type="cellIs" dxfId="273" priority="241" operator="equal">
      <formula>"Alta"</formula>
    </cfRule>
  </conditionalFormatting>
  <conditionalFormatting sqref="AA49:AA51">
    <cfRule type="cellIs" dxfId="272" priority="242" operator="equal">
      <formula>"Media"</formula>
    </cfRule>
  </conditionalFormatting>
  <conditionalFormatting sqref="P52">
    <cfRule type="cellIs" dxfId="271" priority="246" operator="equal">
      <formula>"Extremo"</formula>
    </cfRule>
  </conditionalFormatting>
  <conditionalFormatting sqref="P52">
    <cfRule type="cellIs" dxfId="270" priority="247" operator="equal">
      <formula>"Alto"</formula>
    </cfRule>
  </conditionalFormatting>
  <conditionalFormatting sqref="P52">
    <cfRule type="cellIs" dxfId="269" priority="248" operator="equal">
      <formula>"Moderado"</formula>
    </cfRule>
  </conditionalFormatting>
  <conditionalFormatting sqref="AA52:AA54">
    <cfRule type="cellIs" dxfId="268" priority="249" operator="equal">
      <formula>"Muy Alta"</formula>
    </cfRule>
  </conditionalFormatting>
  <conditionalFormatting sqref="AA52:AA54">
    <cfRule type="cellIs" dxfId="267" priority="250" operator="equal">
      <formula>"Alta"</formula>
    </cfRule>
  </conditionalFormatting>
  <conditionalFormatting sqref="AA52:AA54">
    <cfRule type="cellIs" dxfId="266" priority="251" operator="equal">
      <formula>"Media"</formula>
    </cfRule>
  </conditionalFormatting>
  <conditionalFormatting sqref="P55">
    <cfRule type="cellIs" dxfId="265" priority="255" operator="equal">
      <formula>"Extremo"</formula>
    </cfRule>
  </conditionalFormatting>
  <conditionalFormatting sqref="P55">
    <cfRule type="cellIs" dxfId="264" priority="256" operator="equal">
      <formula>"Alto"</formula>
    </cfRule>
  </conditionalFormatting>
  <conditionalFormatting sqref="P55">
    <cfRule type="cellIs" dxfId="263" priority="257" operator="equal">
      <formula>"Moderado"</formula>
    </cfRule>
  </conditionalFormatting>
  <conditionalFormatting sqref="AA55">
    <cfRule type="cellIs" dxfId="262" priority="258" operator="equal">
      <formula>"Muy Alta"</formula>
    </cfRule>
  </conditionalFormatting>
  <conditionalFormatting sqref="AA55">
    <cfRule type="cellIs" dxfId="261" priority="259" operator="equal">
      <formula>"Alta"</formula>
    </cfRule>
  </conditionalFormatting>
  <conditionalFormatting sqref="AA55">
    <cfRule type="cellIs" dxfId="260" priority="260" operator="equal">
      <formula>"Media"</formula>
    </cfRule>
  </conditionalFormatting>
  <conditionalFormatting sqref="P56">
    <cfRule type="cellIs" dxfId="259" priority="264" operator="equal">
      <formula>"Extremo"</formula>
    </cfRule>
  </conditionalFormatting>
  <conditionalFormatting sqref="P56">
    <cfRule type="cellIs" dxfId="258" priority="265" operator="equal">
      <formula>"Alto"</formula>
    </cfRule>
  </conditionalFormatting>
  <conditionalFormatting sqref="P56">
    <cfRule type="cellIs" dxfId="257" priority="266" operator="equal">
      <formula>"Moderado"</formula>
    </cfRule>
  </conditionalFormatting>
  <conditionalFormatting sqref="AA56:AA61">
    <cfRule type="cellIs" dxfId="256" priority="267" operator="equal">
      <formula>"Muy Alta"</formula>
    </cfRule>
  </conditionalFormatting>
  <conditionalFormatting sqref="AA56:AA61">
    <cfRule type="cellIs" dxfId="255" priority="268" operator="equal">
      <formula>"Alta"</formula>
    </cfRule>
  </conditionalFormatting>
  <conditionalFormatting sqref="AA56:AA61">
    <cfRule type="cellIs" dxfId="254" priority="269" operator="equal">
      <formula>"Media"</formula>
    </cfRule>
  </conditionalFormatting>
  <conditionalFormatting sqref="P58:P59">
    <cfRule type="cellIs" dxfId="253" priority="273" operator="equal">
      <formula>"Extremo"</formula>
    </cfRule>
  </conditionalFormatting>
  <conditionalFormatting sqref="P58:P59">
    <cfRule type="cellIs" dxfId="252" priority="274" operator="equal">
      <formula>"Alto"</formula>
    </cfRule>
  </conditionalFormatting>
  <conditionalFormatting sqref="P58:P59">
    <cfRule type="cellIs" dxfId="251" priority="275" operator="equal">
      <formula>"Moderado"</formula>
    </cfRule>
  </conditionalFormatting>
  <conditionalFormatting sqref="AA58:AA61">
    <cfRule type="cellIs" dxfId="250" priority="276" operator="equal">
      <formula>"Muy Alta"</formula>
    </cfRule>
  </conditionalFormatting>
  <conditionalFormatting sqref="AA58:AA61">
    <cfRule type="cellIs" dxfId="249" priority="277" operator="equal">
      <formula>"Alta"</formula>
    </cfRule>
  </conditionalFormatting>
  <conditionalFormatting sqref="AA58:AA61">
    <cfRule type="cellIs" dxfId="248" priority="278" operator="equal">
      <formula>"Media"</formula>
    </cfRule>
  </conditionalFormatting>
  <conditionalFormatting sqref="P62">
    <cfRule type="cellIs" dxfId="247" priority="279" operator="equal">
      <formula>"Extremo"</formula>
    </cfRule>
  </conditionalFormatting>
  <conditionalFormatting sqref="P62">
    <cfRule type="cellIs" dxfId="246" priority="280" operator="equal">
      <formula>"Alto"</formula>
    </cfRule>
  </conditionalFormatting>
  <conditionalFormatting sqref="P62">
    <cfRule type="cellIs" dxfId="245" priority="281" operator="equal">
      <formula>"Moderado"</formula>
    </cfRule>
  </conditionalFormatting>
  <conditionalFormatting sqref="AA62">
    <cfRule type="cellIs" dxfId="244" priority="282" operator="equal">
      <formula>"Muy Alta"</formula>
    </cfRule>
  </conditionalFormatting>
  <conditionalFormatting sqref="AA62">
    <cfRule type="cellIs" dxfId="243" priority="283" operator="equal">
      <formula>"Alta"</formula>
    </cfRule>
  </conditionalFormatting>
  <conditionalFormatting sqref="AA62">
    <cfRule type="cellIs" dxfId="242" priority="284" operator="equal">
      <formula>"Media"</formula>
    </cfRule>
  </conditionalFormatting>
  <conditionalFormatting sqref="P63">
    <cfRule type="cellIs" dxfId="241" priority="288" operator="equal">
      <formula>"Extremo"</formula>
    </cfRule>
  </conditionalFormatting>
  <conditionalFormatting sqref="P63">
    <cfRule type="cellIs" dxfId="240" priority="289" operator="equal">
      <formula>"Alto"</formula>
    </cfRule>
  </conditionalFormatting>
  <conditionalFormatting sqref="P63">
    <cfRule type="cellIs" dxfId="239" priority="290" operator="equal">
      <formula>"Moderado"</formula>
    </cfRule>
  </conditionalFormatting>
  <conditionalFormatting sqref="AA63">
    <cfRule type="cellIs" dxfId="238" priority="291" operator="equal">
      <formula>"Muy Alta"</formula>
    </cfRule>
  </conditionalFormatting>
  <conditionalFormatting sqref="AA63">
    <cfRule type="cellIs" dxfId="237" priority="292" operator="equal">
      <formula>"Alta"</formula>
    </cfRule>
  </conditionalFormatting>
  <conditionalFormatting sqref="AA63">
    <cfRule type="cellIs" dxfId="236" priority="293" operator="equal">
      <formula>"Media"</formula>
    </cfRule>
  </conditionalFormatting>
  <conditionalFormatting sqref="P64">
    <cfRule type="cellIs" dxfId="235" priority="297" operator="equal">
      <formula>"Extremo"</formula>
    </cfRule>
  </conditionalFormatting>
  <conditionalFormatting sqref="P64">
    <cfRule type="cellIs" dxfId="234" priority="298" operator="equal">
      <formula>"Alto"</formula>
    </cfRule>
  </conditionalFormatting>
  <conditionalFormatting sqref="P64">
    <cfRule type="cellIs" dxfId="233" priority="299" operator="equal">
      <formula>"Moderado"</formula>
    </cfRule>
  </conditionalFormatting>
  <conditionalFormatting sqref="AA64">
    <cfRule type="cellIs" dxfId="232" priority="300" operator="equal">
      <formula>"Muy Alta"</formula>
    </cfRule>
  </conditionalFormatting>
  <conditionalFormatting sqref="AA64">
    <cfRule type="cellIs" dxfId="231" priority="301" operator="equal">
      <formula>"Alta"</formula>
    </cfRule>
  </conditionalFormatting>
  <conditionalFormatting sqref="AA64">
    <cfRule type="cellIs" dxfId="230" priority="302" operator="equal">
      <formula>"Media"</formula>
    </cfRule>
  </conditionalFormatting>
  <conditionalFormatting sqref="P65">
    <cfRule type="cellIs" dxfId="229" priority="306" operator="equal">
      <formula>"Extremo"</formula>
    </cfRule>
  </conditionalFormatting>
  <conditionalFormatting sqref="P65">
    <cfRule type="cellIs" dxfId="228" priority="307" operator="equal">
      <formula>"Alto"</formula>
    </cfRule>
  </conditionalFormatting>
  <conditionalFormatting sqref="P65">
    <cfRule type="cellIs" dxfId="227" priority="308" operator="equal">
      <formula>"Moderado"</formula>
    </cfRule>
  </conditionalFormatting>
  <conditionalFormatting sqref="AA65">
    <cfRule type="cellIs" dxfId="226" priority="309" operator="equal">
      <formula>"Muy Alta"</formula>
    </cfRule>
  </conditionalFormatting>
  <conditionalFormatting sqref="AA65">
    <cfRule type="cellIs" dxfId="225" priority="310" operator="equal">
      <formula>"Alta"</formula>
    </cfRule>
  </conditionalFormatting>
  <conditionalFormatting sqref="AA65">
    <cfRule type="cellIs" dxfId="224" priority="311" operator="equal">
      <formula>"Media"</formula>
    </cfRule>
  </conditionalFormatting>
  <conditionalFormatting sqref="P66:P69">
    <cfRule type="cellIs" dxfId="223" priority="312" operator="equal">
      <formula>"Extremo"</formula>
    </cfRule>
  </conditionalFormatting>
  <conditionalFormatting sqref="P66:P69">
    <cfRule type="cellIs" dxfId="222" priority="313" operator="equal">
      <formula>"Alto"</formula>
    </cfRule>
  </conditionalFormatting>
  <conditionalFormatting sqref="P66:P69">
    <cfRule type="cellIs" dxfId="221" priority="314" operator="equal">
      <formula>"Moderado"</formula>
    </cfRule>
  </conditionalFormatting>
  <conditionalFormatting sqref="AA66:AA69">
    <cfRule type="cellIs" dxfId="220" priority="315" operator="equal">
      <formula>"Muy Alta"</formula>
    </cfRule>
  </conditionalFormatting>
  <conditionalFormatting sqref="AA66:AA69">
    <cfRule type="cellIs" dxfId="219" priority="316" operator="equal">
      <formula>"Alta"</formula>
    </cfRule>
  </conditionalFormatting>
  <conditionalFormatting sqref="AA66:AA69">
    <cfRule type="cellIs" dxfId="218" priority="317" operator="equal">
      <formula>"Media"</formula>
    </cfRule>
  </conditionalFormatting>
  <conditionalFormatting sqref="P70">
    <cfRule type="cellIs" dxfId="217" priority="321" operator="equal">
      <formula>"Extremo"</formula>
    </cfRule>
  </conditionalFormatting>
  <conditionalFormatting sqref="P70">
    <cfRule type="cellIs" dxfId="216" priority="322" operator="equal">
      <formula>"Alto"</formula>
    </cfRule>
  </conditionalFormatting>
  <conditionalFormatting sqref="P70">
    <cfRule type="cellIs" dxfId="215" priority="323" operator="equal">
      <formula>"Moderado"</formula>
    </cfRule>
  </conditionalFormatting>
  <conditionalFormatting sqref="J71">
    <cfRule type="cellIs" dxfId="214" priority="324" operator="equal">
      <formula>"Muy Alta"</formula>
    </cfRule>
  </conditionalFormatting>
  <conditionalFormatting sqref="J71">
    <cfRule type="cellIs" dxfId="213" priority="325" operator="equal">
      <formula>"Alta"</formula>
    </cfRule>
  </conditionalFormatting>
  <conditionalFormatting sqref="J71">
    <cfRule type="cellIs" dxfId="212" priority="326" operator="equal">
      <formula>"Media"</formula>
    </cfRule>
  </conditionalFormatting>
  <conditionalFormatting sqref="P71">
    <cfRule type="cellIs" dxfId="211" priority="327" operator="equal">
      <formula>"Extremo"</formula>
    </cfRule>
  </conditionalFormatting>
  <conditionalFormatting sqref="P71">
    <cfRule type="cellIs" dxfId="210" priority="328" operator="equal">
      <formula>"Alto"</formula>
    </cfRule>
  </conditionalFormatting>
  <conditionalFormatting sqref="P71">
    <cfRule type="cellIs" dxfId="209" priority="329" operator="equal">
      <formula>"Moderado"</formula>
    </cfRule>
  </conditionalFormatting>
  <conditionalFormatting sqref="J72">
    <cfRule type="cellIs" dxfId="208" priority="330" operator="equal">
      <formula>"Muy Alta"</formula>
    </cfRule>
  </conditionalFormatting>
  <conditionalFormatting sqref="J72">
    <cfRule type="cellIs" dxfId="207" priority="331" operator="equal">
      <formula>"Alta"</formula>
    </cfRule>
  </conditionalFormatting>
  <conditionalFormatting sqref="J72">
    <cfRule type="cellIs" dxfId="206" priority="332" operator="equal">
      <formula>"Media"</formula>
    </cfRule>
  </conditionalFormatting>
  <conditionalFormatting sqref="P72">
    <cfRule type="cellIs" dxfId="205" priority="333" operator="equal">
      <formula>"Extremo"</formula>
    </cfRule>
  </conditionalFormatting>
  <conditionalFormatting sqref="P72">
    <cfRule type="cellIs" dxfId="204" priority="334" operator="equal">
      <formula>"Alto"</formula>
    </cfRule>
  </conditionalFormatting>
  <conditionalFormatting sqref="P72">
    <cfRule type="cellIs" dxfId="203" priority="335" operator="equal">
      <formula>"Moderado"</formula>
    </cfRule>
  </conditionalFormatting>
  <conditionalFormatting sqref="J73:J75">
    <cfRule type="cellIs" dxfId="202" priority="336" operator="equal">
      <formula>"Muy Alta"</formula>
    </cfRule>
  </conditionalFormatting>
  <conditionalFormatting sqref="J73:J75">
    <cfRule type="cellIs" dxfId="201" priority="337" operator="equal">
      <formula>"Alta"</formula>
    </cfRule>
  </conditionalFormatting>
  <conditionalFormatting sqref="J73:J75">
    <cfRule type="cellIs" dxfId="200" priority="338" operator="equal">
      <formula>"Media"</formula>
    </cfRule>
  </conditionalFormatting>
  <conditionalFormatting sqref="P73:P75">
    <cfRule type="cellIs" dxfId="199" priority="339" operator="equal">
      <formula>"Extremo"</formula>
    </cfRule>
  </conditionalFormatting>
  <conditionalFormatting sqref="P73:P75">
    <cfRule type="cellIs" dxfId="198" priority="340" operator="equal">
      <formula>"Alto"</formula>
    </cfRule>
  </conditionalFormatting>
  <conditionalFormatting sqref="P73:P75">
    <cfRule type="cellIs" dxfId="197" priority="341" operator="equal">
      <formula>"Moderado"</formula>
    </cfRule>
  </conditionalFormatting>
  <conditionalFormatting sqref="J76">
    <cfRule type="cellIs" dxfId="196" priority="342" operator="equal">
      <formula>"Muy Alta"</formula>
    </cfRule>
  </conditionalFormatting>
  <conditionalFormatting sqref="J76">
    <cfRule type="cellIs" dxfId="195" priority="343" operator="equal">
      <formula>"Alta"</formula>
    </cfRule>
  </conditionalFormatting>
  <conditionalFormatting sqref="J76">
    <cfRule type="cellIs" dxfId="194" priority="344" operator="equal">
      <formula>"Media"</formula>
    </cfRule>
  </conditionalFormatting>
  <conditionalFormatting sqref="P76">
    <cfRule type="cellIs" dxfId="193" priority="345" operator="equal">
      <formula>"Extremo"</formula>
    </cfRule>
  </conditionalFormatting>
  <conditionalFormatting sqref="P76">
    <cfRule type="cellIs" dxfId="192" priority="346" operator="equal">
      <formula>"Alto"</formula>
    </cfRule>
  </conditionalFormatting>
  <conditionalFormatting sqref="P76">
    <cfRule type="cellIs" dxfId="191" priority="347" operator="equal">
      <formula>"Moderado"</formula>
    </cfRule>
  </conditionalFormatting>
  <conditionalFormatting sqref="J77:J79">
    <cfRule type="cellIs" dxfId="190" priority="348" operator="equal">
      <formula>"Muy Alta"</formula>
    </cfRule>
  </conditionalFormatting>
  <conditionalFormatting sqref="J77:J79">
    <cfRule type="cellIs" dxfId="189" priority="349" operator="equal">
      <formula>"Alta"</formula>
    </cfRule>
  </conditionalFormatting>
  <conditionalFormatting sqref="J77:J79">
    <cfRule type="cellIs" dxfId="188" priority="350" operator="equal">
      <formula>"Media"</formula>
    </cfRule>
  </conditionalFormatting>
  <conditionalFormatting sqref="P77:P79">
    <cfRule type="cellIs" dxfId="187" priority="351" operator="equal">
      <formula>"Extremo"</formula>
    </cfRule>
  </conditionalFormatting>
  <conditionalFormatting sqref="P77:P79">
    <cfRule type="cellIs" dxfId="186" priority="352" operator="equal">
      <formula>"Alto"</formula>
    </cfRule>
  </conditionalFormatting>
  <conditionalFormatting sqref="P77:P79">
    <cfRule type="cellIs" dxfId="185" priority="353" operator="equal">
      <formula>"Moderado"</formula>
    </cfRule>
  </conditionalFormatting>
  <conditionalFormatting sqref="J80:J82">
    <cfRule type="cellIs" dxfId="184" priority="354" operator="equal">
      <formula>"Muy Alta"</formula>
    </cfRule>
  </conditionalFormatting>
  <conditionalFormatting sqref="J80:J82">
    <cfRule type="cellIs" dxfId="183" priority="355" operator="equal">
      <formula>"Alta"</formula>
    </cfRule>
  </conditionalFormatting>
  <conditionalFormatting sqref="J80:J82">
    <cfRule type="cellIs" dxfId="182" priority="356" operator="equal">
      <formula>"Media"</formula>
    </cfRule>
  </conditionalFormatting>
  <conditionalFormatting sqref="P80:P82">
    <cfRule type="cellIs" dxfId="181" priority="357" operator="equal">
      <formula>"Extremo"</formula>
    </cfRule>
  </conditionalFormatting>
  <conditionalFormatting sqref="P80:P82">
    <cfRule type="cellIs" dxfId="180" priority="358" operator="equal">
      <formula>"Alto"</formula>
    </cfRule>
  </conditionalFormatting>
  <conditionalFormatting sqref="P80:P82">
    <cfRule type="cellIs" dxfId="179" priority="359" operator="equal">
      <formula>"Moderado"</formula>
    </cfRule>
  </conditionalFormatting>
  <conditionalFormatting sqref="J84">
    <cfRule type="cellIs" dxfId="178" priority="363" operator="equal">
      <formula>"Muy Alta"</formula>
    </cfRule>
  </conditionalFormatting>
  <conditionalFormatting sqref="J84">
    <cfRule type="cellIs" dxfId="177" priority="364" operator="equal">
      <formula>"Alta"</formula>
    </cfRule>
  </conditionalFormatting>
  <conditionalFormatting sqref="J84">
    <cfRule type="cellIs" dxfId="176" priority="365" operator="equal">
      <formula>"Media"</formula>
    </cfRule>
  </conditionalFormatting>
  <conditionalFormatting sqref="P84">
    <cfRule type="cellIs" dxfId="175" priority="366" operator="equal">
      <formula>"Extremo"</formula>
    </cfRule>
  </conditionalFormatting>
  <conditionalFormatting sqref="P84">
    <cfRule type="cellIs" dxfId="174" priority="367" operator="equal">
      <formula>"Alto"</formula>
    </cfRule>
  </conditionalFormatting>
  <conditionalFormatting sqref="P84">
    <cfRule type="cellIs" dxfId="173" priority="368" operator="equal">
      <formula>"Moderado"</formula>
    </cfRule>
  </conditionalFormatting>
  <conditionalFormatting sqref="J85:J86">
    <cfRule type="cellIs" dxfId="172" priority="369" operator="equal">
      <formula>"Muy Alta"</formula>
    </cfRule>
  </conditionalFormatting>
  <conditionalFormatting sqref="J85:J86">
    <cfRule type="cellIs" dxfId="171" priority="370" operator="equal">
      <formula>"Alta"</formula>
    </cfRule>
  </conditionalFormatting>
  <conditionalFormatting sqref="J85:J86">
    <cfRule type="cellIs" dxfId="170" priority="371" operator="equal">
      <formula>"Media"</formula>
    </cfRule>
  </conditionalFormatting>
  <conditionalFormatting sqref="P85:P86">
    <cfRule type="cellIs" dxfId="169" priority="372" operator="equal">
      <formula>"Extremo"</formula>
    </cfRule>
  </conditionalFormatting>
  <conditionalFormatting sqref="P85:P86">
    <cfRule type="cellIs" dxfId="168" priority="373" operator="equal">
      <formula>"Alto"</formula>
    </cfRule>
  </conditionalFormatting>
  <conditionalFormatting sqref="P85:P86">
    <cfRule type="cellIs" dxfId="167" priority="374" operator="equal">
      <formula>"Moderado"</formula>
    </cfRule>
  </conditionalFormatting>
  <conditionalFormatting sqref="J87 J89:J90">
    <cfRule type="cellIs" dxfId="166" priority="375" operator="equal">
      <formula>"Muy Alta"</formula>
    </cfRule>
  </conditionalFormatting>
  <conditionalFormatting sqref="J87 J89:J90">
    <cfRule type="cellIs" dxfId="165" priority="376" operator="equal">
      <formula>"Alta"</formula>
    </cfRule>
  </conditionalFormatting>
  <conditionalFormatting sqref="J87 J89:J90">
    <cfRule type="cellIs" dxfId="164" priority="377" operator="equal">
      <formula>"Media"</formula>
    </cfRule>
  </conditionalFormatting>
  <conditionalFormatting sqref="P87">
    <cfRule type="cellIs" dxfId="163" priority="378" operator="equal">
      <formula>"Extremo"</formula>
    </cfRule>
  </conditionalFormatting>
  <conditionalFormatting sqref="P87">
    <cfRule type="cellIs" dxfId="162" priority="379" operator="equal">
      <formula>"Alto"</formula>
    </cfRule>
  </conditionalFormatting>
  <conditionalFormatting sqref="P87">
    <cfRule type="cellIs" dxfId="161" priority="380" operator="equal">
      <formula>"Moderado"</formula>
    </cfRule>
  </conditionalFormatting>
  <conditionalFormatting sqref="J102">
    <cfRule type="cellIs" dxfId="160" priority="381" operator="equal">
      <formula>"Muy Alta"</formula>
    </cfRule>
  </conditionalFormatting>
  <conditionalFormatting sqref="J102">
    <cfRule type="cellIs" dxfId="159" priority="382" operator="equal">
      <formula>"Alta"</formula>
    </cfRule>
  </conditionalFormatting>
  <conditionalFormatting sqref="J102">
    <cfRule type="cellIs" dxfId="158" priority="383" operator="equal">
      <formula>"Media"</formula>
    </cfRule>
  </conditionalFormatting>
  <conditionalFormatting sqref="P89:P90">
    <cfRule type="cellIs" dxfId="157" priority="384" operator="equal">
      <formula>"Extremo"</formula>
    </cfRule>
  </conditionalFormatting>
  <conditionalFormatting sqref="P89:P90">
    <cfRule type="cellIs" dxfId="156" priority="385" operator="equal">
      <formula>"Alto"</formula>
    </cfRule>
  </conditionalFormatting>
  <conditionalFormatting sqref="P89:P90">
    <cfRule type="cellIs" dxfId="155" priority="386" operator="equal">
      <formula>"Moderado"</formula>
    </cfRule>
  </conditionalFormatting>
  <conditionalFormatting sqref="J91:J94">
    <cfRule type="cellIs" dxfId="154" priority="387" operator="equal">
      <formula>"Muy Alta"</formula>
    </cfRule>
  </conditionalFormatting>
  <conditionalFormatting sqref="J91:J94">
    <cfRule type="cellIs" dxfId="153" priority="388" operator="equal">
      <formula>"Alta"</formula>
    </cfRule>
  </conditionalFormatting>
  <conditionalFormatting sqref="J91:J94">
    <cfRule type="cellIs" dxfId="152" priority="389" operator="equal">
      <formula>"Media"</formula>
    </cfRule>
  </conditionalFormatting>
  <conditionalFormatting sqref="P91:P94">
    <cfRule type="cellIs" dxfId="151" priority="390" operator="equal">
      <formula>"Extremo"</formula>
    </cfRule>
  </conditionalFormatting>
  <conditionalFormatting sqref="P91:P94">
    <cfRule type="cellIs" dxfId="150" priority="391" operator="equal">
      <formula>"Alto"</formula>
    </cfRule>
  </conditionalFormatting>
  <conditionalFormatting sqref="P91:P94">
    <cfRule type="cellIs" dxfId="149" priority="392" operator="equal">
      <formula>"Moderado"</formula>
    </cfRule>
  </conditionalFormatting>
  <conditionalFormatting sqref="J92:J96">
    <cfRule type="cellIs" dxfId="148" priority="393" operator="equal">
      <formula>"Muy Alta"</formula>
    </cfRule>
  </conditionalFormatting>
  <conditionalFormatting sqref="J92:J96">
    <cfRule type="cellIs" dxfId="147" priority="394" operator="equal">
      <formula>"Alta"</formula>
    </cfRule>
  </conditionalFormatting>
  <conditionalFormatting sqref="J92:J96">
    <cfRule type="cellIs" dxfId="146" priority="395" operator="equal">
      <formula>"Media"</formula>
    </cfRule>
  </conditionalFormatting>
  <conditionalFormatting sqref="P92:P96">
    <cfRule type="cellIs" dxfId="145" priority="396" operator="equal">
      <formula>"Extremo"</formula>
    </cfRule>
  </conditionalFormatting>
  <conditionalFormatting sqref="P92:P96">
    <cfRule type="cellIs" dxfId="144" priority="397" operator="equal">
      <formula>"Alto"</formula>
    </cfRule>
  </conditionalFormatting>
  <conditionalFormatting sqref="P92:P96">
    <cfRule type="cellIs" dxfId="143" priority="398" operator="equal">
      <formula>"Moderado"</formula>
    </cfRule>
  </conditionalFormatting>
  <conditionalFormatting sqref="J96:J97">
    <cfRule type="cellIs" dxfId="142" priority="399" operator="equal">
      <formula>"Muy Alta"</formula>
    </cfRule>
  </conditionalFormatting>
  <conditionalFormatting sqref="J96:J97">
    <cfRule type="cellIs" dxfId="141" priority="400" operator="equal">
      <formula>"Alta"</formula>
    </cfRule>
  </conditionalFormatting>
  <conditionalFormatting sqref="J96:J97">
    <cfRule type="cellIs" dxfId="140" priority="401" operator="equal">
      <formula>"Media"</formula>
    </cfRule>
  </conditionalFormatting>
  <conditionalFormatting sqref="P96:P97">
    <cfRule type="cellIs" dxfId="139" priority="402" operator="equal">
      <formula>"Extremo"</formula>
    </cfRule>
  </conditionalFormatting>
  <conditionalFormatting sqref="P96:P97">
    <cfRule type="cellIs" dxfId="138" priority="403" operator="equal">
      <formula>"Alto"</formula>
    </cfRule>
  </conditionalFormatting>
  <conditionalFormatting sqref="P96:P97">
    <cfRule type="cellIs" dxfId="137" priority="404" operator="equal">
      <formula>"Moderado"</formula>
    </cfRule>
  </conditionalFormatting>
  <conditionalFormatting sqref="J98">
    <cfRule type="cellIs" dxfId="136" priority="405" operator="equal">
      <formula>"Muy Alta"</formula>
    </cfRule>
  </conditionalFormatting>
  <conditionalFormatting sqref="J98">
    <cfRule type="cellIs" dxfId="135" priority="406" operator="equal">
      <formula>"Alta"</formula>
    </cfRule>
  </conditionalFormatting>
  <conditionalFormatting sqref="J98">
    <cfRule type="cellIs" dxfId="134" priority="407" operator="equal">
      <formula>"Media"</formula>
    </cfRule>
  </conditionalFormatting>
  <conditionalFormatting sqref="P98">
    <cfRule type="cellIs" dxfId="133" priority="408" operator="equal">
      <formula>"Extremo"</formula>
    </cfRule>
  </conditionalFormatting>
  <conditionalFormatting sqref="P98">
    <cfRule type="cellIs" dxfId="132" priority="409" operator="equal">
      <formula>"Alto"</formula>
    </cfRule>
  </conditionalFormatting>
  <conditionalFormatting sqref="P98">
    <cfRule type="cellIs" dxfId="131" priority="410" operator="equal">
      <formula>"Moderado"</formula>
    </cfRule>
  </conditionalFormatting>
  <conditionalFormatting sqref="J99">
    <cfRule type="cellIs" dxfId="130" priority="411" operator="equal">
      <formula>"Muy Alta"</formula>
    </cfRule>
  </conditionalFormatting>
  <conditionalFormatting sqref="J99">
    <cfRule type="cellIs" dxfId="129" priority="412" operator="equal">
      <formula>"Alta"</formula>
    </cfRule>
  </conditionalFormatting>
  <conditionalFormatting sqref="J99">
    <cfRule type="cellIs" dxfId="128" priority="413" operator="equal">
      <formula>"Media"</formula>
    </cfRule>
  </conditionalFormatting>
  <conditionalFormatting sqref="P99">
    <cfRule type="cellIs" dxfId="127" priority="414" operator="equal">
      <formula>"Extremo"</formula>
    </cfRule>
  </conditionalFormatting>
  <conditionalFormatting sqref="P99">
    <cfRule type="cellIs" dxfId="126" priority="415" operator="equal">
      <formula>"Alto"</formula>
    </cfRule>
  </conditionalFormatting>
  <conditionalFormatting sqref="P99">
    <cfRule type="cellIs" dxfId="125" priority="416" operator="equal">
      <formula>"Moderado"</formula>
    </cfRule>
  </conditionalFormatting>
  <conditionalFormatting sqref="J101">
    <cfRule type="cellIs" dxfId="124" priority="417" operator="equal">
      <formula>"Muy Alta"</formula>
    </cfRule>
  </conditionalFormatting>
  <conditionalFormatting sqref="J101">
    <cfRule type="cellIs" dxfId="123" priority="418" operator="equal">
      <formula>"Alta"</formula>
    </cfRule>
  </conditionalFormatting>
  <conditionalFormatting sqref="J101">
    <cfRule type="cellIs" dxfId="122" priority="419" operator="equal">
      <formula>"Media"</formula>
    </cfRule>
  </conditionalFormatting>
  <conditionalFormatting sqref="P101">
    <cfRule type="cellIs" dxfId="121" priority="420" operator="equal">
      <formula>"Extremo"</formula>
    </cfRule>
  </conditionalFormatting>
  <conditionalFormatting sqref="P101">
    <cfRule type="cellIs" dxfId="120" priority="421" operator="equal">
      <formula>"Alto"</formula>
    </cfRule>
  </conditionalFormatting>
  <conditionalFormatting sqref="P101">
    <cfRule type="cellIs" dxfId="119" priority="422" operator="equal">
      <formula>"Moderado"</formula>
    </cfRule>
  </conditionalFormatting>
  <conditionalFormatting sqref="J104:J105">
    <cfRule type="cellIs" dxfId="118" priority="426" operator="equal">
      <formula>"Muy Alta"</formula>
    </cfRule>
  </conditionalFormatting>
  <conditionalFormatting sqref="J104:J105">
    <cfRule type="cellIs" dxfId="117" priority="427" operator="equal">
      <formula>"Alta"</formula>
    </cfRule>
  </conditionalFormatting>
  <conditionalFormatting sqref="J104:J105">
    <cfRule type="cellIs" dxfId="116" priority="428" operator="equal">
      <formula>"Media"</formula>
    </cfRule>
  </conditionalFormatting>
  <conditionalFormatting sqref="P104:P105">
    <cfRule type="cellIs" dxfId="115" priority="429" operator="equal">
      <formula>"Extremo"</formula>
    </cfRule>
  </conditionalFormatting>
  <conditionalFormatting sqref="P104:P105">
    <cfRule type="cellIs" dxfId="114" priority="430" operator="equal">
      <formula>"Alto"</formula>
    </cfRule>
  </conditionalFormatting>
  <conditionalFormatting sqref="P104:P105">
    <cfRule type="cellIs" dxfId="113" priority="431" operator="equal">
      <formula>"Moderado"</formula>
    </cfRule>
  </conditionalFormatting>
  <conditionalFormatting sqref="J106:J107">
    <cfRule type="cellIs" dxfId="112" priority="432" operator="equal">
      <formula>"Muy Alta"</formula>
    </cfRule>
  </conditionalFormatting>
  <conditionalFormatting sqref="J106:J107">
    <cfRule type="cellIs" dxfId="111" priority="433" operator="equal">
      <formula>"Alta"</formula>
    </cfRule>
  </conditionalFormatting>
  <conditionalFormatting sqref="J106:J107">
    <cfRule type="cellIs" dxfId="110" priority="434" operator="equal">
      <formula>"Media"</formula>
    </cfRule>
  </conditionalFormatting>
  <conditionalFormatting sqref="P106:P107">
    <cfRule type="cellIs" dxfId="109" priority="435" operator="equal">
      <formula>"Extremo"</formula>
    </cfRule>
  </conditionalFormatting>
  <conditionalFormatting sqref="P106:P107">
    <cfRule type="cellIs" dxfId="108" priority="436" operator="equal">
      <formula>"Alto"</formula>
    </cfRule>
  </conditionalFormatting>
  <conditionalFormatting sqref="P106:P107">
    <cfRule type="cellIs" dxfId="107" priority="437" operator="equal">
      <formula>"Moderado"</formula>
    </cfRule>
  </conditionalFormatting>
  <conditionalFormatting sqref="J107:J108">
    <cfRule type="cellIs" dxfId="106" priority="438" operator="equal">
      <formula>"Muy Alta"</formula>
    </cfRule>
  </conditionalFormatting>
  <conditionalFormatting sqref="J107:J108">
    <cfRule type="cellIs" dxfId="105" priority="439" operator="equal">
      <formula>"Alta"</formula>
    </cfRule>
  </conditionalFormatting>
  <conditionalFormatting sqref="J107:J108">
    <cfRule type="cellIs" dxfId="104" priority="440" operator="equal">
      <formula>"Media"</formula>
    </cfRule>
  </conditionalFormatting>
  <conditionalFormatting sqref="P107:P108">
    <cfRule type="cellIs" dxfId="103" priority="441" operator="equal">
      <formula>"Extremo"</formula>
    </cfRule>
  </conditionalFormatting>
  <conditionalFormatting sqref="P107:P108">
    <cfRule type="cellIs" dxfId="102" priority="442" operator="equal">
      <formula>"Alto"</formula>
    </cfRule>
  </conditionalFormatting>
  <conditionalFormatting sqref="P107:P108">
    <cfRule type="cellIs" dxfId="101" priority="443" operator="equal">
      <formula>"Moderado"</formula>
    </cfRule>
  </conditionalFormatting>
  <conditionalFormatting sqref="J109:J112">
    <cfRule type="cellIs" dxfId="100" priority="444" operator="equal">
      <formula>"Muy Alta"</formula>
    </cfRule>
  </conditionalFormatting>
  <conditionalFormatting sqref="J109:J112">
    <cfRule type="cellIs" dxfId="99" priority="445" operator="equal">
      <formula>"Alta"</formula>
    </cfRule>
  </conditionalFormatting>
  <conditionalFormatting sqref="J109:J112">
    <cfRule type="cellIs" dxfId="98" priority="446" operator="equal">
      <formula>"Media"</formula>
    </cfRule>
  </conditionalFormatting>
  <conditionalFormatting sqref="P109">
    <cfRule type="cellIs" dxfId="97" priority="447" operator="equal">
      <formula>"Extremo"</formula>
    </cfRule>
  </conditionalFormatting>
  <conditionalFormatting sqref="P109">
    <cfRule type="cellIs" dxfId="96" priority="448" operator="equal">
      <formula>"Alto"</formula>
    </cfRule>
  </conditionalFormatting>
  <conditionalFormatting sqref="P109">
    <cfRule type="cellIs" dxfId="95" priority="449" operator="equal">
      <formula>"Moderado"</formula>
    </cfRule>
  </conditionalFormatting>
  <conditionalFormatting sqref="J124:J126">
    <cfRule type="cellIs" dxfId="94" priority="450" operator="equal">
      <formula>"Muy Alta"</formula>
    </cfRule>
  </conditionalFormatting>
  <conditionalFormatting sqref="J124:J126">
    <cfRule type="cellIs" dxfId="93" priority="451" operator="equal">
      <formula>"Alta"</formula>
    </cfRule>
  </conditionalFormatting>
  <conditionalFormatting sqref="J124:J126">
    <cfRule type="cellIs" dxfId="92" priority="452" operator="equal">
      <formula>"Media"</formula>
    </cfRule>
  </conditionalFormatting>
  <conditionalFormatting sqref="P110:P112">
    <cfRule type="cellIs" dxfId="91" priority="453" operator="equal">
      <formula>"Extremo"</formula>
    </cfRule>
  </conditionalFormatting>
  <conditionalFormatting sqref="P110:P112">
    <cfRule type="cellIs" dxfId="90" priority="454" operator="equal">
      <formula>"Alto"</formula>
    </cfRule>
  </conditionalFormatting>
  <conditionalFormatting sqref="P110:P112">
    <cfRule type="cellIs" dxfId="89" priority="455" operator="equal">
      <formula>"Moderado"</formula>
    </cfRule>
  </conditionalFormatting>
  <conditionalFormatting sqref="J112:J114">
    <cfRule type="cellIs" dxfId="88" priority="456" operator="equal">
      <formula>"Muy Alta"</formula>
    </cfRule>
  </conditionalFormatting>
  <conditionalFormatting sqref="J112:J114">
    <cfRule type="cellIs" dxfId="87" priority="457" operator="equal">
      <formula>"Alta"</formula>
    </cfRule>
  </conditionalFormatting>
  <conditionalFormatting sqref="J112:J114">
    <cfRule type="cellIs" dxfId="86" priority="458" operator="equal">
      <formula>"Media"</formula>
    </cfRule>
  </conditionalFormatting>
  <conditionalFormatting sqref="P112:P114">
    <cfRule type="cellIs" dxfId="85" priority="459" operator="equal">
      <formula>"Extremo"</formula>
    </cfRule>
  </conditionalFormatting>
  <conditionalFormatting sqref="P112:P114">
    <cfRule type="cellIs" dxfId="84" priority="460" operator="equal">
      <formula>"Alto"</formula>
    </cfRule>
  </conditionalFormatting>
  <conditionalFormatting sqref="P112:P114">
    <cfRule type="cellIs" dxfId="83" priority="461" operator="equal">
      <formula>"Moderado"</formula>
    </cfRule>
  </conditionalFormatting>
  <conditionalFormatting sqref="J115:J116">
    <cfRule type="cellIs" dxfId="82" priority="462" operator="equal">
      <formula>"Muy Alta"</formula>
    </cfRule>
  </conditionalFormatting>
  <conditionalFormatting sqref="J115:J116">
    <cfRule type="cellIs" dxfId="81" priority="463" operator="equal">
      <formula>"Alta"</formula>
    </cfRule>
  </conditionalFormatting>
  <conditionalFormatting sqref="J115:J116">
    <cfRule type="cellIs" dxfId="80" priority="464" operator="equal">
      <formula>"Media"</formula>
    </cfRule>
  </conditionalFormatting>
  <conditionalFormatting sqref="P115:P116">
    <cfRule type="cellIs" dxfId="79" priority="465" operator="equal">
      <formula>"Extremo"</formula>
    </cfRule>
  </conditionalFormatting>
  <conditionalFormatting sqref="P115:P116">
    <cfRule type="cellIs" dxfId="78" priority="466" operator="equal">
      <formula>"Alto"</formula>
    </cfRule>
  </conditionalFormatting>
  <conditionalFormatting sqref="P115:P116">
    <cfRule type="cellIs" dxfId="77" priority="467" operator="equal">
      <formula>"Moderado"</formula>
    </cfRule>
  </conditionalFormatting>
  <conditionalFormatting sqref="J116:J117">
    <cfRule type="cellIs" dxfId="76" priority="468" operator="equal">
      <formula>"Muy Alta"</formula>
    </cfRule>
  </conditionalFormatting>
  <conditionalFormatting sqref="J116:J117">
    <cfRule type="cellIs" dxfId="75" priority="469" operator="equal">
      <formula>"Alta"</formula>
    </cfRule>
  </conditionalFormatting>
  <conditionalFormatting sqref="J116:J117">
    <cfRule type="cellIs" dxfId="74" priority="470" operator="equal">
      <formula>"Media"</formula>
    </cfRule>
  </conditionalFormatting>
  <conditionalFormatting sqref="P116:P117">
    <cfRule type="cellIs" dxfId="73" priority="471" operator="equal">
      <formula>"Extremo"</formula>
    </cfRule>
  </conditionalFormatting>
  <conditionalFormatting sqref="P116:P117">
    <cfRule type="cellIs" dxfId="72" priority="472" operator="equal">
      <formula>"Alto"</formula>
    </cfRule>
  </conditionalFormatting>
  <conditionalFormatting sqref="P116:P117">
    <cfRule type="cellIs" dxfId="71" priority="473" operator="equal">
      <formula>"Moderado"</formula>
    </cfRule>
  </conditionalFormatting>
  <conditionalFormatting sqref="J118">
    <cfRule type="cellIs" dxfId="70" priority="474" operator="equal">
      <formula>"Muy Alta"</formula>
    </cfRule>
  </conditionalFormatting>
  <conditionalFormatting sqref="J118">
    <cfRule type="cellIs" dxfId="69" priority="475" operator="equal">
      <formula>"Alta"</formula>
    </cfRule>
  </conditionalFormatting>
  <conditionalFormatting sqref="J118">
    <cfRule type="cellIs" dxfId="68" priority="476" operator="equal">
      <formula>"Media"</formula>
    </cfRule>
  </conditionalFormatting>
  <conditionalFormatting sqref="P118">
    <cfRule type="cellIs" dxfId="67" priority="477" operator="equal">
      <formula>"Extremo"</formula>
    </cfRule>
  </conditionalFormatting>
  <conditionalFormatting sqref="P118">
    <cfRule type="cellIs" dxfId="66" priority="478" operator="equal">
      <formula>"Alto"</formula>
    </cfRule>
  </conditionalFormatting>
  <conditionalFormatting sqref="P118">
    <cfRule type="cellIs" dxfId="65" priority="479" operator="equal">
      <formula>"Moderado"</formula>
    </cfRule>
  </conditionalFormatting>
  <conditionalFormatting sqref="J119:J121">
    <cfRule type="cellIs" dxfId="64" priority="480" operator="equal">
      <formula>"Muy Alta"</formula>
    </cfRule>
  </conditionalFormatting>
  <conditionalFormatting sqref="J119:J121">
    <cfRule type="cellIs" dxfId="63" priority="481" operator="equal">
      <formula>"Alta"</formula>
    </cfRule>
  </conditionalFormatting>
  <conditionalFormatting sqref="J119:J121">
    <cfRule type="cellIs" dxfId="62" priority="482" operator="equal">
      <formula>"Media"</formula>
    </cfRule>
  </conditionalFormatting>
  <conditionalFormatting sqref="P119:P121">
    <cfRule type="cellIs" dxfId="61" priority="483" operator="equal">
      <formula>"Extremo"</formula>
    </cfRule>
  </conditionalFormatting>
  <conditionalFormatting sqref="P119:P121">
    <cfRule type="cellIs" dxfId="60" priority="484" operator="equal">
      <formula>"Alto"</formula>
    </cfRule>
  </conditionalFormatting>
  <conditionalFormatting sqref="P119:P121">
    <cfRule type="cellIs" dxfId="59" priority="485" operator="equal">
      <formula>"Moderado"</formula>
    </cfRule>
  </conditionalFormatting>
  <conditionalFormatting sqref="J122:J123">
    <cfRule type="cellIs" dxfId="58" priority="486" operator="equal">
      <formula>"Muy Alta"</formula>
    </cfRule>
  </conditionalFormatting>
  <conditionalFormatting sqref="J122:J123">
    <cfRule type="cellIs" dxfId="57" priority="487" operator="equal">
      <formula>"Alta"</formula>
    </cfRule>
  </conditionalFormatting>
  <conditionalFormatting sqref="J122:J123">
    <cfRule type="cellIs" dxfId="56" priority="488" operator="equal">
      <formula>"Media"</formula>
    </cfRule>
  </conditionalFormatting>
  <conditionalFormatting sqref="P122:P123">
    <cfRule type="cellIs" dxfId="55" priority="489" operator="equal">
      <formula>"Extremo"</formula>
    </cfRule>
  </conditionalFormatting>
  <conditionalFormatting sqref="P122:P123">
    <cfRule type="cellIs" dxfId="54" priority="490" operator="equal">
      <formula>"Alto"</formula>
    </cfRule>
  </conditionalFormatting>
  <conditionalFormatting sqref="P122:P123">
    <cfRule type="cellIs" dxfId="53" priority="491" operator="equal">
      <formula>"Moderado"</formula>
    </cfRule>
  </conditionalFormatting>
  <conditionalFormatting sqref="J127:J130">
    <cfRule type="cellIs" dxfId="52" priority="495" operator="equal">
      <formula>"Muy Alta"</formula>
    </cfRule>
  </conditionalFormatting>
  <conditionalFormatting sqref="J127:J130">
    <cfRule type="cellIs" dxfId="51" priority="496" operator="equal">
      <formula>"Alta"</formula>
    </cfRule>
  </conditionalFormatting>
  <conditionalFormatting sqref="J127:J130">
    <cfRule type="cellIs" dxfId="50" priority="497" operator="equal">
      <formula>"Media"</formula>
    </cfRule>
  </conditionalFormatting>
  <conditionalFormatting sqref="P127:P130">
    <cfRule type="cellIs" dxfId="49" priority="498" operator="equal">
      <formula>"Extremo"</formula>
    </cfRule>
  </conditionalFormatting>
  <conditionalFormatting sqref="P127:P130">
    <cfRule type="cellIs" dxfId="48" priority="499" operator="equal">
      <formula>"Alto"</formula>
    </cfRule>
  </conditionalFormatting>
  <conditionalFormatting sqref="P127:P130">
    <cfRule type="cellIs" dxfId="47" priority="500" operator="equal">
      <formula>"Moderado"</formula>
    </cfRule>
  </conditionalFormatting>
  <conditionalFormatting sqref="J131:J134">
    <cfRule type="cellIs" dxfId="46" priority="501" operator="equal">
      <formula>"Muy Alta"</formula>
    </cfRule>
  </conditionalFormatting>
  <conditionalFormatting sqref="J131:J134">
    <cfRule type="cellIs" dxfId="45" priority="502" operator="equal">
      <formula>"Alta"</formula>
    </cfRule>
  </conditionalFormatting>
  <conditionalFormatting sqref="J131:J134">
    <cfRule type="cellIs" dxfId="44" priority="503" operator="equal">
      <formula>"Media"</formula>
    </cfRule>
  </conditionalFormatting>
  <conditionalFormatting sqref="P131:P134">
    <cfRule type="cellIs" dxfId="43" priority="504" operator="equal">
      <formula>"Extremo"</formula>
    </cfRule>
  </conditionalFormatting>
  <conditionalFormatting sqref="P131:P134">
    <cfRule type="cellIs" dxfId="42" priority="505" operator="equal">
      <formula>"Alto"</formula>
    </cfRule>
  </conditionalFormatting>
  <conditionalFormatting sqref="P131:P134">
    <cfRule type="cellIs" dxfId="41" priority="506" operator="equal">
      <formula>"Moderado"</formula>
    </cfRule>
  </conditionalFormatting>
  <conditionalFormatting sqref="J135:J139">
    <cfRule type="cellIs" dxfId="40" priority="507" operator="equal">
      <formula>"Muy Alta"</formula>
    </cfRule>
  </conditionalFormatting>
  <conditionalFormatting sqref="J135:J139">
    <cfRule type="cellIs" dxfId="39" priority="508" operator="equal">
      <formula>"Alta"</formula>
    </cfRule>
  </conditionalFormatting>
  <conditionalFormatting sqref="J135:J139">
    <cfRule type="cellIs" dxfId="38" priority="509" operator="equal">
      <formula>"Media"</formula>
    </cfRule>
  </conditionalFormatting>
  <conditionalFormatting sqref="P135:P139">
    <cfRule type="cellIs" dxfId="37" priority="510" operator="equal">
      <formula>"Extremo"</formula>
    </cfRule>
  </conditionalFormatting>
  <conditionalFormatting sqref="P135:P139">
    <cfRule type="cellIs" dxfId="36" priority="511" operator="equal">
      <formula>"Alto"</formula>
    </cfRule>
  </conditionalFormatting>
  <conditionalFormatting sqref="P135:P139">
    <cfRule type="cellIs" dxfId="35" priority="512" operator="equal">
      <formula>"Moderado"</formula>
    </cfRule>
  </conditionalFormatting>
  <conditionalFormatting sqref="J143:J144">
    <cfRule type="cellIs" dxfId="34" priority="513" operator="equal">
      <formula>"Muy Alta"</formula>
    </cfRule>
  </conditionalFormatting>
  <conditionalFormatting sqref="J143:J144">
    <cfRule type="cellIs" dxfId="33" priority="514" operator="equal">
      <formula>"Alta"</formula>
    </cfRule>
  </conditionalFormatting>
  <conditionalFormatting sqref="J143:J144">
    <cfRule type="cellIs" dxfId="32" priority="515" operator="equal">
      <formula>"Media"</formula>
    </cfRule>
  </conditionalFormatting>
  <conditionalFormatting sqref="P143:P146">
    <cfRule type="cellIs" dxfId="31" priority="516" operator="equal">
      <formula>"Extremo"</formula>
    </cfRule>
  </conditionalFormatting>
  <conditionalFormatting sqref="P143:P146">
    <cfRule type="cellIs" dxfId="30" priority="517" operator="equal">
      <formula>"Alto"</formula>
    </cfRule>
  </conditionalFormatting>
  <conditionalFormatting sqref="P143:P146">
    <cfRule type="cellIs" dxfId="29" priority="518" operator="equal">
      <formula>"Moderado"</formula>
    </cfRule>
  </conditionalFormatting>
  <conditionalFormatting sqref="J145:J146">
    <cfRule type="cellIs" dxfId="28" priority="519" operator="equal">
      <formula>"Muy Alta"</formula>
    </cfRule>
  </conditionalFormatting>
  <conditionalFormatting sqref="J145:J146">
    <cfRule type="cellIs" dxfId="27" priority="520" operator="equal">
      <formula>"Alta"</formula>
    </cfRule>
  </conditionalFormatting>
  <conditionalFormatting sqref="J145:J146">
    <cfRule type="cellIs" dxfId="26" priority="521" operator="equal">
      <formula>"Media"</formula>
    </cfRule>
  </conditionalFormatting>
  <conditionalFormatting sqref="P145:P146">
    <cfRule type="cellIs" dxfId="25" priority="522" operator="equal">
      <formula>"Extremo"</formula>
    </cfRule>
  </conditionalFormatting>
  <conditionalFormatting sqref="P145:P146">
    <cfRule type="cellIs" dxfId="24" priority="523" operator="equal">
      <formula>"Alto"</formula>
    </cfRule>
  </conditionalFormatting>
  <conditionalFormatting sqref="P145:P146">
    <cfRule type="cellIs" dxfId="23" priority="524" operator="equal">
      <formula>"Moderado"</formula>
    </cfRule>
  </conditionalFormatting>
  <conditionalFormatting sqref="M147 M149 M151:M152 M154 M157">
    <cfRule type="containsText" dxfId="22" priority="525" operator="containsText" text="&quot;❌&quot;">
      <formula>NOT(ISERROR(SEARCH(("""❌"""),(M147))))</formula>
    </cfRule>
  </conditionalFormatting>
  <conditionalFormatting sqref="J149">
    <cfRule type="cellIs" dxfId="21" priority="526" operator="equal">
      <formula>"Muy Alta"</formula>
    </cfRule>
  </conditionalFormatting>
  <conditionalFormatting sqref="J149">
    <cfRule type="cellIs" dxfId="20" priority="527" operator="equal">
      <formula>"Alta"</formula>
    </cfRule>
  </conditionalFormatting>
  <conditionalFormatting sqref="J149">
    <cfRule type="cellIs" dxfId="19" priority="528" operator="equal">
      <formula>"Media"</formula>
    </cfRule>
  </conditionalFormatting>
  <conditionalFormatting sqref="P147">
    <cfRule type="cellIs" dxfId="18" priority="532" operator="equal">
      <formula>"Extremo"</formula>
    </cfRule>
  </conditionalFormatting>
  <conditionalFormatting sqref="P147">
    <cfRule type="cellIs" dxfId="17" priority="533" operator="equal">
      <formula>"Alto"</formula>
    </cfRule>
  </conditionalFormatting>
  <conditionalFormatting sqref="P147">
    <cfRule type="cellIs" dxfId="16" priority="534" operator="equal">
      <formula>"Moderado"</formula>
    </cfRule>
  </conditionalFormatting>
  <conditionalFormatting sqref="J151:J153">
    <cfRule type="cellIs" dxfId="15" priority="538" operator="equal">
      <formula>"Muy Alta"</formula>
    </cfRule>
  </conditionalFormatting>
  <conditionalFormatting sqref="J151:J153">
    <cfRule type="cellIs" dxfId="14" priority="539" operator="equal">
      <formula>"Alta"</formula>
    </cfRule>
  </conditionalFormatting>
  <conditionalFormatting sqref="J151:J153">
    <cfRule type="cellIs" dxfId="13" priority="540" operator="equal">
      <formula>"Media"</formula>
    </cfRule>
  </conditionalFormatting>
  <conditionalFormatting sqref="P151:P153">
    <cfRule type="cellIs" dxfId="12" priority="541" operator="equal">
      <formula>"Extremo"</formula>
    </cfRule>
  </conditionalFormatting>
  <conditionalFormatting sqref="P151:P153">
    <cfRule type="cellIs" dxfId="11" priority="542" operator="equal">
      <formula>"Alto"</formula>
    </cfRule>
  </conditionalFormatting>
  <conditionalFormatting sqref="P151:P153">
    <cfRule type="cellIs" dxfId="10" priority="543" operator="equal">
      <formula>"Moderado"</formula>
    </cfRule>
  </conditionalFormatting>
  <conditionalFormatting sqref="J154:J157">
    <cfRule type="cellIs" dxfId="9" priority="544" operator="equal">
      <formula>"Muy Alta"</formula>
    </cfRule>
  </conditionalFormatting>
  <conditionalFormatting sqref="J154:J157">
    <cfRule type="cellIs" dxfId="8" priority="545" operator="equal">
      <formula>"Alta"</formula>
    </cfRule>
  </conditionalFormatting>
  <conditionalFormatting sqref="J154:J157">
    <cfRule type="cellIs" dxfId="7" priority="546" operator="equal">
      <formula>"Media"</formula>
    </cfRule>
  </conditionalFormatting>
  <conditionalFormatting sqref="P154:P157">
    <cfRule type="cellIs" dxfId="6" priority="547" operator="equal">
      <formula>"Extremo"</formula>
    </cfRule>
  </conditionalFormatting>
  <conditionalFormatting sqref="P154:P157">
    <cfRule type="cellIs" dxfId="5" priority="548" operator="equal">
      <formula>"Alto"</formula>
    </cfRule>
  </conditionalFormatting>
  <conditionalFormatting sqref="P154:P157">
    <cfRule type="cellIs" dxfId="4" priority="549" operator="equal">
      <formula>"Moderado"</formula>
    </cfRule>
  </conditionalFormatting>
  <conditionalFormatting sqref="AG8">
    <cfRule type="containsText" dxfId="3" priority="772" operator="containsText" text="&quot;Reducir (compartir)&quot;">
      <formula>NOT(ISERROR(SEARCH(("""Reducir (compartir)"""),(AG8))))</formula>
    </cfRule>
  </conditionalFormatting>
  <conditionalFormatting sqref="R143:R144">
    <cfRule type="cellIs" dxfId="2" priority="773" operator="equal">
      <formula>"Extremo"</formula>
    </cfRule>
  </conditionalFormatting>
  <conditionalFormatting sqref="R143:R144">
    <cfRule type="cellIs" dxfId="1" priority="774" operator="equal">
      <formula>"Alto"</formula>
    </cfRule>
  </conditionalFormatting>
  <conditionalFormatting sqref="R143:R144">
    <cfRule type="cellIs" dxfId="0" priority="775" operator="equal">
      <formula>"Moderado"</formula>
    </cfRule>
  </conditionalFormatting>
  <pageMargins left="0.7" right="0.7" top="0.75" bottom="0.75" header="0" footer="0"/>
  <pageSetup orientation="landscape" r:id="rId1"/>
  <drawing r:id="rId2"/>
  <extLst>
    <ext xmlns:x14="http://schemas.microsoft.com/office/spreadsheetml/2009/9/main" uri="{CCE6A557-97BC-4b89-ADB6-D9C93CAAB3DF}">
      <x14:dataValidations xmlns:xm="http://schemas.microsoft.com/office/excel/2006/main" count="1">
        <x14:dataValidation type="list" allowBlank="1" xr:uid="{00000000-0002-0000-0100-000000000000}">
          <x14:formula1>
            <xm:f>'E:\ESCRITORIO\CONTROL INTERNO 2021\I SGTO P.A.A.C. 2021\2. EVIDENCIAS\[Mapa de riesgos IDEAM consolidado 25042021 V1.xlsx]Tabla Valoración controles'!#REF!</xm:f>
          </x14:formula1>
          <xm:sqref>D157 H8:H20 H22:H87 H90:H147 AN8:AN99 AN101:AN113 D8:D10 D12 D14 D17:D20 D22 D25 D28:D32 D34:D37 D39 D42:D47 D49 D52 D55:D56 D59 D62:D66 D70:D73 D76 D79 D82:D85 D87 D90:D91 D95 D97:D99 D101:D102 D104 D106 D108:D110 D113 D115 D117:D119 D122 D124 D127 D131 D135 D140 D143 D145 D147 D149 D152 D154 L8:L157 T8:U157 AN115:AN157 H149:H157 W8:Y157 AF8:AF157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Mapa Riesgos PAAC 01052021-publ</vt:lpstr>
      <vt:lpstr>Sgto Matriz consolidada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malegeyoro@gmail.com</dc:creator>
  <cp:lastModifiedBy>23mar</cp:lastModifiedBy>
  <dcterms:created xsi:type="dcterms:W3CDTF">2021-05-08T15:42:57Z</dcterms:created>
  <dcterms:modified xsi:type="dcterms:W3CDTF">2021-05-14T15:30:34Z</dcterms:modified>
</cp:coreProperties>
</file>