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laneacion\Desktop\"/>
    </mc:Choice>
  </mc:AlternateContent>
  <bookViews>
    <workbookView xWindow="0" yWindow="0" windowWidth="19200" windowHeight="7190" firstSheet="1" activeTab="1"/>
  </bookViews>
  <sheets>
    <sheet name="PRESUPUESTO POA 2016" sheetId="24" r:id="rId1"/>
    <sheet name="MATRIZ DE INDICADORES 2016" sheetId="16" r:id="rId2"/>
  </sheets>
  <externalReferences>
    <externalReference r:id="rId3"/>
  </externalReferences>
  <definedNames>
    <definedName name="_xlnm._FilterDatabase" localSheetId="1" hidden="1">'MATRIZ DE INDICADORES 2016'!$A$6:$U$129</definedName>
    <definedName name="Tipos_de_proceso_de_seleccion">'[1]3. DETALLE PLAN DE CONTRATACION'!$L$493:$L$502</definedName>
  </definedNames>
  <calcPr calcId="162913"/>
</workbook>
</file>

<file path=xl/calcChain.xml><?xml version="1.0" encoding="utf-8"?>
<calcChain xmlns="http://schemas.openxmlformats.org/spreadsheetml/2006/main">
  <c r="R107" i="16" l="1"/>
  <c r="U107" i="16" s="1"/>
  <c r="R106" i="16"/>
  <c r="U106" i="16" s="1"/>
  <c r="R105" i="16"/>
  <c r="U105" i="16" s="1"/>
  <c r="R103" i="16"/>
  <c r="R102" i="16"/>
  <c r="U102" i="16"/>
  <c r="U42" i="16"/>
  <c r="U48" i="16"/>
  <c r="R48" i="16"/>
  <c r="R126" i="16"/>
  <c r="U126" i="16" s="1"/>
  <c r="U123" i="16"/>
  <c r="R123" i="16"/>
  <c r="R128" i="16"/>
  <c r="U128" i="16" s="1"/>
  <c r="U116" i="16"/>
  <c r="R116" i="16"/>
  <c r="R38" i="16"/>
  <c r="U38" i="16" s="1"/>
  <c r="U37" i="16"/>
  <c r="R37" i="16"/>
  <c r="U36" i="16"/>
  <c r="R36" i="16"/>
  <c r="U35" i="16"/>
  <c r="R35" i="16"/>
  <c r="U33" i="16"/>
  <c r="R33" i="16"/>
  <c r="U32" i="16"/>
  <c r="R32" i="16"/>
  <c r="U31" i="16"/>
  <c r="R31" i="16"/>
  <c r="U30" i="16"/>
  <c r="R30" i="16"/>
  <c r="U29" i="16"/>
  <c r="R29" i="16"/>
  <c r="U28" i="16"/>
  <c r="R28" i="16"/>
  <c r="U27" i="16"/>
  <c r="R27" i="16"/>
  <c r="U26" i="16"/>
  <c r="R26" i="16"/>
  <c r="U46" i="16"/>
  <c r="R46" i="16"/>
  <c r="U45" i="16"/>
  <c r="R45" i="16"/>
  <c r="U44" i="16"/>
  <c r="R44" i="16"/>
  <c r="U41" i="16"/>
  <c r="R41" i="16"/>
  <c r="U39" i="16"/>
  <c r="R39" i="16"/>
  <c r="U121" i="16"/>
  <c r="R121" i="16"/>
  <c r="U120" i="16"/>
  <c r="R120" i="16"/>
  <c r="U119" i="16"/>
  <c r="R119" i="16"/>
  <c r="U113" i="16"/>
  <c r="R113" i="16"/>
  <c r="U112" i="16"/>
  <c r="R112" i="16"/>
  <c r="U111" i="16"/>
  <c r="R111" i="16"/>
  <c r="U110" i="16"/>
  <c r="R110" i="16"/>
  <c r="U109" i="16"/>
  <c r="R109" i="16"/>
  <c r="U108" i="16"/>
  <c r="R108" i="16"/>
  <c r="R104" i="16"/>
  <c r="U104" i="16"/>
  <c r="U103" i="16"/>
  <c r="R101" i="16"/>
  <c r="U101" i="16" s="1"/>
  <c r="R100" i="16"/>
  <c r="U100" i="16"/>
  <c r="R99" i="16"/>
  <c r="U99" i="16" s="1"/>
  <c r="R98" i="16"/>
  <c r="U98" i="16" s="1"/>
  <c r="R97" i="16"/>
  <c r="U97" i="16" s="1"/>
  <c r="R95" i="16"/>
  <c r="U95" i="16" s="1"/>
  <c r="U60" i="16"/>
  <c r="R59" i="16"/>
  <c r="U59" i="16" s="1"/>
  <c r="R57" i="16"/>
  <c r="U57" i="16" s="1"/>
  <c r="R53" i="16"/>
  <c r="U53" i="16" s="1"/>
  <c r="U52" i="16"/>
  <c r="R52" i="16"/>
  <c r="R50" i="16"/>
  <c r="U50" i="16" s="1"/>
  <c r="U49" i="16"/>
  <c r="R49" i="16"/>
  <c r="U25" i="16"/>
  <c r="R25" i="16"/>
  <c r="R24" i="16"/>
  <c r="U24" i="16" s="1"/>
  <c r="R23" i="16"/>
  <c r="U23" i="16" s="1"/>
  <c r="R22" i="16"/>
  <c r="U22" i="16" s="1"/>
  <c r="R21" i="16"/>
  <c r="U21" i="16" s="1"/>
  <c r="R20" i="16"/>
  <c r="U20" i="16" s="1"/>
  <c r="R19" i="16"/>
  <c r="U19" i="16" s="1"/>
  <c r="R18" i="16"/>
  <c r="U18" i="16" s="1"/>
  <c r="R17" i="16"/>
  <c r="U17" i="16" s="1"/>
  <c r="R16" i="16"/>
  <c r="U16" i="16" s="1"/>
  <c r="R15" i="16"/>
  <c r="U15" i="16" s="1"/>
  <c r="R14" i="16"/>
  <c r="U14" i="16" s="1"/>
  <c r="R13" i="16"/>
  <c r="U13" i="16" s="1"/>
  <c r="R12" i="16"/>
  <c r="U12" i="16" s="1"/>
  <c r="U10" i="16"/>
  <c r="U9" i="16"/>
  <c r="R9" i="16"/>
  <c r="R7" i="16"/>
  <c r="U7" i="16"/>
  <c r="I127" i="16"/>
  <c r="I126" i="16"/>
  <c r="I123" i="16"/>
  <c r="I120" i="16"/>
  <c r="I119" i="16"/>
  <c r="I118" i="16"/>
  <c r="I117" i="16"/>
  <c r="I116" i="16"/>
  <c r="I115" i="16"/>
  <c r="I113" i="16"/>
  <c r="I112" i="16"/>
  <c r="I111" i="16"/>
  <c r="I109" i="16"/>
  <c r="I108" i="16"/>
  <c r="I107" i="16"/>
  <c r="I106" i="16"/>
  <c r="O105" i="16"/>
  <c r="H105" i="16"/>
  <c r="G105" i="16"/>
  <c r="I105" i="16"/>
  <c r="F105" i="16"/>
  <c r="E105" i="16"/>
  <c r="I104" i="16"/>
  <c r="O103" i="16"/>
  <c r="H103" i="16"/>
  <c r="G103" i="16"/>
  <c r="F103" i="16"/>
  <c r="E103" i="16"/>
  <c r="I103" i="16"/>
  <c r="I102" i="16"/>
  <c r="I100" i="16"/>
  <c r="I99" i="16"/>
  <c r="I98" i="16"/>
  <c r="I95" i="16"/>
  <c r="I55" i="16"/>
  <c r="I54" i="16"/>
  <c r="I53" i="16"/>
  <c r="O52" i="16"/>
  <c r="I51" i="16"/>
  <c r="I49" i="16"/>
  <c r="I46" i="16"/>
  <c r="I45" i="16"/>
  <c r="I44" i="16"/>
  <c r="I43" i="16"/>
  <c r="I42" i="16"/>
  <c r="I41" i="16"/>
  <c r="I39" i="16"/>
  <c r="I9" i="16"/>
  <c r="I38" i="16"/>
  <c r="I37" i="16"/>
  <c r="O34" i="16"/>
  <c r="I34" i="16"/>
  <c r="I33" i="16"/>
  <c r="I26" i="16"/>
  <c r="O5" i="24"/>
  <c r="Q5" i="24"/>
  <c r="O6" i="24"/>
  <c r="J9" i="24"/>
  <c r="M15" i="24"/>
  <c r="L5" i="24"/>
  <c r="L13" i="24"/>
  <c r="K13" i="24"/>
  <c r="O9" i="24"/>
  <c r="Q9" i="24"/>
  <c r="L9" i="24"/>
  <c r="L6" i="24"/>
  <c r="L7" i="24"/>
  <c r="O21" i="24"/>
  <c r="O22" i="24"/>
  <c r="O23" i="24"/>
  <c r="L25" i="24"/>
  <c r="O12" i="24"/>
  <c r="Q12" i="24"/>
  <c r="K7" i="24"/>
  <c r="O7" i="24"/>
  <c r="J12" i="24"/>
  <c r="L23" i="24"/>
  <c r="O13" i="24"/>
  <c r="Q13" i="24"/>
  <c r="O11" i="24"/>
  <c r="Q11" i="24"/>
  <c r="L12" i="24"/>
  <c r="K12" i="24"/>
  <c r="J13" i="24"/>
  <c r="M13" i="24"/>
  <c r="O10" i="24"/>
  <c r="Q10" i="24"/>
  <c r="L10" i="24"/>
  <c r="K10" i="24"/>
  <c r="J10" i="24"/>
  <c r="L11" i="24"/>
  <c r="J8" i="24"/>
  <c r="K9" i="24"/>
  <c r="O8" i="24"/>
  <c r="Q8" i="24"/>
  <c r="L8" i="24"/>
  <c r="K8" i="24"/>
  <c r="M8" i="24"/>
  <c r="J5" i="24"/>
  <c r="K5" i="24"/>
  <c r="K14" i="24"/>
  <c r="K16" i="24"/>
  <c r="K6" i="24"/>
  <c r="I25" i="16"/>
  <c r="I24" i="16"/>
  <c r="I23" i="16"/>
  <c r="I21" i="16"/>
  <c r="I20" i="16"/>
  <c r="I19" i="16"/>
  <c r="I18" i="16"/>
  <c r="I16" i="16"/>
  <c r="I15" i="16"/>
  <c r="I14" i="16"/>
  <c r="I12" i="16"/>
  <c r="I11" i="16"/>
  <c r="I7" i="16"/>
  <c r="M9" i="24"/>
  <c r="M10" i="24"/>
  <c r="K11" i="24"/>
  <c r="J6" i="24"/>
  <c r="M12" i="24"/>
  <c r="J11" i="24"/>
  <c r="M11" i="24"/>
  <c r="M5" i="24"/>
  <c r="M14" i="24"/>
  <c r="L14" i="24"/>
  <c r="L16" i="24"/>
  <c r="M6" i="24"/>
  <c r="Q7" i="24"/>
  <c r="M7" i="24"/>
  <c r="J7" i="24"/>
  <c r="J14" i="24"/>
  <c r="J16" i="24"/>
  <c r="M16" i="24"/>
  <c r="Q6" i="24"/>
  <c r="O14" i="24"/>
  <c r="O17" i="24"/>
</calcChain>
</file>

<file path=xl/comments1.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F41" authorId="0" shapeId="0">
      <text>
        <r>
          <rPr>
            <b/>
            <sz val="9"/>
            <color indexed="81"/>
            <rFont val="Tahoma"/>
            <charset val="1"/>
          </rPr>
          <t>Feb.18 se ajusta meta por solicitud de la Sub. Ecosistemas Rad.20165000000573</t>
        </r>
      </text>
    </comment>
    <comment ref="E42" authorId="1" shapeId="0">
      <text>
        <r>
          <rPr>
            <b/>
            <sz val="9"/>
            <color indexed="81"/>
            <rFont val="Tahoma"/>
            <family val="2"/>
          </rPr>
          <t>Maria Saralux Valbuena Lopez:</t>
        </r>
        <r>
          <rPr>
            <sz val="9"/>
            <color indexed="81"/>
            <rFont val="Tahoma"/>
            <family val="2"/>
          </rPr>
          <t xml:space="preserve">
Susceptibilidad a la salinización</t>
        </r>
      </text>
    </comment>
    <comment ref="F42" authorId="1" shapeId="0">
      <text>
        <r>
          <rPr>
            <b/>
            <sz val="9"/>
            <color indexed="81"/>
            <rFont val="Tahoma"/>
            <family val="2"/>
          </rPr>
          <t>Maria Saralux Valbuena Lopez:</t>
        </r>
        <r>
          <rPr>
            <sz val="9"/>
            <color indexed="81"/>
            <rFont val="Tahoma"/>
            <family val="2"/>
          </rPr>
          <t xml:space="preserve">
Salinización y compactación</t>
        </r>
      </text>
    </comment>
    <comment ref="G42" authorId="1" shapeId="0">
      <text>
        <r>
          <rPr>
            <b/>
            <sz val="9"/>
            <color indexed="81"/>
            <rFont val="Tahoma"/>
            <family val="2"/>
          </rPr>
          <t>Maria Saralux Valbuena Lopez:</t>
        </r>
        <r>
          <rPr>
            <sz val="9"/>
            <color indexed="81"/>
            <rFont val="Tahoma"/>
            <family val="2"/>
          </rPr>
          <t xml:space="preserve">
Desertificación</t>
        </r>
      </text>
    </comment>
    <comment ref="H42"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O42"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O44"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M45" authorId="3" shapeId="0">
      <text>
        <r>
          <rPr>
            <b/>
            <sz val="9"/>
            <color indexed="81"/>
            <rFont val="Tahoma"/>
            <family val="2"/>
          </rPr>
          <t>Natalia Esperanza Cordoba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consultoria RETC.
Documentación de estandarización de intercambio de datos</t>
        </r>
      </text>
    </comment>
    <comment ref="M46" authorId="3" shapeId="0">
      <text>
        <r>
          <rPr>
            <b/>
            <sz val="9"/>
            <color indexed="81"/>
            <rFont val="Tahoma"/>
            <family val="2"/>
          </rPr>
          <t>Natalia Esperanza Cordoba Camacho:</t>
        </r>
        <r>
          <rPr>
            <sz val="9"/>
            <color indexed="81"/>
            <rFont val="Tahoma"/>
            <family val="2"/>
          </rPr>
          <t xml:space="preserve">
Buscador semántico 
Intercambio de datos SIB-SINCHI-INVEMAR
Gestor de cifras.</t>
        </r>
      </text>
    </comment>
  </commentList>
</comments>
</file>

<file path=xl/sharedStrings.xml><?xml version="1.0" encoding="utf-8"?>
<sst xmlns="http://schemas.openxmlformats.org/spreadsheetml/2006/main" count="559" uniqueCount="434">
  <si>
    <t>INSTITUTO DE HIDROLOGÍA, METEOROLOGÍA Y ESTUDIOS AMBIENTALES</t>
  </si>
  <si>
    <t>PRODUCTO ESPERADO</t>
  </si>
  <si>
    <t>No. ACT.</t>
  </si>
  <si>
    <t>INDICADOR ACTIVIDAD</t>
  </si>
  <si>
    <t>META ACTIVIDAD</t>
  </si>
  <si>
    <t>INVERSIÓN</t>
  </si>
  <si>
    <t>RECURSOS PROPIOS</t>
  </si>
  <si>
    <t>Subdirección de Estudios Ambientales</t>
  </si>
  <si>
    <t>META 2015</t>
  </si>
  <si>
    <t>META 2016</t>
  </si>
  <si>
    <t>META 2017</t>
  </si>
  <si>
    <t>META 2018</t>
  </si>
  <si>
    <t>META CUATRIENIO</t>
  </si>
  <si>
    <t>DEPENDENCIA RESPONSABLE</t>
  </si>
  <si>
    <t>Implementar el Programa de Control de la Contaminación y Uso eficiente del Recurso Hídrico en el cual las entidades del SINA apoyarán a los sectores productivos  en la formulación de planes para la reducción de la contaminación, con énfasis en reconversión a tecnologías más limpias en vertimientos.</t>
  </si>
  <si>
    <t>Suministrar información para la consolidación de las cuentas nacionales (SIA).</t>
  </si>
  <si>
    <t>Tercera Comunicación Nacional de Cambio Climático.</t>
  </si>
  <si>
    <t>Publicaciones periódicas: Informe del estado del ambiente y de los recursos naturales, calidad del aire, RESPEL.</t>
  </si>
  <si>
    <t>ACTIVIDAD CUATRIENIO</t>
  </si>
  <si>
    <t>INDICADOR</t>
  </si>
  <si>
    <t>TOTAL</t>
  </si>
  <si>
    <t xml:space="preserve">Formular la Política  de Cambio Climático e instrumentos sectoriales y regionales de implementación </t>
  </si>
  <si>
    <t>Lineamientos - Protocolos - Orientaciones Sectoriales y Regionales para la formulación de  planes de adaptación y mitigación de impactos potenciales por cambio climático y variabilidad climática y su inclusión dentro de los instrumentos de planificación.</t>
  </si>
  <si>
    <t>Documentos con Lineamientos, Protocolos y orientaciones para la adaptación y mitigación del cambio climático y variabilidad climática en los ámbitos sectorial y regional.</t>
  </si>
  <si>
    <t>Laboratorios acreditados</t>
  </si>
  <si>
    <t>Gestión de la contaminación del aire (registro de emisiones; sistemas de vigilancia y monitoreo; actualizar y desarrollar normas, protocolos e incentivos para la reducción de las emisiones atmosféricas y sus efectos; herramientas de conocimiento del riesgo por contaminación)</t>
  </si>
  <si>
    <t xml:space="preserve">Boletines </t>
  </si>
  <si>
    <t xml:space="preserve">Boletines producidos con estándares y calidad de datos.
</t>
  </si>
  <si>
    <t xml:space="preserve">Laboratorios acreditados y/o Autorizados
</t>
  </si>
  <si>
    <t xml:space="preserve">Documentos entregables producidos
</t>
  </si>
  <si>
    <t>Documentos  de investigación publicados.</t>
  </si>
  <si>
    <t>Gestion del conocimiento en calidad del aire</t>
  </si>
  <si>
    <t>ACTIVIDAD POA 2016</t>
  </si>
  <si>
    <t>Formulación e implementación de instrumentos de ordenamiento integral del territorio.</t>
  </si>
  <si>
    <t>* Documento de Análisis y oientaciones para  zonificación por regiones y conflictos ambientales
* Mapas de conflicto de uso de los recursos naturales por región</t>
  </si>
  <si>
    <t>En materia de gestión integral de residuos peligrosos: (1) se fortalecerá el seguimiento y control por parte de las autoridades ambientales a los diferentes actores involucrados</t>
  </si>
  <si>
    <t>Registro de establecimientos en RUA, RESPEL, PCB, RETC.</t>
  </si>
  <si>
    <t xml:space="preserve">Registros anuales, activos con seguimiento y reportes.
</t>
  </si>
  <si>
    <t>Desarrollo de una propuesta de contenidos del Informe del Estado del medio ambiente que permita dar una mayor oportunidad en su entrega</t>
  </si>
  <si>
    <t>Propuesta de contenidos elaborada</t>
  </si>
  <si>
    <t>Actividades del Plan de Mejoramiento implementadas</t>
  </si>
  <si>
    <t>Elaboración del informe nacional del estado de avance en la identificación de las existencias de equipos y desechos PCB en el país y el estado de cumplimiento de los compromisos adquiridos en el convenio de Estocolmo sobre las metas de marcado, retiro de uso y eliminación de PCB</t>
  </si>
  <si>
    <t>Procesar y análizar los datos de Generadores de Residuos o Desechos Peligrosos correspondientes al 2014-2015 y apoyar la construcción del informe nacional de Generación y Manejo de Residuos o Desechos Peligrosos – RESPEL (2013-2014-2015)</t>
  </si>
  <si>
    <t>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t>
  </si>
  <si>
    <t xml:space="preserve">Registrar establecimientos en RUA, RESPEL, PCB, RETC, atender solicitudes y fortalecer los registros en el marco del SIAC
</t>
  </si>
  <si>
    <t>Pruebas de laboratorio adelantadas</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</si>
  <si>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acciones y productos señalados segun cronograma del plan de mejoramiento (4 actividades AIRE y 8 actividades RESPEL)</t>
  </si>
  <si>
    <t>Informes elaborados</t>
  </si>
  <si>
    <t>Documentos elaborados</t>
  </si>
  <si>
    <t>Registros anuales, activos con seguimiento y reportes.</t>
  </si>
  <si>
    <t xml:space="preserve">Generar informacón relevante para el conocimiento del cambio climático en colombia </t>
  </si>
  <si>
    <t>Documentoos generados</t>
  </si>
  <si>
    <t>Planes de adaptacion y mitigacion  para el cambio climàtico en las regiones</t>
  </si>
  <si>
    <t>Establecer   lineamientos para el Ordenamiento Ambiental del Territorio aplicados en la región de la Orinoquia.</t>
  </si>
  <si>
    <t>Elaborar las Evaluaciones Regionales del Agua (ERA).</t>
  </si>
  <si>
    <t>Estudio Nacional del agua 2018.</t>
  </si>
  <si>
    <t>Documento elaborado y publicado.</t>
  </si>
  <si>
    <t>Subdirección de Hidrología</t>
  </si>
  <si>
    <t>Elaboración de la  metodología de identificación y delimitación de zonas de recarga de sistemas acuíferos en el marco del Programa Nacional de Aguas Subterráneas</t>
  </si>
  <si>
    <t>Documento elaborado</t>
  </si>
  <si>
    <t>Caracterización de la dinamica de sedimentos en diez subzonas hidrográficas.</t>
  </si>
  <si>
    <t>Desarrollo de Modelo Hidrosedimentológico para una Subzona de la Orinoquia</t>
  </si>
  <si>
    <t>Implementar el Programa Nacional de Monitoreo del Recurso Hídrico.</t>
  </si>
  <si>
    <t>Información hidrológica actualizada en variables de nivel, caudal, sedimentos y calidad del agua y protocolo del agua.</t>
  </si>
  <si>
    <t>Estadísticas actualizadas año a año de variables hidrológicas de cantidad y calidad.</t>
  </si>
  <si>
    <t xml:space="preserve">Actualización y Control de calidad del dato hidrológico en el Banco de Datos (IDEAM - BOGOTA) </t>
  </si>
  <si>
    <t>Reporte elaborado</t>
  </si>
  <si>
    <t>Protocolo del agua publicado.</t>
  </si>
  <si>
    <t>Consolidar información de la red y el programa  nacional de aguas subterraneas.</t>
  </si>
  <si>
    <t>Reporte anual elaborado.</t>
  </si>
  <si>
    <t>Inventario de puntos de agua subterránea para la Orinoquia</t>
  </si>
  <si>
    <t>Consolidación de resultados de monitoreo y fortalecimiento de la Red Básica Nacional e Isotópica de Aguas Subterráneas.</t>
  </si>
  <si>
    <t>Acreditación del laboratorio de calidad ambiental.</t>
  </si>
  <si>
    <t>Documento con avances en  proceso de acreditación.</t>
  </si>
  <si>
    <t>Plan estrategico del Laboratorio de Calidad Ambiental</t>
  </si>
  <si>
    <t>Implementación de Sistema de Alertas de Calidad del Agua (SATCA) en tres corporaciones.</t>
  </si>
  <si>
    <t>Corporaciones con SATCA  implementado y probado.</t>
  </si>
  <si>
    <t>Reporte consolidado de información validada de la red de monitoreo e indicadores de Calidad del Agua</t>
  </si>
  <si>
    <t>Monitoreo nacional de la calidad del agua.</t>
  </si>
  <si>
    <t>Documento con análisis fisicoquímicos y bioindicación de calidad del agua del IDEAM.</t>
  </si>
  <si>
    <t>Consolidar información de la red de monitoreo de calidad del agua.</t>
  </si>
  <si>
    <t>Reporte anual consolidado.</t>
  </si>
  <si>
    <t xml:space="preserve">Fortalecer y poner en marcha el Centro Nacional de Modelación Hidrometeorológica. </t>
  </si>
  <si>
    <t>Mapas de crecientes subitas en dos departamentos.</t>
  </si>
  <si>
    <t>Mapas  elaborados y divulgados.</t>
  </si>
  <si>
    <t>Integración de herramientas hidrológicas para pronósticos y alertas por inundación en el bajo Magdalena</t>
  </si>
  <si>
    <t xml:space="preserve">Mapas  elaborados </t>
  </si>
  <si>
    <t>Insumos técnicos para modelación hidrometeorológica.</t>
  </si>
  <si>
    <t>Documento con insumos técnicos desarrollados para modelación.</t>
  </si>
  <si>
    <t>Componente hidrológico del sistema de alertas tempranas del IDEAM fortalecido.</t>
  </si>
  <si>
    <t>Modelos integrados FEWS.</t>
  </si>
  <si>
    <t>Modelos Integrados FEWS</t>
  </si>
  <si>
    <t xml:space="preserve">Mapas de amenaza por inundación </t>
  </si>
  <si>
    <t>Implemnetación del plan estratégico del centro nacional de modelación.</t>
  </si>
  <si>
    <t>Reporte anual de actividades del centro nacional de modelación.</t>
  </si>
  <si>
    <t>Formulación  del plan estratégico del Centro Nacional de Modelación e Insumos técnicos para modelación hidrometeorológica.</t>
  </si>
  <si>
    <t>Consolidar el Sistema de Información Ambiental (SIAC) desarrollando un geo-portal, un sistema de consulta de bases de datos y el programa nacional de monitoreo ambiental direccionado por el MADS y coordinado por los institutos de investigación del SINA.</t>
  </si>
  <si>
    <t>Nodos regionales del SIRH implementados.</t>
  </si>
  <si>
    <t>Nodos regionales del SIRH operando.</t>
  </si>
  <si>
    <t>Ajuste de contenidos temáticos y fortalecimiento de nodos regionales y fortalecimiento de capacidades del SIRH</t>
  </si>
  <si>
    <t>Capacitaciones para el fortalecimiento de las capacidades regionales para la gestión de información asociada al agua.</t>
  </si>
  <si>
    <t>Capacitaciones realizadas y evaluadas.</t>
  </si>
  <si>
    <t>Numero de talleres y actividades de capacitación realizados</t>
  </si>
  <si>
    <t>Formular una agenda de investigación ambiental integrada al Sistema de Ciencia, Tecnología e Innovación, bajo el liderazgo de los institutos de investigación.</t>
  </si>
  <si>
    <t>Plan de investigación del IDEAM formulado e implementado.</t>
  </si>
  <si>
    <t>Plan de investigación implementado.</t>
  </si>
  <si>
    <t>Consolidar la información y productos de investigación para la plataforma scienti del sistema nacional de ciencia y tecnología</t>
  </si>
  <si>
    <t>Documento</t>
  </si>
  <si>
    <t>Generar información climática para la planificación eficiente en el sector agropecuario.</t>
  </si>
  <si>
    <t>Servicios climáticos  a los diferentes sectores productivos (hidrocarburos, minería, vivienda, transporte, agropecuario) y  consolidar  información especializada por sector.</t>
  </si>
  <si>
    <t>Boletines producidos con estándares y calidad de datos.</t>
  </si>
  <si>
    <t>Subdirección de Meteorología</t>
  </si>
  <si>
    <t xml:space="preserve">Prestar servicios climáticos  a los diferentes sectores productivos (hidrocarburos, minería, vivienda, transporte, agropecuario) y  consolidar  información especializada por sector. </t>
  </si>
  <si>
    <t xml:space="preserve"> Boletines agrometeorológicos (12) y climáticos (12).</t>
  </si>
  <si>
    <t>Efecto de la variabilidad climática en los  cambios de los regimenes de precipitación</t>
  </si>
  <si>
    <t xml:space="preserve">Documento de análisis producido.
</t>
  </si>
  <si>
    <t>Elaborar el  estudio de la alteración de la precipitación bajo diferentes indicadores de variabilidad climática propuestos por la NOAA</t>
  </si>
  <si>
    <t xml:space="preserve">Informe sobre Estructura de   los indicadores y las bases de datos en el contexto.
</t>
  </si>
  <si>
    <t>Fortalecer  la modelación del tiempo para el análisis de sus implicaciones en las alertas hidrometeorológicas.</t>
  </si>
  <si>
    <t>Modelos de pronóstico del tiempo en alta resolución operando a 15 Km.</t>
  </si>
  <si>
    <t xml:space="preserve">Modelos alta resolución operando a 15 Km.
</t>
  </si>
  <si>
    <t>Generar modelos de pronóstico del tiempo en alta resolución operando a 15 Km.</t>
  </si>
  <si>
    <t>Aeropuertos con Reportes  entregados a OACI y OMM de meteorología a la aeronavegación  a nivel nacional e internacional.</t>
  </si>
  <si>
    <t>Aeropuertos con reportes entregados  con estándares y calidad de datos</t>
  </si>
  <si>
    <t>Prestar servicios de meteorología a la aeronavegación  a nivel nacional e internacional.</t>
  </si>
  <si>
    <t>Fortalecer la modelación del clima para el análisis de sus implicaciones a nivel sectorial.</t>
  </si>
  <si>
    <t>Modelos de predicción del clima en alta resolución operando a 10 Km.</t>
  </si>
  <si>
    <t xml:space="preserve">Modelos  en alta resolución operando a 10 Km..
</t>
  </si>
  <si>
    <t xml:space="preserve">Modelo en alta resolución operando a 10 Km.
</t>
  </si>
  <si>
    <t>Manual de usuario para clúster.</t>
  </si>
  <si>
    <t>Manual elaborado, probado y disponible.</t>
  </si>
  <si>
    <t xml:space="preserve">Construir escenarios de cambio climático nacional y regional.
</t>
  </si>
  <si>
    <t>Generar escenarios nacionales y regionales de cambio climático.</t>
  </si>
  <si>
    <t xml:space="preserve">Número de escenarios de cambio climático generados.
</t>
  </si>
  <si>
    <t xml:space="preserve">Nota Tecnica sobre evidencias de cambio climático
</t>
  </si>
  <si>
    <t>Evidencias de cambio climático</t>
  </si>
  <si>
    <t xml:space="preserve">Documento de investigación elaborado.
</t>
  </si>
  <si>
    <t>Análisis de eventos extremos</t>
  </si>
  <si>
    <t xml:space="preserve">Estructura de los datos para los algoritmos de eventos extremos.
</t>
  </si>
  <si>
    <t>Estudio sobre la sequia en Colombia</t>
  </si>
  <si>
    <t>Nota Tecnica  sobre la sequia en Colombia</t>
  </si>
  <si>
    <t>Grupo de Operación de Redes Ambientales</t>
  </si>
  <si>
    <t>Estaciones con control de calidad y con informacion de precipitacion las 24 horas</t>
  </si>
  <si>
    <t>Datos diarios de precipitación y temperaturas para el periodo 1974-2014</t>
  </si>
  <si>
    <t xml:space="preserve">Realizar los Estudios de Variabilidad climática en el contexto de cambio climático </t>
  </si>
  <si>
    <t>Actualizar variables metereologicas del banco de datos.</t>
  </si>
  <si>
    <t>Fortalecer el sistema de monitoreo y de alertas tempranas.</t>
  </si>
  <si>
    <t>Datos hidrometeorológicos capturados, procesados y validados.</t>
  </si>
  <si>
    <t>Estaciones actualizadas tecnológicamente.</t>
  </si>
  <si>
    <t>Actualizar tecnológicamente la red de estaciones hidrometeorológicas del Instituto.</t>
  </si>
  <si>
    <t>Estaciones actualizadas.</t>
  </si>
  <si>
    <t>Actualizar el banco de datos hidrometeorológicos.</t>
  </si>
  <si>
    <t>Meses de datos procesados</t>
  </si>
  <si>
    <t>Estaciones sinópticas automatizadas.</t>
  </si>
  <si>
    <t>Actualizar tecnológicamente  estaciones sinópticas en aeropuertos del País.</t>
  </si>
  <si>
    <t xml:space="preserve">Estaciones sinópticas actualizadas. </t>
  </si>
  <si>
    <t>Estaciones meteorológicas reubicadas.</t>
  </si>
  <si>
    <t xml:space="preserve">Reubicar estaciones meteorológicas. </t>
  </si>
  <si>
    <t>Laboratorio de calibración implementado.</t>
  </si>
  <si>
    <t>Implementar las acciones establecidas en el diagnóstico entregado en el 2014 por el Instituto Nacional de Metrología.</t>
  </si>
  <si>
    <t>Acciones implementadas</t>
  </si>
  <si>
    <t>Plan Estrategico Red Hidrologica, Meteorologica y Ambiental  del IDEAM</t>
  </si>
  <si>
    <t>Elaborar el Plan Estratégico de la Red Hidrológica, Meteorológica y Ambiental del IDEAM</t>
  </si>
  <si>
    <t>Documento elaborado.</t>
  </si>
  <si>
    <t>Productos temáticos generados.</t>
  </si>
  <si>
    <t>* Fortalecer la gobernanza forestal y la capacidad para administrar Zonas de Reserva Forestal en el país.
* Implementar la Estrategia Nacional de Reducción de Emisiones por Deforestación y Degradación (REDD).
* Consolidar el sistema de monitoreo de bosques y carbono.
* Avanzar en la implementación de la Visión Amazonía.</t>
  </si>
  <si>
    <t>Mapa nacional de cobertura boscosa, mapa de cambio de la cobertura boscosa, alertas nacionales de deforestación.</t>
  </si>
  <si>
    <t>Mapas elaborados y divulgados.</t>
  </si>
  <si>
    <t>Subdirección de Ecosistemas e Información Ambiental</t>
  </si>
  <si>
    <t>Fortalecer el programa de seguimiento y monitoreo de bosques</t>
  </si>
  <si>
    <t>* Fortalecer la gobernanza forestal y la . capacidad para administrar Zonas de Reserva Forestal en el país.
* Implementar la Estrategia Nacional de Reducción de Emisiones por Deforestación y Degradación (REDD).
* Implementar el Inventario Forestal Nacional.
* Avanzar en la implementación de la Visión Amazonía.</t>
  </si>
  <si>
    <t>Inventario Forestal Nacional implementado gradualmente.</t>
  </si>
  <si>
    <t xml:space="preserve">Implementación  gradual del Inventario Forestal Nacional.
</t>
  </si>
  <si>
    <t>Porcentaje de implementación del IFN</t>
  </si>
  <si>
    <t>Consolidar el programa de monitoreo y seguimiento de los suelos y las tierras.</t>
  </si>
  <si>
    <t>Línea base de degradación de suelos</t>
  </si>
  <si>
    <t xml:space="preserve">Línea base de degradación de suelos elaborada.  </t>
  </si>
  <si>
    <t>Fortalecer el programa de seguimiento y monitoreo de los suelos y las tierras</t>
  </si>
  <si>
    <t>Actualización de información y programa para pronostico de amenaza por deslizamientos</t>
  </si>
  <si>
    <t>Programa elaborado para pronostico de amenaza por deslizamientos.</t>
  </si>
  <si>
    <t xml:space="preserve">Programa de monitoreo de los ecosistemas del país
</t>
  </si>
  <si>
    <t xml:space="preserve">Programa de seguimiento, monitoreo y evaluación de los ecosistemas continentales,  y sus servicios ecosistémicos.
</t>
  </si>
  <si>
    <t>Productos temáticos generados como insumo para consolidar el programa de monitoreo de ecosistemas</t>
  </si>
  <si>
    <t>Fortalecer el seguimiento y monitoreo de los ecosistemas y sus servicios ecosistémicos</t>
  </si>
  <si>
    <t>SIAC fortalecido y permitiendo el acceso y uso de la información ambiental generada por el SINA para los procesos de toma de decisiones.</t>
  </si>
  <si>
    <t xml:space="preserve">Productos temáticos generados de SIAC.
</t>
  </si>
  <si>
    <t>Fortalecer el SIAC y el SIA del Ideam</t>
  </si>
  <si>
    <t xml:space="preserve">Subsistemas interoperando en el marco de SIAC.
</t>
  </si>
  <si>
    <t>Servicios  de información diseñados.</t>
  </si>
  <si>
    <t>Radar Meteorológico para el monitoreo y seguimiento de las lluvias en tiempo real.</t>
  </si>
  <si>
    <t>Radar Meteorológico</t>
  </si>
  <si>
    <t>Pronósticos del tiempo y productos desarrollados a partir del modelo del centro europeo.</t>
  </si>
  <si>
    <t xml:space="preserve">Pronósticos elaborados. 
</t>
  </si>
  <si>
    <t>Seguimiento a las condiciones meteorológicas extremas dadas por la probable ocurrencia de tormentas eléctricas.</t>
  </si>
  <si>
    <t xml:space="preserve">Boletines elaborados en los que se incluye información sobre descargas eléctricas.
</t>
  </si>
  <si>
    <t>Integrar al SNIGRD la información necesaria y adecuada para la toma de decisiones, con el fin de facilitar su acceso por parte de los sectores y territorios para avanzar en el conocimiento del riesgo, principalmente con fines de ordenamiento.</t>
  </si>
  <si>
    <t>Pronósticos y alertas hidrometeorológicas de manera continua (24 horas al día) y asesoramiento a entidades del SINA y del SNGRD.</t>
  </si>
  <si>
    <t>Boletines elaborados con estándares y calidad de datos.</t>
  </si>
  <si>
    <t>Entidades asesoradas del SINA y SNGRD.</t>
  </si>
  <si>
    <t>Pronósticos especializados a sectores productivos.</t>
  </si>
  <si>
    <t>Boletines elaborados de pronósticos emitidos a sectores especializados.</t>
  </si>
  <si>
    <t>Oficina del Servicio de Pronósticos y Alertas</t>
  </si>
  <si>
    <t>Generar pronósticos y alertas hidrometeorológicas de manera continua (24 horas al día) y asesorar entidades del SINA y del SNGRD.</t>
  </si>
  <si>
    <t>Generar pronósticos especializados a sectores productivos.</t>
  </si>
  <si>
    <t>Pronósticos elaborados.</t>
  </si>
  <si>
    <t>Boletines con información sobre descargas eléctricas.</t>
  </si>
  <si>
    <t>Boletines elaborados.</t>
  </si>
  <si>
    <t>Entidades asesoradas</t>
  </si>
  <si>
    <t>Boletines de pronósticos emitidos a sectores especializados</t>
  </si>
  <si>
    <t>Fortalecer las capacidades de los institutos de investigación del SINA para aportar en el proceso de toma de decisiones.</t>
  </si>
  <si>
    <t>Herramientas informáticas para las áreas misionales (SIA) implementadas y en operación.</t>
  </si>
  <si>
    <t xml:space="preserve">Aplicativos probados e implementados.
</t>
  </si>
  <si>
    <t>Herramientas informáticas para la gestión de apoyo implementadas y en operación.</t>
  </si>
  <si>
    <t>Plataforma tecnológica disponible.</t>
  </si>
  <si>
    <t>Disponibilidad igual o mayor al 99%.</t>
  </si>
  <si>
    <t>Sistema de Gestión de Seguridad de la Información implementado con base en la Estrategia de Gobierno en Línea.</t>
  </si>
  <si>
    <t>Porcentaje de implementación del SGSI.</t>
  </si>
  <si>
    <t>Cumplimiento de Planes TIC para la gestión y Gobierno en Línea.</t>
  </si>
  <si>
    <t>Porcentaje de implementación del Manual GEL.</t>
  </si>
  <si>
    <t>Oficina de Informática</t>
  </si>
  <si>
    <t>Construir y/o mantener herramientas informáticas del Sistema de Información Ambiental.</t>
  </si>
  <si>
    <t>Construir y/o mantener herramientas informáticas de apoyo del IDEAM.</t>
  </si>
  <si>
    <t>Garantizar la disponibilidad de la infraestructura tecnológica de la Entidad.</t>
  </si>
  <si>
    <t>Actualizar e implementar el Sistema de Gestión de Seguridad de la Información.</t>
  </si>
  <si>
    <t>Implementar los planes gubernamentales para las TIC.</t>
  </si>
  <si>
    <t>No. de aplicativos implementados/No. de aplicativos requeridos por las áreas</t>
  </si>
  <si>
    <t>Porcentaje de cumplimiento de implementación del manual GEL.</t>
  </si>
  <si>
    <t xml:space="preserve">Asegurar la sostenibilidad del Sistema de Gestión  Integral de la Entidad. </t>
  </si>
  <si>
    <t>Informe de auditoria al SGI (seguimiento).</t>
  </si>
  <si>
    <t>Oficina Asesora de Planeación</t>
  </si>
  <si>
    <t>Asegurar la sostenibilidad del Sistema de Gestión Integral de la Entidad.</t>
  </si>
  <si>
    <t>Informe de seguiimiento</t>
  </si>
  <si>
    <t>Elaborar y publicar el Plan Anticorrupción y de Atención al Ciudadano.</t>
  </si>
  <si>
    <t>Plan publicado.</t>
  </si>
  <si>
    <t>Informe de auditoria al SGI (recertificación).</t>
  </si>
  <si>
    <t>DEPENDENCIA</t>
  </si>
  <si>
    <t>TOTAL INVERSIÓN</t>
  </si>
  <si>
    <t>Subdirección de Ecosistemas</t>
  </si>
  <si>
    <t>Grupo Operación de Redes</t>
  </si>
  <si>
    <t>Oficina de Pronósticos</t>
  </si>
  <si>
    <t>Secretaría General</t>
  </si>
  <si>
    <t>ASIGNACIÓN INVERSIÓN</t>
  </si>
  <si>
    <t>DIFERENCIAS</t>
  </si>
  <si>
    <t>Fortalecer las capacdades de los Institutos de investigación del SINA para aportar en el proceso de toma de decisiones.</t>
  </si>
  <si>
    <t>Instituto fortalecido en su infraestructura física.</t>
  </si>
  <si>
    <t>Formular el Plan de Infraestructura.</t>
  </si>
  <si>
    <t>Sedes adecuadas a infraestructura.</t>
  </si>
  <si>
    <t>Información entregada a usuarios internos y externos para contribuir a la mitigación del riesgo.</t>
  </si>
  <si>
    <t>Plan Institucional de Posicionamiento.</t>
  </si>
  <si>
    <t>Videos de pronóstico diario del tiempo producidos.</t>
  </si>
  <si>
    <t>Eventos de rendición de cuentas realizados.</t>
  </si>
  <si>
    <t>Personal capacitado y comprometido con el cumplimiento de la misión institucional.</t>
  </si>
  <si>
    <t xml:space="preserve">Formular el Plan Estratégico de Recursos Humanos: que contenga políticas   y parámetros de operación para el diseño del PIC, Plan de Bienestar e Incentivos, Evaluación de Desempeño.
</t>
  </si>
  <si>
    <t>% cumplimiento del Plan Institucional de Capacitación, PIC.</t>
  </si>
  <si>
    <t xml:space="preserve">% cumplimiento del Programa de Bienestar Social.
</t>
  </si>
  <si>
    <t>% cumplimiento del Programa de Estímulos e Incentivos.</t>
  </si>
  <si>
    <t>Ejecución del Plan Estratégico</t>
  </si>
  <si>
    <t xml:space="preserve">Actualización Estudio Técnico -Fortalecimiento Institucional
</t>
  </si>
  <si>
    <t>IDEAM dotado de los bienes y servicios necesarios para que los usuarios accedan a la información que genera la Entidad.</t>
  </si>
  <si>
    <t xml:space="preserve"> Identficación de necesidades a nivel institucional</t>
  </si>
  <si>
    <t>Laboratorio construido</t>
  </si>
  <si>
    <t>FUNCIONAMIENTO POA</t>
  </si>
  <si>
    <t>FUNCIONAMIENTO DESAGREGACIÓN ANEXO RESOLUCIÓN DE INCORPORACIÓN</t>
  </si>
  <si>
    <t>Servicios personales indirectos más gastos generales</t>
  </si>
  <si>
    <t>Servicios personales asociados a la nómina</t>
  </si>
  <si>
    <t>Transferencias corrientes</t>
  </si>
  <si>
    <t>Total funcionamiento 2015</t>
  </si>
  <si>
    <t>Construcción Laboratorio Calidad Ambiental - Bogotá</t>
  </si>
  <si>
    <t>TOTAL FUNCIONAMIENTO</t>
  </si>
  <si>
    <t xml:space="preserve">TOTAL INVERSIÓN </t>
  </si>
  <si>
    <t>TOTAL PRESUPUESTO 2016</t>
  </si>
  <si>
    <t xml:space="preserve"> Capas oficializadas y dispuestas en los diferentes medios de acceso</t>
  </si>
  <si>
    <t>DECRETO 2550 DIC.30 DE 2015</t>
  </si>
  <si>
    <t>APORTE NACIÓN</t>
  </si>
  <si>
    <t>APORTES NACIÓN 11</t>
  </si>
  <si>
    <t>APORTES NACIÓN 13</t>
  </si>
  <si>
    <t xml:space="preserve"> Laboratorios acreditados y/o organizaciones autorizadas
</t>
  </si>
  <si>
    <t>Sistema de información desarrollado</t>
  </si>
  <si>
    <t>Brindar soporte técnico, jurídico, administrativo y financiero al proyecto de inversión del IDEAM</t>
  </si>
  <si>
    <t>Soporte técnico, jurídicos, administrativo y financiero operando en el proyecto de inversión.</t>
  </si>
  <si>
    <t>Promover el desarrollo del Talento Humano para el mejorar y fortalecer su desempeño. Ejecución plan estratégico</t>
  </si>
  <si>
    <t>Acreditar laboratorios ambientales y autorizar organizaciones, desarrollar un sistema de información para acreditación y adelantar evaluación en las pruebas de desempeño para los laboratorios.</t>
  </si>
  <si>
    <t>Productos pedagógicos y metodológicos (agua, tiempo y clima, cambio climático y ecosistemas)elaborado.</t>
  </si>
  <si>
    <t>Plan de mercadeo estratégico elaborado y implementado.</t>
  </si>
  <si>
    <t>Oferta, Hidrodinámica, dinámica de sedimentación, demanda, calidad del agua y riesgos asociados al agua caracterizados en dos áreas hidrográficas.</t>
  </si>
  <si>
    <t xml:space="preserve">Documentos con avances y productos  temáticos en áreas hidrográficas seleccionadas.
</t>
  </si>
  <si>
    <t>Tipología de indicador</t>
  </si>
  <si>
    <t>Avance Enero Febrero %</t>
  </si>
  <si>
    <t>Justificación a 28 de Febero</t>
  </si>
  <si>
    <t>Total avance a Febero  29</t>
  </si>
  <si>
    <t>MATRIZ DE INDICADORES 2016</t>
  </si>
  <si>
    <t>Informe monitoreo de medios de comunicación del IDEAM elaborado.</t>
  </si>
  <si>
    <t>Avance Marzo Abril %</t>
  </si>
  <si>
    <t>Total avance a Abril 30</t>
  </si>
  <si>
    <t>Justificación a 30 de Abril</t>
  </si>
  <si>
    <t>Se están estructurando los estudios previos para la contratación de esta actividad</t>
  </si>
  <si>
    <t>Elaboración de estudios previos con la universidad nacional (20163000002343) y se participó en el taller de recarga donde se recopilaron diferentes metodologías que servirán como insumo para esta actividad</t>
  </si>
  <si>
    <t>Elaboración estudios previos; Análisis del sector; Análisis de riesgo; Análisis propuesta técnico económica</t>
  </si>
  <si>
    <t xml:space="preserve">Aporte documentos para elaboración del contrato Oficina Juridica entre IDEAM-UNAL MANIZALEZ: Acta de inicio contrato 112/2016 el 15/04/2016; Expediente orfeo 201610202720600001E. Preparación de información de acuerdo con solicitud </t>
  </si>
  <si>
    <t>Elaboración dos estudios previos para apoyar análisis, evaluación y validación calidad de información hidrológica; Análisis del sector; Análisis de riesgo; Análisis propuesta técnico económica; aporte documentos para elaboración de contratos; actas de inicio contratos 088/2016 y 090/2016. Expedientes orfeo 201610202705900092E y   201610202705900091E</t>
  </si>
  <si>
    <t>Inventarios y diagnóstico informacion hidrológica (variables Niveles, Caudales y Sedimentos) año 2015 areas operativas 1, 2, 3, 4, 5, 6, 9 y 10; Preparación información atencion de PQR; Validación de caudales año 2014 Area Operativa 8 e información definitiva base de datos Bogotá de Niveles y Caudales .                                   Evidencias en los expedientes mencionados y en la banco de datos SINFO de IDEAM-Bogotá</t>
  </si>
  <si>
    <t>Se consultó sobre el tipo de contrato que se debía efectuar. Prestación de Servicios o consultoría</t>
  </si>
  <si>
    <t>Preliminar elaboración de estudios previos X:Hidrología/Seguimiento_POA/POA2016/Evidencias matriz de indicadores corte abril/ACT POA 6</t>
  </si>
  <si>
    <t>Se adelantó el estudio previo donde se incluye el alcance de la actividad</t>
  </si>
  <si>
    <t>Se consolidaron insumos disponibles en el laboratorio de calidad ambiental</t>
  </si>
  <si>
    <t>Se generó documento con reporte anual (para Año 2014) de información de Calidad de agua. En el marco del contrato 106 de 2016 (se Anexa soporte ANEXO1. BOLETÍN CALIDAD DEL AGUA EN COLOMBIA_2014.pdf este indicador corresponde al capitulo 6 del producto adjunto y corresponde a las variables asociadas al ICA). El Laboratorio suministró la información de Calidad de agua como insumo para este documento. Se estan realizando los muestreos de calidad del agua y bioindicación como insumos para el Informe. Orfeo20169910029752 y 20169910028492</t>
  </si>
  <si>
    <t>Se generó documento con reporte anual (para Año 2014) de información de Calidad de agua. En el marco del contrato 106 de 2016 (se Anexa soporte ANEXO1. BOLETÍN CALIDAD DEL AGUA EN COLOMBIA_2014.pdf)
Ruta de evidencias: X:\Hidrologia\SEGUIMIENTO_POA\POA_2016\Evidencias matriz de indicadores corte abril</t>
  </si>
  <si>
    <t>Elaboración de los términos de referencia por parte de la subdirección de Hidrología y revisión y elaboración de los contratos por parte de la oficina de Jurídica.</t>
  </si>
  <si>
    <t>Inicio de los contratistas quienes elaboraran los mapas de amenazas por inundación, revisión de información existente, cartografía, imágenes Lidar, información Hidrometeotologica.</t>
  </si>
  <si>
    <t>Inicio de los contratistas quienes elaboraran la modelación hidrológica/hidráulica para las zonas seleccionadas del medio y bajo Magdalena para fines de pronostico hidrológico.</t>
  </si>
  <si>
    <t>Se inicia con el trámite mediante la elaboración de la carpeta para la contratación de un hidrólogo configurador de la plataforma Delf-FEWS la cual fue radicada en la oficina de jurídica con número 20163000000893. Por solicitud de jurída se archiva este proceso el día 25 de febrero del 2016.</t>
  </si>
  <si>
    <t>El 29 de Marzo se reactiva la contratación del hidrólogo configurador principal bajo el mismo radicado 20163000000893, e inicia el contrato el 6 de abril de 2016. Se inicia con los trámites de contratación del hidrólogo configurador 2 y 3, sin embargo solo se firma el contrato del hidrólogo configurador 2 el 11 de abril de 2016, debido a que la persona seleccionada para realizar las labores del configurador 3 rechaza el contrato porque se le presenta una mejor oportunidad labora. Por lo anterio, fue necesario iniciar con el proceso de entrevistas y selección de la persona nuevamente. Durante este periodo se ha avanzado en el análisis de la información disponible en tiempo real y cuasi real para la configuración de los modelos hidráulicos de la Mojana y del río Magdalena en el sector Salgar-Barrancabermeja.</t>
  </si>
  <si>
    <t>Inicio de los contratistas quienes elaboraran los mapas de amenazas por inundacion, revision de informacion existente, cartografia, imágenes Lidar, informacion Hidrometeotologica.</t>
  </si>
  <si>
    <t>Reuniones con el grupo de Deltares quienes son los encargados de la contratación del consultor que elaborara este documento</t>
  </si>
  <si>
    <t>Elaboración de los términos de referencia y selección del consultor para esta actividad. Inicio del contrato por parte de Deltares de Holanda</t>
  </si>
  <si>
    <t>Se elaboraron estudios previos basados en la evaluación de los antecedentes existentes en cuanto a requerimientos de mejoras o nuevas funcionalidades del SIRH y sus nodos</t>
  </si>
  <si>
    <t>Se apoya con consultas sobre la informacion cargada en los nodos, se documentan casos de uso de requerimientos para mejoras y nuevas funcionalidades Ruta de evidencias: 
X:\Hidrologia\SEGUIMIENTO_POA\POA_2016\Evidencias matriz de indicadores corte abril</t>
  </si>
  <si>
    <t>No se han realizado talleres a la fecha, solo planeación de actividades</t>
  </si>
  <si>
    <t>Se realiza apoyo a capacitaciones en CDA y CORPOBOYACA para uso del SIRH ( se considera como 1 taller regional). Se remiten cartas de invitación a los 5 talleres regionales a las corporaciónes, se adjunta programación Ruta de evidencias: 
X:\Hidrologia\SEGUIMIENTO_POA\POA_2016\Evidencias matriz de indicadores corte abril</t>
  </si>
  <si>
    <t>Se encuentra en planeación la actividad</t>
  </si>
  <si>
    <t>Se elaboraron estudios previos basados en la evaluación de los antecedentes existentes Ruta de evidencias: 
X:\Hidrologia\SEGUIMIENTO_POA\POA_2016\Evidencias matriz de indicadores corte abril</t>
  </si>
  <si>
    <t xml:space="preserve">Elaboración de estudios previos con la universidad nacional (20163000002343) </t>
  </si>
  <si>
    <t xml:space="preserve">Con base en los resultados del Atlas Climatológico se ha iniciado una zonificación del país por precipitación con base en los datos anuales y mensuales de precipitación. </t>
  </si>
  <si>
    <t>Se empezó a descargar los indicadores de variabilidad climática de la NOAA y se hizo una revisión bibliográfica de la relación de dichos indicadores con la precipitación en Colombia.</t>
  </si>
  <si>
    <t>La vinculación contractual para esta fecha aún no se había hecho efectiva</t>
  </si>
  <si>
    <t>La vinculación contractual se inició el 18 de marzo y el contratista ya ha presentado 2 informes: el primero acerca de la fuentes de datos de modelo global y segundo del grado de avance en la implementación del modelo regional</t>
  </si>
  <si>
    <t>El IDEAM no había diligenciado la concertación de objetivos para el presente año con sus funcionarios de planta</t>
  </si>
  <si>
    <t>Se realizó un avance de la nota técnica que incluye el contexto global de las evidencias de cambio climático.
Así mismo se presentó a la revista interna de IDEAM, "El Tablero", del mes de marzo, un avance indicando que 2015 había sido el año más caliente y menos lluvioso de los últimos 35 años en Colombia. Dicho documento se puede consultar en :
 https://issuu.com/ideaminstituto0/docs/el-tablero-marzo</t>
  </si>
  <si>
    <t>Se comenzó a definir las estaciones del IDEAM, las cuales van a incluirse en el algortimo en mención</t>
  </si>
  <si>
    <t>No se había legalizado el trámite de prestación de servicios con el contratista encargado de elaborar el estudio, pero se hicieron los estudios previos y se iniciaron las gestiones en la oficina jurídica</t>
  </si>
  <si>
    <t>Se ha recibido por parte del contratista el avande del estudio, que comprende el resumen de la bilbiografía concerniente a la sequía y sus indicadores y se consolidó la base de datos con la que se harán los cálculos poteriores. Existe el informe técnico, aunque no se ha pasado la cuenta de cobro.</t>
  </si>
  <si>
    <t>El 29 de Febrero el IDEAM firma contrato con la Fundación 
Universitaria los Libertadores para iniciar labores en control de calidad de datos y con información de precipitación las 24 horas</t>
  </si>
  <si>
    <t>La Fundación Universitaria Los Libertadores 
en su reporte del 16 de marzo al 7 de abril presentó la evaluación de 81,218 gráficas diarias de precipitación para 45 estaciones. En el caso del control de calidad se avanzo en la implementación de un procedimiento para determinar datos atípicos y otras métricas estadísticas.</t>
  </si>
  <si>
    <t>FALTA INFORMACIÓN</t>
  </si>
  <si>
    <t>El Grupo de Meteorología Aeronaútica elabora horariamente reportes meteorológicos para la aeronavegación y sus reportes a nivel horario estan publicados y actualizados en este enlace:
http://bart.ideam.gov.co/metares/</t>
  </si>
  <si>
    <t>Para 2016 no se tiene previsto el desarrollo de un modelo de pronóstico del tiempo como lo indica la celda F51 de este archivo. No obstante, los modelos permanecen operativos todos los días y publicados en:
modelos.ideam.gov.co
bart.ideam.gov.co/wrfideam</t>
  </si>
  <si>
    <t>Se han publicado los boletines climáticos de marzo y abril en:
http://www.ideam.gov.co/web/tiempo-y-clima/climatologico-mensual.
Se ha publicado los boletines agroclimatológicos de marzo y abril en:
http://www.ideam.gov.co/web/tiempo-y-clima/boletin-agrometeorologico-mensual-del-altiplano-cundiboyacense</t>
  </si>
  <si>
    <t>Se han publicado los boletines climáticos de enero y febrero en:
http://www.ideam.gov.co/web/tiempo-y-clima/climatologico-mensual.
Se ha publicado los boletines agroclimatológicos de enero y febrero en:
http://www.ideam.gov.co/web/tiempo-y-clima/boletin-agrometeorologico-mensual-del-altiplano-cundiboyacense</t>
  </si>
  <si>
    <t>El IDEAM se encuentra adelantando los siguientes proyectos: FONDO DE ADAPTACIÓN – FA, se van a incorporar 457 estaciones en dos años. El proyecto se encuentra en ejecución. CENICAFE, se van a incorporar 105 estaciones. Se está a la espera que CENICAFE disponga los datos en el servidor ftp para visualizarlos en el aplicativo Hydras3. En el mes de febrero se incorporaron al sistema de alertas tempranas del IDEAM, 5 estaciones hidrológicas automáticas de Corpochivor.</t>
  </si>
  <si>
    <t>El IDEAM se encuentra adelantando los siguientes proyectos: FONDO DE ADAPTACIÓN – FA, se van a incorporar 457 estaciones en dos años. De las cuales 210 son nuevas y 247 repotenciadas. El proyecto se encuentra en ejecución en la etapa de la visita técnica y toma de datos de campo. CENICAFE, se van a incorporar 105 estaciones. Se tiene adelantado el proceso con el desarrollo por parte del IDEAM del algoritmo para leer los datos de la red de CENICAFE dispuestos en el servidor ftp con el fin de visualizarlos en el aplicativo Hydras3.</t>
  </si>
  <si>
    <t>No se ha iniciado la operación y mantiniemto de la red, motivo por el cual no se ha actualizado tecnológicamente ninguna estación sinóptica. En plan de contratación se tiene programado la adquisición de equipos para el cumplimiento de la meta, renglones 34 y 53. Se est´na elborando los estudios previos. Con el proyecto Fondo Adaptación se van a actualizar tecnológicamente estciones sinópticas.</t>
  </si>
  <si>
    <t>En el mes de abril  se inició la operación y mantiniemto de la red. En plan de contratación, renglones 34 y 53, se programaron para la adquisición de equipos para la red automática. Los estudios previos se entregaron a la oficina asesora jurídica para realizar la compra por Bolsa Mercantil. Con el proyecto Fondo Adaptación se van a actualizar tecnológicamente estciones sinópticas.</t>
  </si>
  <si>
    <t>Se encuentran en elaboración los estudios previos, que incluye los estudios de precios del mercado y del sector. Se programan reubicar 4 estaciones del AO - 04 Neiva, 6 en el AO - 06 Duitama y 5 en el AO - 09 Cali.</t>
  </si>
  <si>
    <t>Se tienen elaborados los estudios previos,  con los estudios de precios del mercado y del sector. Con el estudio de precios del mercado, el presupuesto alcanza para 13 estaciones. Se reprograman reubicar 4 estaciones del AO - 04 Neiva, 6 en el AO - 06 Duitama y 3 en el AO - 09 Cali.</t>
  </si>
  <si>
    <t>Se realizaron los contactos con el Instituto Nacional de Metrología con el fin de plantearles la necesidad del convenio para implementar las acciones establecidas en el 2014.</t>
  </si>
  <si>
    <t>Se está consolidando la información existente en el IDEAM referente a todos los trabajos realizados para la reingeniería de la red.</t>
  </si>
  <si>
    <t>Se encuentra en discusión el direccionamiento y la metodología que sera empleada para dicha formulacion</t>
  </si>
  <si>
    <t>El proceso de la información incluye los años 2015 y 2016, dado que no se alcanza a recoger toda la información del año anterior. A la fecha el avance de los meses procesados del 2015 va en 59% y del 2016 en el 1%. No se ha iniciado la operación y mantenimiento de la red, solo se procesa la información que llega vía correo.</t>
  </si>
  <si>
    <t>El proceso de la infomración incluye los años 2015 y 2016, dado que no se alcanza a recoger toda la información del año anterior. A la fecha el avance de los meses procesados del 2015 va en 62% y del 2016 en el 6%. La operación y mantenimiento de la red se inició en el mes de abril, solo se procesa la información que llega vía correo.</t>
  </si>
  <si>
    <t>Se ralizaron visitas a las instalaciones del IDEAM por parte de los expertos del Instituto Nacional de Metrología - INM, con el fin de realizar el diagnóstico de la situación actual para presentar la propuesta para el convenio e implementar las acciones establecidas en el 2014,</t>
  </si>
  <si>
    <t>En el marco del Convenio 004 de 2012 (Ideam - Fondo Adaptación), se adelantarón todas las actualizaciones técnicas por parte del IDEAM a los Términos de Condiciones  Contractuales y anexos técnicos para la publicación de un nuevo proceso de licitación bajo la modalidad de Invitación Abierta el cual se prevee publicar en el mes de mayo de 2016. Así mismo, fueron adelantados los estudios previos para la suscripción de convenio especificos entre IDEAM, Ejercito Nacional y Ecopetrol, con el fin de oficializar la disponibilidad de predios donde se prevve instalar los radares meteorológicos a adquirir.</t>
  </si>
  <si>
    <t xml:space="preserve">Al 29 de febrero  de 2016, el Centro Europeo esta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300 boletines que incorporan dicha información del Centro Europeo, los cuales se encuentran disponibles en: Z:\PRODUCTOS OSPA - NO BORRAR\BOLETINES DIARIOS PRONÓSTICO\Informe Condiciones Hidrometeorológicas\2016\Enero yZ:\PRODUCTOS OSPA - NO BORRAR\BOLETINES DIARIOS PRONÓSTICO\Informe Condiciones Hidrometeorológicas\2016\Febrero (Se adjuntan evidencias). 
</t>
  </si>
  <si>
    <t xml:space="preserve">Al 30 de abril de 2016, el Centro Europeo esta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305 boletines que incorporan dicha información del Centro Europeo, los cuales se encuentran disponibles en: Z:\PRODUCTOS OSPA - NO BORRAR\BOLETINES DIARIOS PRONÓSTICO\Informe Condiciones Hidrometeorológicas\2016\Marzo y Z:\PRODUCTOS OSPA - NO BORRAR\BOLETINES DIARIOS PRONÓSTICO\Informe Condiciones Hidrometeorológicas\2016\Abril (Se adjuntan evidencias).
</t>
  </si>
  <si>
    <t xml:space="preserve">La Oficina del Servicio de Pronósticos y Alertas generó 9 Boletines Agrometeorológicos semanales entre enero y febrero del 2016, los cuales pueden ser consultados a través del siguiente enlace de la página web del IDEAM: http://goo.gl/WdLwp2
Adicionalmente generó 180 boletines diarios de pronósticos que incorpora la información por regiones  de pronósticos por regiones los cuales  se encuentran disponibles en: Z:\PRODUCTOS OSPA - NO BORRAR\BOLETINES DIARIOS PRONÓSTICO\Informe Condiciones Hidrometeorológicas\2016\Enero yZ:\PRODUCTOS OSPA - NO BORRAR\BOLETINES DIARIOS PRONÓSTICO\Informe Condiciones Hidrometeorológicas\2016\Febrero 
La Oficina del Servicio de Pronósticos y Alertas emitio para los meses de enero y febrero de 2016  17 boletines de pronóstico para Cerrejón, los cuales son enviados mediante correo electrónico. Toda la información anterior  pueden ser consultadas en el archivo documental de la OSPA.
</t>
  </si>
  <si>
    <t>Mantenimiento evolutivo SIRH ySNIF
Desarrollo RUA Mercurio
Servicios Web para interoperabilidad con VITAL</t>
  </si>
  <si>
    <t>Pruebas y ajustes RUA Mercurio.
Ajuste incidencias SIRH y SNIF
Servicios Web para interoperabilidad con VITAL</t>
  </si>
  <si>
    <t>Módulo Comisiones en fase final ajustes</t>
  </si>
  <si>
    <t>Módulo Comisiones fase pruebas funcionales
Implementación servicios Web para radicación Comisiones en Orfeo</t>
  </si>
  <si>
    <t xml:space="preserve">Se inició operación aire acondicionado de contingencia para el data center.
</t>
  </si>
  <si>
    <t>Contratación reparación UPS circuito 2 del data center.</t>
  </si>
  <si>
    <t xml:space="preserve">Publicación política de seguridad y privacidad de la información
Campañas sobre seguridad de la información a todos los procesos del Instituto.
</t>
  </si>
  <si>
    <t>Desarrollo del manual DRP (Disaster recovery plan).
Se actualizó el documento con los escenarios y estrategias para el desarrollo del DRP
Se adelantó el proceso de contratación del centro de datos alterno.
Se actualizaron las políticas de seguridad de la información.
Levantamiento de información para migrar protocolo IPV/4 a IPV/6</t>
  </si>
  <si>
    <t>Participación en las mesas sectoriales de GEL</t>
  </si>
  <si>
    <t>Participación en las mesas sectoriales de GEL.
Proceso de contratación para marco de referencia arquitectura de TI</t>
  </si>
  <si>
    <t>En los meses de marzo y abril de 2016, la Oficina del Servicio de  Pronósticos y Alertas presentó el pronóstico semanal a través del programa Agenda Colombia del canal institucional  de la Presidencia de la República , como productos de esta actividad se generarón 9 presentaciones estructuradas para tal fin. 
Por otra parte se reportan para los meses de marzo  y abril, la realización de10 presentaciones de Condiciones Hidrometeorológcios, en el marco de los Comités de Manejo realizados por la Unidad Nacional de Gestión del Riesgo de Desastres.  
Adicionalmente se llevaron a cabo 11  presentaciones ante Ministerios, Gobernaciones, Municipios, Corporaciones Autónomas regionales y otras entidades. Toda la información anterior  pueden ser consultada en el archivo documental de la OSPA. Para el presente periodo de reporte se asesorarón 9 entidades tales como: Gobernaciones de Antioquía, Cesar, Córdoba, Cundinamarca y Pasto; Otras entidades: Defensa Civil Colombiana y Presidencia de la República.
Adicionalmente fueron generados 2 boletines  informativos sobre el monitoreo de los Fenómenos de
variabilidad climática "El Niño" y "La Niña" para los meses de enero y febrero. Los cuales pueden ser consultados en la página web del IDEAM: http://goo.gl/asPdRo</t>
  </si>
  <si>
    <t>En los meses de enero y febrero de 2016, la Oficina del Servicio de  Pronósticos y Alertas presentó el pronóstico semanal a través del programa Agenda Colombia del canal institucional  de la Presidencia de la República , como productos de esta actividad se generarón 9 presentaciones estructuradas para tal fin. 
Por otra parte se reportan para los meses de enero y febrero, la realización de 11 presentaciones de Condiciones Hidrometeorológcios, en el marco de los Comités de Manejo realizados por la Unidad Nacional de Gestión del Riesgo de Desastres.  
Adicionalmente se llevaron a cabo 18  presentaciones ante Ministerios, Gobernaciones, Municipios, Corporaciones Autónomas regionales y otras entidades. Toda la información anterior  pueden ser consultada en el archivo documental de la OSPA. Para el presente periodo de reporte se asesorarón 15 entidades tales como: Gobernaciones de Caldas, Boyacá, Cundinamarca, Tolima, Valle, Antioquía, Atlantico, Guajira, Magdalena, Norte de Santander, Santander, Quíndio y Risaralda; Municipios: Ramiriqui; Otras entidades: UNGDRD.
Adicionalmente fueron generados 2 boletines  informativos sobre el monitoreo de los Fenómenos de
variabilidad climática "El Niño" y "La Niña" para los meses de enero y febrero. Los cuales pueden ser consultados en la página web del IDEAM: http://goo.gl/asPdRo</t>
  </si>
  <si>
    <t xml:space="preserve">La Oficina del Servicio de Pronósticos y Alertas generó 9 Boletines Agrometeorológicos semanales entre enero y febrero del 2016, los cuales pueden ser consultados a través del siguiente enlace de la página web del IDEAM: http://goo.gl/WdLwp2
Adicionalmente generó 183 boletines diarios de pronósticos que incorpora la información por regiones  de pronósticos por regiones los cuales  se encuentran disponibles en: Z:\PRODUCTOS OSPA - NO BORRAR\BOLETINES DIARIOS PRONÓSTICO\Informe Condiciones Hidrometeorológicas\2016\Marzo yZ:\PRODUCTOS OSPA - NO BORRAR\BOLETINES DIARIOS PRONÓSTICO\Informe Condiciones Hidrometeorológicas\2016\Abril.
La Oficina del Servicio de Pronósticos y Alertas emitio para los meses de marzo y abril de 2016  18 boletines de pronóstico para Cerrejón, los cuales son enviados mediante correo electrónico. Toda la información anterior  pueden ser consultadas en el archivo documental de la OSPA.
</t>
  </si>
  <si>
    <t xml:space="preserve">Se adelantó la verificación de la documentación cargada en el SGI, con el objetivo de identicar acciones de mejora frente al Sistema. </t>
  </si>
  <si>
    <t>Se realizó seguimiento y acompañamiento en riesgos e indicadores de gestión, además se actualizaron 16 formatos, 7 procedimientos y 2 protocolos, los cuales fueron identificados dentro de las acciones de mejora dentro del primer bimestre.
Web: http://sgi.ideam.gov.co/</t>
  </si>
  <si>
    <t>Se realizo la capacitación a través de talleres sobre el Plan Anticorrupción y de Atención al Ciudadano (PAAC)
Véase material de trabajo en: http://www.ideam.gov.co/web/atencion-y-participacion-ciudadana/transparencia-y-acceso-a-informacion-publica/planes/plan-anticorrupcion-y-atencion-al-ciudadano?p_p_id=110_INSTANCE_ZlGjmvsWDJ9t&amp;p_p_lifecycle=0&amp;p_p_state=normal&amp;p_p_mode=view&amp;p_p_col_id=column-1&amp;p_p_col_count=1&amp;_110_INSTANCE_ZlGjmvsWDJ9t_struts_action=%2Fdocument_library_display%2Fview_file_entry&amp;_110_INSTANCE_ZlGjmvsWDJ9t_redirect=http%3A%2F%2Fwww.ideam.gov.co%2Fweb%2Fatencion-y-participacion-ciudadana%2Ftransparencia-y-acceso-a-informacion-publica%2Fplanes%2Fplan-anticorrupcion-y-atencion-al-ciudadano%2F-%2Fdocument_library_display%2FZlGjmvsWDJ9t%2Fview%2F563709%3F_110_INSTANCE_ZlGjmvsWDJ9t_redirect%3Dhttp%253A%252F%252Fwww.ideam.gov.co%252Fweb%252Fatencion-y-participacion-ciudadana%252Ftransparencia-y-acceso-a-informacion-publica%252Fplanes%252Fplan-anticorrupcion-y-atencion-al-ciudadano%253Fp_p_id%253D110_INSTANCE_ZlGjmvsWDJ9t%2526p_p_lifecycle%253D0%2526p_p_state%253Dnormal%2526p_p_mode%253Dview%2526p_p_col_id%253Dcolumn-1%2526p_p_col_count%253D1&amp;_110_INSTANCE_ZlGjmvsWDJ9t_fileEntryId=586601</t>
  </si>
  <si>
    <t>Actividad sin rubro</t>
  </si>
  <si>
    <t xml:space="preserve">Esta actividad se adelató por medio del contrato No. 112 de 2015 el cual opera por medio de  una vigencia futura hasta el 30 de abril de 2016. durante los meses de enero y febrero de 2016 se realiaron, grabaron, emitieron y publicaron 120 videos dairios del pronóstico del el tiempo los cuales se emetieron dos veces al día. </t>
  </si>
  <si>
    <t>Durante los meses de Enero y febrero de 2016 no se proyectaron actividades de este tipo.</t>
  </si>
  <si>
    <t>Esta actividad se encuentra pendiente por contratar, para lo cual se estan adelantando los trámites con la Oficina Jurídica para llevar a cabo dicha contratación.</t>
  </si>
  <si>
    <t xml:space="preserve">En el marco del Convenio 004 de 2012 suscrito entre el IDEAM y Fondo Adaptación, desde el Fondo Adaptación el pasdo 01 de diciembre de 2015 fue publicada la Convocatoria Cerradara 03 de 2015 para la adquisición de tres radares meteorlógicos  la cual fue declarada fallida el pasado 17 de febrero de 2016, dado que  no se presento oferta alguna. En este ordén de ideas el IDEAM y el Fondo Adaptación  avanzaton en la estructuración de los nuevos Términos y Condiciones Contractuales para adelantar una nueva convocatoria bajo la modalidad de Invitación Abierta, la cual será publicada nuevamente en el mes de mayo de 2016. Para llevar a cabo lo anterior previamente se adelanto un proceso de retroalimentación del proceso  con los proponentes que hacian parte de la lista cerrada a fin de conocer las circuncias por las cuales no se presentarón a la Invitación en referencia. </t>
  </si>
  <si>
    <t xml:space="preserve">Esta actividad se adelantó por medio del contrato No. 112 de 2015, el cual opera por medio de  una vigencia futura hasta el 30 de abril de 2016. Durante los meses de marzo y abril de 2016 se grabaron, emitieron y publicaron 122 videos dairios del pronóstico del el tiempo los cuales se emetieron dos veces al día. </t>
  </si>
  <si>
    <t>El día 21 de abril de 2016 se realizó la Audiencia Pública de Rendición de cuentas del Ideam, la cual tuvo un balance positivo como ejercicio de participaión ciudadana, llevandose así a cabo la primera actividad de Rendición para el año 2016.</t>
  </si>
  <si>
    <t>El primer avance de este producto de acuerdo con el cronograma previsto se tiene para junio de 2016</t>
  </si>
  <si>
    <t>*Se realizó la descarga de imágenes MOD09A1 y MOD09Q1 de julio 31 2015 a Enero 7 de 2016.  
*Ajuste y depuración del algoritmo automatizado para la generación de alertas tempranas de deforestación con funcionalidades en la versión 006 de MODIS
*Preparación de los compuestos de LA mediana del  primer y segundo semestre de 2015 usando la versión 006 del conjunto de datos MODIS.
*Ajuste del proceso de control de calidad para las imágenes MOD09A1 y MOD09Q1
*Generación del Mapa de Vegetación Leñosa para el territorio continental Colombiano a partir de: Woody Vegetation Matt Hansen, USGS Sexton et al. 2014 y edición del SMBYC.</t>
  </si>
  <si>
    <t xml:space="preserve">
*Detección del cambio en la cobertura vegetal leñosa para el periodo 2000-2014 para el 70% del territorio continental colombiano.
*Generación del Mapa de Alertas Tempranas de Deforestación para el segundo semestre de 2015.
*Evaluación de la exactitud temática del mapa de cambio en la cobertura boscosa en la  amazonía colombiana para el periodo 2013-2014.
*Descarga  y apilamiento del 30% de imágenes Landsat 7 ETM y Landsat 8 OLI  del 1 de enero de 2014 al 31 de diciembre de 2014.
* Implementación en el servidor vblock de un algoritmo de normalización de imágenes Landsat.
*Detección del cambio en la cobertura vegetal leñosa para el periodo 2000-2014 para el 85% del teritorio continental colombiano.</t>
  </si>
  <si>
    <t>* Se inició el alistamiento de la información requerida para la actualización del mapa nacional de ecosistemas continentales, marinos y costeros.
* Se preparó el proceso precontractual para la elaboración del mapa nacional de ecosistemas y para la generación de la segunda versión del cubo de datos para Colombia.</t>
  </si>
  <si>
    <t>* Se firmó contrato No. 114 con la Universidad de los Andes para "Desarrollar la segunda versión de un Cubo de Datos de imágenes de sensores remotos como herramienta funcional y operativa para maximizar el uso de datos de Observación de la Tierra en el IDEAM". Propuesta para la ingesta de los datos utilizando otros conjunto de datos satélitales. Evaluación preliminar de necesidades de  hardware y recurso humano para la incorporación de nuevos conjuntos de datos en el cubo de datos.</t>
  </si>
  <si>
    <t>* Se realizaron las reuniones de planificación MADS - IDEAM, para la  definición de actividades a fin de dar cumplimiento a los metas propuestas para 2016
* Se relizó la revisión de la propuesta de  batería de indicadores Ideam  realizada en consultoría del año 2015 y se seleccionaron 30 indicadores apra actualizar Hoja metodológica 
* Se realizaron aproximadamente cinco reuniones temáticas con la subdirección de Estudios Ambientales a fin de determinar la estrategia y alcance de la contratación del  SIUR unificado. con fin a construir el RETC</t>
  </si>
  <si>
    <t>* Se inicio el proceso de elaboración de estudios previos para el mantenimiento técnico y de contenidos del portal SIAC, el equipo contará con un web master, una editora y un diseñador gráfico
* Se realizaron dos talleres con las corporaciones Corpoboyacá, CAR Cundinamarca y Corpoguavio donde se presentaron los servicios actuales del SIAC y se realizó una encuesta sobre los procesos de gestión de inforamación ambiental y uso de subsistemas, a fin de avanzar en la estandarización del documento de lineamientos.
* Se realizó una reunión con Corpoamazonia, para revisión de los formatos de captura de información</t>
  </si>
  <si>
    <t xml:space="preserve">* Se realizaron reuniones a fin de concretar un convenio  MADS  - IAvH (SIB) para la elaboración de un Dash Board de cifras de biodiversidad a nivel de especie a cargo del SIB y con participación del SINCHI y PNN
*Elaboración del documento Estrategias plan de acción SIAC, para ser incorporado en el sistema de gestión integrada.
</t>
  </si>
  <si>
    <t>* Se realizaron dos  reuniones a fin de concretar definir actividades concretas, seleccionara corporaciones ambientales para implementar dalidas regionales y entidades aportantes de información para el Dash board de cifras de biodiversidad
* Se inicio el proceso contractual para  la actualización del servicio de información del catálogo de mapas del SIAC</t>
  </si>
  <si>
    <r>
      <t xml:space="preserve">Para los meses de enero y febrero de 2016,  la Oficina de Pronósticos y Alertas generó:
- </t>
    </r>
    <r>
      <rPr>
        <b/>
        <sz val="9"/>
        <rFont val="Arial Narrow"/>
        <family val="2"/>
      </rPr>
      <t xml:space="preserve">60 </t>
    </r>
    <r>
      <rPr>
        <sz val="9"/>
        <rFont val="Arial Narrow"/>
        <family val="2"/>
      </rPr>
      <t xml:space="preserve">Informes Diarios de Alertas  los cuales pueden ser consultados en la página web: http://www.pronosticosyalertas.gov.co/alertas y asi mismo se encuentran disponibles en el archivo documental de la OSPA en Z:\PRODUCTOS OSPA - NO BORRAR\BOLETINES DIARIOS PRONÓSTICO\Informes  Diarios de Alertas\2016\Enero y Z:\PRODUCTOS OSPA - NO BORRAR\BOLETINES DIARIOS PRONÓSTICO\Informes  Diarios de Alertas\2016\Febrero.
- 60 Informes Diarios de Incendios de la Cobertura Vegetal en Colombia los cuales pueden ser consultados en la página web:http://goo.gl/zDjIo8
- 60 informes diarios  Amenaza por deslizamientos los cuales pueden ser consultados a través de la pagina web de IDEAM: http://goo.gl/qKWkCn
- 120 Informes de Condiciones Hidrometeorológicas  los cuales pueden ser consultados a través de la pagina web de IDEAM: http://goo.gl/CmF1at
- En cuanto a informes relacionados con la situación sinóptica se generarón 60 Informes diarios de condiciones sinópticas los cuales pueden ser consultados en: Z:\PRODUCTOS DIARIOS DE PRONOSTICO\SITUACION SINOPTICA\2016\1. ENERO y Z:\PRODUCTOS DIARIOS DE PRONOSTICO\SITUACION SINOPTICA\2016\2. FEBRERO. Adicionalmente se generaron  para enero y febrero </t>
    </r>
    <r>
      <rPr>
        <b/>
        <sz val="9"/>
        <rFont val="Arial Narrow"/>
        <family val="2"/>
      </rPr>
      <t xml:space="preserve">2 </t>
    </r>
    <r>
      <rPr>
        <sz val="9"/>
        <rFont val="Arial Narrow"/>
        <family val="2"/>
      </rPr>
      <t xml:space="preserve">informes resumen de condiciones sinópticas, los cuales pueden ser consultados en la página web de IDEAM a través del siguiente enlace: http://goo.gl/pCnCXW
</t>
    </r>
  </si>
  <si>
    <r>
      <t xml:space="preserve">Para los meses de marzo y abril de 2016,  la Oficina de Pronósticos y Alertas generó:
- </t>
    </r>
    <r>
      <rPr>
        <b/>
        <sz val="9"/>
        <rFont val="Arial Narrow"/>
        <family val="2"/>
      </rPr>
      <t xml:space="preserve">61 </t>
    </r>
    <r>
      <rPr>
        <sz val="9"/>
        <rFont val="Arial Narrow"/>
        <family val="2"/>
      </rPr>
      <t xml:space="preserve">Informes Diarios de Alertas  los cuales pueden ser consultados en la página web: http://www.pronosticosyalertas.gov.co/alertas y asi mismo se encuentran disponibles en el archivo documental de la OSPA en Z:\PRODUCTOS OSPA - NO BORRAR\BOLETINES DIARIOS PRONÓSTICO\Informes  Diarios de Alertas\2016\Marzo y Z:\PRODUCTOS OSPA - NO BORRAR\BOLETINES DIARIOS PRONÓSTICO\Informes  Diarios de Alertas\2016\Abril.
- 61 Informes Diarios de Incendios de la Cobertura Vegetal en Colombia los cuales pueden ser consultados en la página web:http://goo.gl/zDjIo8
- 61 informes diarios  Amenaza por deslizamientos los cuales pueden ser consultados a través de la pagina web de IDEAM: http://goo.gl/qKWkCn
- 122 Informes de Condiciones Hidrometeorológicas  los cuales pueden ser consultados a través de la pagina web de IDEAM: http://goo.gl/CmF1at
- En cuanto a informes relacionados con la situación sinóptica se generarón 61 Informes diarios de condiciones sinópticas los cuales pueden ser consultados en: Z:\PRODUCTOS DIARIOS DE PRONOSTICO\SITUACION SINOPTICA\2016\3. MARZO y Z:\PRODUCTOS DIARIOS DE PRONOSTICO\SITUACION SINOPTICA\2016\4. ABRIL. Adicionalmente se generaron  para enero y febrero </t>
    </r>
    <r>
      <rPr>
        <b/>
        <sz val="9"/>
        <rFont val="Arial Narrow"/>
        <family val="2"/>
      </rPr>
      <t xml:space="preserve">2 </t>
    </r>
    <r>
      <rPr>
        <sz val="9"/>
        <rFont val="Arial Narrow"/>
        <family val="2"/>
      </rPr>
      <t xml:space="preserve">informes resumen de condiciones sinópticas, los cuales pueden ser consultados en la página web de IDEAM a través del siguiente enlace: http://goo.gl/pCnCXW
</t>
    </r>
  </si>
  <si>
    <t>Conforme al plan de contratación y el Plan Operativo Anual, desde la subdirección de Estudios Ambientales en el mes de enero y febrero se llevó a cabo la definición de la necesidad para la contratación de un apoyo en la elaboración del informe.  A su vez, se avanzó en la definición de los temas a incluir dentro del mismo.</t>
  </si>
  <si>
    <t>El 9 de abril se realizó la presentación ante el comite cientifico del SINA de la propuesta de tabla de contenido del documento. De igual manera, se comenzó el proceso precontractual para el ingreso del profesional encargado de apoyar la elaboración del Informe.</t>
  </si>
  <si>
    <t>Conforme al plan de contratación y el POA, desde la Subdirección de Estudios Ambientales se definió la necesidad de la contratación de profesionales que puedan apoyar la segunda fase de mejoramiento de las operaciones estadísticas tanto en calidad de aire como en RESPEL. Dicha contratación se ha estimado para el segundo semestre del año. De igual manera, la Subdirección de Estudios Ambientales ha formulado y hecho seguimiento al plan de mejora de la auditoría interna sobre esta temática.</t>
  </si>
  <si>
    <t>La Subdirección ha hecho seguimiento al Plan de Mejora formulado luego de la auditoría de la Oficina de Control Interno del IDEAM, con las propuestas para el seguimiento de las mejoras estadísticas.</t>
  </si>
  <si>
    <r>
      <t>La Subdirección hizo el envío del informe de PCB correspondiente al periodo de balance 2013 al Ministerio de Ambiente y Desarrollo Sostenible para su revisión, teniendo en cuenta que para el año 2015 se trabajó en su elaboración y este fue finalizado a principios de 2016, pero se requieren ajustes para su publicación. (</t>
    </r>
    <r>
      <rPr>
        <sz val="8"/>
        <color indexed="10"/>
        <rFont val="Calibri"/>
        <family val="2"/>
      </rPr>
      <t>Ruta donde se encuetra la evidencia)</t>
    </r>
  </si>
  <si>
    <r>
      <t>La Subdirección avanzó en el acompañamiento del registro de PCB para el periodo de balance 2015.  De igual manera, presentó el contenido del informe del periodo de balance 2013 en la rendición de cuentas del IDEAM realizada en el mes de abril.  En relación al informe del periodo de balance 2014, se cuenta con el apoyo financiero del MADS para dicha tarea.</t>
    </r>
    <r>
      <rPr>
        <sz val="8"/>
        <color indexed="10"/>
        <rFont val="Calibri"/>
        <family val="2"/>
      </rPr>
      <t>Donde están las evidencias?</t>
    </r>
  </si>
  <si>
    <r>
      <t xml:space="preserve">Con base en la planeación realizada en el año 2015, en el mes de enero se realizó la etapa pre contractual para que en el mes de febrero se realizará la contratación del profesional para la actualización del informe del estado de la calidad del aire con datos correspondientes al año 2015. Como resultado de este proceso se contrató al profesional Oscar Julián Guerrero. </t>
    </r>
    <r>
      <rPr>
        <sz val="8"/>
        <color indexed="10"/>
        <rFont val="Calibri"/>
        <family val="2"/>
      </rPr>
      <t>Donde se encuentras las evidencias?</t>
    </r>
  </si>
  <si>
    <r>
      <t xml:space="preserve">Se llevó a cabo la depuración de datos del SISAIRE con el lenguaje de programación R. Con base en este proceso se hizo envío de oficios a autoridades con observaciones de las posibles inconsistencias identificadas. </t>
    </r>
    <r>
      <rPr>
        <sz val="8"/>
        <color indexed="10"/>
        <rFont val="Calibri"/>
        <family val="2"/>
      </rPr>
      <t>Evidencias?</t>
    </r>
  </si>
  <si>
    <r>
      <t xml:space="preserve">Para la elaboración del informe RESPEL correspondiente al periodo 2012-2014 y conforme a los indicadores establecidos de los informes de RESPEL de los años anteriores y de acuerdo con la resolución 1362 de 2007 artículo 10 y demás que el IDEAM ha considerado pertinentes, se realizó una lectura de los registros transmitidos por parte de las Autoridades Ambientales Regionales, se analizaron y se hicieron figuras, tablas y mapas. Para la elaboración del Informe  2013-2015 se estableció dentro del plan de contratación la necesidad de contratar un profesional para ejecutar esta actividad.  Esta contratación se tiene programada para el segundo semestre del año. </t>
    </r>
    <r>
      <rPr>
        <sz val="8"/>
        <color indexed="10"/>
        <rFont val="Calibri"/>
        <family val="2"/>
      </rPr>
      <t>Evidencias?</t>
    </r>
  </si>
  <si>
    <r>
      <t xml:space="preserve"> Para el infome vigencias 2012-2014 se continuó con el trabajo de procesamiento de datos y a partir de las gráficas que se obtuvieron, se llevó a cabo el análisis para cada uno de los indicadores descritos en la resolución 1362 de 2007 artículo 10 y demás que el IDEAM ha considerado pertinentes. Se hizo la primera entrega parcial del informe a la Dirección de Asuntos Ambientales Sectorial y Urbanos del Ministerio de Ambiente y Desarrollo Sostenible, para comentarios.</t>
    </r>
    <r>
      <rPr>
        <sz val="8"/>
        <color indexed="10"/>
        <rFont val="Calibri"/>
        <family val="2"/>
      </rPr>
      <t xml:space="preserve"> Evidencias?</t>
    </r>
  </si>
  <si>
    <r>
      <t xml:space="preserve">Para lograr la mejor selección de la contratación de la consultoría para establecer los lineamientos para el Ordenamiento de la Orinoquía, se ha ejecutado desde la Subdirección de Estudios Ambientales un protocolo para llevar a cabo la mejor contratación. En este sentido se ha determinado elaborar un recorrido bibliográfico para obtener información que trascienda en el mejor producto posible. Los documentos sobre los cuales se ha hecho recorrido bibliográfico son entre otros, el decreto 2372 de 2010 en el cual se establece la zonificación de áreas protegidas en Colombia, análisis de dinámicas de cambio de las coberturas de la tierra en Colombia Escala 1:100.000, documento CONPES 3797 Orinoquía, Zonificación mediante estrategias de participación del INVEMAR, boletín de suelos de la FAO (zonificación agroecológica) </t>
    </r>
    <r>
      <rPr>
        <sz val="8"/>
        <color indexed="10"/>
        <rFont val="Calibri"/>
        <family val="2"/>
      </rPr>
      <t>Evidencias?</t>
    </r>
  </si>
  <si>
    <r>
      <t xml:space="preserve">Durante el 2016 se han llevado a cabo 4 reuniones de la COT en las cuales ha participado la subdirección de Estudios Ambientales. La Comisión de Ordenamiento Territorial es el órgano formado por la Ley 1454 de 2011, el cual sirve como órgano asesor de planeación para la toma de decisiones en el ordenamiento territorial. En este sentido la Subdirección ha venido participando activamente en las reuniones con el fin de identificar demanda de necesidades de las diferentes entidades y evitar la duplicidad de esfuerzos y de trabajos. Las reuniones a las que se asistió fueron: 1. reunión sobre temas marino costeros y articulación plan de acción COT 2. Primera sesión de la estrategia accesibilidad a la información 3. Estado de Avance del Ordenamiento Territorial en el marco de la ley 1454/11 4. Segunda sesión de la estrategia de accesibilidad a la información. </t>
    </r>
    <r>
      <rPr>
        <sz val="8"/>
        <color indexed="10"/>
        <rFont val="Calibri"/>
        <family val="2"/>
      </rPr>
      <t>Evidencias?</t>
    </r>
  </si>
  <si>
    <r>
      <t>El reporte de entidades a los Registros (es decir registros en estado transmitido) es el siguiente: 
ENERO: RUA manufacturero: 0 Registros; RESPEL: 68 Registros.
FEBRERO: RUA manufacturero: 1 Registro; RESPEL 297 Registros.
TOTAL ENERO-FEBRERO: 366 registros.</t>
    </r>
    <r>
      <rPr>
        <sz val="8"/>
        <color indexed="10"/>
        <rFont val="Calibri"/>
        <family val="2"/>
      </rPr>
      <t xml:space="preserve"> Evidencias?</t>
    </r>
  </si>
  <si>
    <r>
      <t xml:space="preserve">El reporte de registros en estado transmitido por parte de las autoridades ambientales entre los meses de Marzo y Abril corresponde al siguiente: 
MARZO: RUA manufacturero: 2 Registros; RESPEL: 409 Registros 
ABRIL: RUA manufacturero: 9; Registros RESPEL: 949 Registros 
TOTAL ENERO-ABRIL: 1.734 Registros.  </t>
    </r>
    <r>
      <rPr>
        <sz val="8"/>
        <color indexed="10"/>
        <rFont val="Calibri"/>
        <family val="2"/>
      </rPr>
      <t>Ruta evidencias?</t>
    </r>
  </si>
  <si>
    <r>
      <t xml:space="preserve">Se adelantó en el mes de febrero la contratación  del profesional de apoyo en  calidad del aire.  Dentro del alcance contractual se tiene programado el primer boletín para el mes de junio. </t>
    </r>
    <r>
      <rPr>
        <sz val="8"/>
        <color indexed="10"/>
        <rFont val="Calibri"/>
        <family val="2"/>
      </rPr>
      <t>Ruta evidencias?</t>
    </r>
  </si>
  <si>
    <r>
      <t xml:space="preserve">Se definieron los contenidos del boletín de calidad del aire con la Subdirección.  </t>
    </r>
    <r>
      <rPr>
        <sz val="8"/>
        <color indexed="10"/>
        <rFont val="Calibri"/>
        <family val="2"/>
      </rPr>
      <t>Ruta evidencias?</t>
    </r>
  </si>
  <si>
    <t>El proceso se encuentra en la Ofocina Asesoera Jurídica para el trámite de contratación con la Universidad Nacional de Colombia (Departamento de Estadística)</t>
  </si>
  <si>
    <r>
      <t>Se tienen a la fecha 180 laboratorios acreditados y 30 laboratorios autorizados (</t>
    </r>
    <r>
      <rPr>
        <sz val="8"/>
        <color indexed="10"/>
        <rFont val="Calibri"/>
        <family val="2"/>
      </rPr>
      <t xml:space="preserve"> El indicador no puede pasar de 110%) Evidencias?</t>
    </r>
  </si>
  <si>
    <r>
      <t xml:space="preserve">Se tienen a la fecha 183 laboratorios acreditados y 30 laboratorios autorizados. </t>
    </r>
    <r>
      <rPr>
        <sz val="8"/>
        <color indexed="10"/>
        <rFont val="Calibri"/>
        <family val="2"/>
      </rPr>
      <t xml:space="preserve"> ( El indicador no puede pasar de 110%) Evidencias?</t>
    </r>
  </si>
  <si>
    <r>
      <t xml:space="preserve">El Grupo de Acreditación realiza la publicación de la invitación en la página WEB del Instituto y entrevistas a diferentes candidatos para la contratación del profesional que apoye la elaboración de los estudios previos del diseño y desarrollo del sistema.  Se actualiza en el SGI el flujo del proceso de acreditación de acuerdo con la resolución 268 de 2015.  </t>
    </r>
    <r>
      <rPr>
        <sz val="8"/>
        <color indexed="10"/>
        <rFont val="Calibri"/>
        <family val="2"/>
      </rPr>
      <t>Evidencias?</t>
    </r>
  </si>
  <si>
    <r>
      <t>Se adelanta por parte de la Subdirección en coordinación con el Grupo de Acreditación los insumos para definir en el SGI, el proceso de acreditación de acuerdo con la resolución 268 de 2015.  Se tiene considerado la contratación de un profesional para la elaboración de los estudios previos del diseño del sistema</t>
    </r>
    <r>
      <rPr>
        <sz val="8"/>
        <color indexed="10"/>
        <rFont val="Calibri"/>
        <family val="2"/>
      </rPr>
      <t>.Evidencias?</t>
    </r>
  </si>
  <si>
    <r>
      <t xml:space="preserve">El grupo de acreditación comienza estudio de mercado para el desarrollo de las pruebas de laboratorio en el que se identifica la demanda de clientes. </t>
    </r>
    <r>
      <rPr>
        <sz val="8"/>
        <color indexed="10"/>
        <rFont val="Calibri"/>
        <family val="2"/>
      </rPr>
      <t>Evidencias?</t>
    </r>
  </si>
  <si>
    <r>
      <t xml:space="preserve"> Se hace la publicación de formulario para inscripción de pruebas de desempeño por parte del grupo de acreditacion de la Subdireccion de Estudios Ambientales. </t>
    </r>
    <r>
      <rPr>
        <sz val="8"/>
        <color indexed="10"/>
        <rFont val="Calibri"/>
        <family val="2"/>
      </rPr>
      <t>Evidencias?</t>
    </r>
  </si>
  <si>
    <r>
      <t xml:space="preserve">El grupo de tercera Comunicación del Informe de Cambio Climático, ha entregado boletines mensuales desde el mes de julio de 2015. El contenido de los documentos tiene un resumen de los avances a nivel nacional para la creación y consolidación de la tercera comunicación. El informe de enero contiene algunas cifras sobre los escenarios departamentales y los cambios en temperatura. El boletín del mes de febrero por su parte contiene información sobre las reuniones adelantadas con el grupo de expertos del Panel Intergubernamental de cambio climático y algunos adelantos sobre lo que se verá en la reunión de la COP 21. </t>
    </r>
    <r>
      <rPr>
        <sz val="8"/>
        <color indexed="10"/>
        <rFont val="Calibri"/>
        <family val="2"/>
      </rPr>
      <t>Evidencias?</t>
    </r>
  </si>
  <si>
    <r>
      <t xml:space="preserve">El contenido del boletín del mes de marzo indica algunos impactos que ha dejado el conflicto en Colombia en términos de aporte al cambio climático indicando así mismo los dividendos ambientales que dejará la paz en el país. En el boletín del mes de abril se hace síntesis sobre los países que firmaron el acuerdo de Paris que fue aprobado por 177 países en diciembre de 2015.  Se hace una primera revisión con el coordinador de tercera comunicación para precisar los documentos que alimentarán la meta de la Subdirección en consonancia con lo aprobado en el Comité Directivo de Tercera Comunicación. </t>
    </r>
    <r>
      <rPr>
        <sz val="8"/>
        <color indexed="10"/>
        <rFont val="Calibri"/>
        <family val="2"/>
      </rPr>
      <t>Evidencias?</t>
    </r>
  </si>
  <si>
    <r>
      <t xml:space="preserve">El Grupo de Tercera Comunicación avanza en la consolidación del inventario de GEI nacional (1990-2012) y los respectivos inventarios departamentales.   Asimismo, en el levantamiento de información y desarrollo metodológico para los análisis de vulnerabilidad ante el cambio climático.  El inventario será un insumo para los temas de mitigación y los análisis de vulnerabilidad servirán para la identificación de medidas adaptativas.  En el Comité Directivo de TCN, se aprobó la elaboración de dos protocolos: Inventario GEI y Vulnerabilidad, documentos que hacen parte de la meta de la Subdirección. </t>
    </r>
    <r>
      <rPr>
        <sz val="8"/>
        <color indexed="10"/>
        <rFont val="Calibri"/>
        <family val="2"/>
      </rPr>
      <t>Evidencias?</t>
    </r>
  </si>
  <si>
    <r>
      <t xml:space="preserve">El Grupo de Tercera Comunicación siguió con la consolidación de información, el cálculo de emisiones por sector y los inventarios departamentales.  A su vez, en el tema de vulnerabilidad se levantó información y se definió la metodología de análisis.  Estos son insumos fundamentales para los contenidos del protocolo. </t>
    </r>
    <r>
      <rPr>
        <sz val="8"/>
        <color indexed="10"/>
        <rFont val="Calibri"/>
        <family val="2"/>
      </rPr>
      <t>Evidencias?</t>
    </r>
  </si>
  <si>
    <t>Se realizaron reuniones con FINDETER y FONADE, con el fin de analizar la posibilidad de realizar la construcciòn del laboratorio mediante administraciòn delegada.</t>
  </si>
  <si>
    <r>
      <t xml:space="preserve">Se realizaron reuniones con FINDETER, FONADE , La Oficina Asesora Juridica del IDEAM, Secretaria General del IDEAM, con el proposito de analizar las propuestas presentadas por estas entidades, la conclusiòn de este estudio  es que no es posible realizar la construcciòn del Laboratorio de Calidad Ambiental  ya que el Instituto no puede tener contratos con administraciòn delegada.( </t>
    </r>
    <r>
      <rPr>
        <sz val="9"/>
        <color indexed="10"/>
        <rFont val="Arial Narrow"/>
        <family val="2"/>
      </rPr>
      <t>Con esta respuesta se necesita solicitar ajuste al poa)</t>
    </r>
  </si>
  <si>
    <r>
      <t xml:space="preserve">En este periodo el PIC,  encontraba en el proceso de formulacion y aprobaciòn, sin embargo se desarrollaron capacitaciones por demanda de las necesidades de cada dependencia del IDEAM.                                             Se realizaron las siguientes capacitaciones  asi:                                                                                                                                                </t>
    </r>
    <r>
      <rPr>
        <b/>
        <u/>
        <sz val="9"/>
        <rFont val="Arial Narrow"/>
        <family val="2"/>
      </rPr>
      <t>Metereologia :-</t>
    </r>
    <r>
      <rPr>
        <sz val="9"/>
        <rFont val="Arial Narrow"/>
        <family val="2"/>
      </rPr>
      <t xml:space="preserve">Boletin agroclimatologico (6 enero), (21 asistentes).                                                         - Presentaciòn resutados proyecto analisis de series del SIN-hidrocolombia (21 enero), (8 asistentes)                      . -Presentaciòn Ecosaga-CIAT climatologia Orinoquia (17 febrero), (7 asistentes).                                                  </t>
    </r>
    <r>
      <rPr>
        <b/>
        <u/>
        <sz val="9"/>
        <rFont val="Arial Narrow"/>
        <family val="2"/>
      </rPr>
      <t xml:space="preserve">Ecosistemas: </t>
    </r>
    <r>
      <rPr>
        <sz val="9"/>
        <rFont val="Arial Narrow"/>
        <family val="2"/>
      </rPr>
      <t xml:space="preserve">Taller de programaciòn en Python (8,9,1011,12,15,1718,19 febrero), (147 asistentes durante el desarrollo de este).                                                                                                                                                       </t>
    </r>
    <r>
      <rPr>
        <b/>
        <u/>
        <sz val="9"/>
        <rFont val="Arial Narrow"/>
        <family val="2"/>
      </rPr>
      <t xml:space="preserve">-Talento Humano: </t>
    </r>
    <r>
      <rPr>
        <sz val="9"/>
        <rFont val="Arial Narrow"/>
        <family val="2"/>
      </rPr>
      <t>Programaciòn Neurolinguistica (25 febrero), (12 asistentes).                                                   -</t>
    </r>
    <r>
      <rPr>
        <b/>
        <u/>
        <sz val="9"/>
        <rFont val="Arial Narrow"/>
        <family val="2"/>
      </rPr>
      <t>Grupo Gestion Documental:</t>
    </r>
    <r>
      <rPr>
        <sz val="9"/>
        <rFont val="Arial Narrow"/>
        <family val="2"/>
      </rPr>
      <t xml:space="preserve"> Sistema de Gestiòn Documental Orfeo y reinduccion (22 enero), (5 asistentes), Soportes SIIF (23 febrero), (6 asistentes).                                                                                                    </t>
    </r>
    <r>
      <rPr>
        <b/>
        <u/>
        <sz val="9"/>
        <rFont val="Arial Narrow"/>
        <family val="2"/>
      </rPr>
      <t xml:space="preserve">-Oficina Asesora Juridica:    </t>
    </r>
    <r>
      <rPr>
        <sz val="9"/>
        <rFont val="Arial Narrow"/>
        <family val="2"/>
      </rPr>
      <t xml:space="preserve">Manual de Supervisiòn e interventoria, (12 enero), (21 asistentes).                           </t>
    </r>
    <r>
      <rPr>
        <b/>
        <u/>
        <sz val="9"/>
        <rFont val="Arial Narrow"/>
        <family val="2"/>
      </rPr>
      <t xml:space="preserve">-Inducciòn Contratistas: </t>
    </r>
    <r>
      <rPr>
        <sz val="9"/>
        <rFont val="Arial Narrow"/>
        <family val="2"/>
      </rPr>
      <t xml:space="preserve">(22 febrero), (  13 aistentes).                                                                                 Nota: (ver archivo PIC 2016/capacitaciones corte 28 febrero).                                                                                                                                                                                                                                                                          </t>
    </r>
  </si>
  <si>
    <r>
      <t xml:space="preserve">De las Ochenta y Tres (83) necesidades de capacitaciòn delimitadas en los proyectos de capacitaciòn programadas para la vigencia 2016, se han ejecutado treinta y dos (32) capacitaciones; las cuales corresponden a los proyectos de : inducciòn, reinducciòn, capacitacion en Hidrologia y Metereologia, Actualizacion en Gestion Financiera Publica.   Reiterando que mediante  Resoluciòn Nro 0376 se autoriza la participaciòn en el Congreso de Gestion Financiera a unos funcionarios de carrera administrativa, Libre nombramiento y Remocion con el facilitador F&amp;C con una inversion de $4,500,000.en este periodo se evalua este indiacador adicionandole las capacitaciones ejecutadas presupuestalmente.  Se realizaron las siguientes capacitaciones por necesidad de cada area del instituto relacionadas asi:                                                                                   </t>
    </r>
    <r>
      <rPr>
        <b/>
        <u/>
        <sz val="9"/>
        <rFont val="Arial Narrow"/>
        <family val="2"/>
      </rPr>
      <t>Metereologia: -</t>
    </r>
    <r>
      <rPr>
        <sz val="9"/>
        <rFont val="Arial Narrow"/>
        <family val="2"/>
      </rPr>
      <t xml:space="preserve">Boletin Agroclimatico (3 mazro 2016), (26 aistentes),   - SIGMET (8 marzo), (8 asistentes).     Grupo de Automatizaciòn (capacitaciòn aplicaciones  u desarrollo sistemas de alertas tempranas), (25 febrero), (36 asistentes).                                                                                                                                                                                                                                                                                                                          </t>
    </r>
    <r>
      <rPr>
        <b/>
        <u/>
        <sz val="9"/>
        <rFont val="Arial Narrow"/>
        <family val="2"/>
      </rPr>
      <t xml:space="preserve">-Hidrologia:  </t>
    </r>
    <r>
      <rPr>
        <sz val="9"/>
        <rFont val="Arial Narrow"/>
        <family val="2"/>
      </rPr>
      <t xml:space="preserve"> Hybam (17 marzo), (8 asistentes), taller conceptualizaciòn nacional cuencas del agua (16-17 marzo), (24 asistentes), Propuesta calidad del agua (16 marzo), (5 aistentes).                                                                               </t>
    </r>
    <r>
      <rPr>
        <b/>
        <u/>
        <sz val="9"/>
        <rFont val="Arial Narrow"/>
        <family val="2"/>
      </rPr>
      <t xml:space="preserve">-Grupo Gestiòn Documental </t>
    </r>
    <r>
      <rPr>
        <sz val="9"/>
        <rFont val="Arial Narrow"/>
        <family val="2"/>
      </rPr>
      <t>: Reinducciòn Sistema de Gestiòn Documental Orfeo (1, 2,8,9 de marzo), (64 asistentes durante el desarrollo de este).                                                                                                                                                   -</t>
    </r>
    <r>
      <rPr>
        <b/>
        <u/>
        <sz val="9"/>
        <rFont val="Arial Narrow"/>
        <family val="2"/>
      </rPr>
      <t>Oficina de Planeaciòn:</t>
    </r>
    <r>
      <rPr>
        <u/>
        <sz val="9"/>
        <rFont val="Arial Narrow"/>
        <family val="2"/>
      </rPr>
      <t xml:space="preserve"> </t>
    </r>
    <r>
      <rPr>
        <sz val="9"/>
        <rFont val="Arial Narrow"/>
        <family val="2"/>
      </rPr>
      <t xml:space="preserve">Formulacion Plan riesgos de corrupciòn grupos  secretaria general, (8, 10 de marzo), (22 asistentes).                                                                                                                 -1a socializaciòn Procedimiento de Acreditaciòn, (10 de marzo), (7 aistentes).                                        -Capacitaciòn Riesgos de corrupciòn Oficinas: (14 de marzo), (6 asistentes).                                         -Capacitaciòn Mapa riesgos de Corrupcion Procesos misionales, (16 marzo), (11 asistentes).                                                                                                                                                    </t>
    </r>
    <r>
      <rPr>
        <b/>
        <u/>
        <sz val="9"/>
        <rFont val="Arial Narrow"/>
        <family val="2"/>
      </rPr>
      <t xml:space="preserve">Oficina Asesora Juridica:   </t>
    </r>
    <r>
      <rPr>
        <sz val="9"/>
        <rFont val="Arial Narrow"/>
        <family val="2"/>
      </rPr>
      <t xml:space="preserve"> Formaciòn SECOP II-Minima Cuantia , (10 marzo), (14 asistentes).     -Formaciòn SECOP II-Admin Cnfiguraciòn, (10 marzo), (14 asistentes), -Formaciòn SECOP II Registro PAA-SIP, (4 marzo), (14 aistentes).    (ver archivo   PIC 2016/capacitaciones corte 30 abril).                                                                                         </t>
    </r>
    <r>
      <rPr>
        <b/>
        <u/>
        <sz val="9"/>
        <rFont val="Arial Narrow"/>
        <family val="2"/>
      </rPr>
      <t xml:space="preserve">-Inducciòn funcionarios concurso de meritos 319 : </t>
    </r>
    <r>
      <rPr>
        <sz val="9"/>
        <rFont val="Arial Narrow"/>
        <family val="2"/>
      </rPr>
      <t>(7 marzo), (11 aistentes).                                   -Pronosticos y alertas, subdireccion metereologia:(8 marzo), (12 asistentes).                                         -Informatica y Ciclo financiero: (9 mazo), (12 asistentes).                                                                        -Oficina Control interno: (9 marzo), (12 asistentes).                                                                                 -Recursos Fisicos y almacen: (10 marzo), (14 asistentes).                                                                     -Control disciplinario interno, atenciòn al ciudadano, comunicaciones: (10 marzo), (11 asistentes).                        -Asociaciòn sindical AEROMET Y SINTRAIDEAM, (10 marzo), (11 asistentes).                                                                                                                              Nota: Las demas evidencias del proceso de inducciòn de los otros funcioanrios  de la convocatoira 319 de 2014 se encuentra en el siguiente enlace     X:\Talento Humano\2/Adriana Alarcon/Induccion/2016./lista de nivel asistencial y tecnico.                                   -</t>
    </r>
  </si>
  <si>
    <r>
      <t>De las ochenta y cuatro (84) actividades programadas para la vigencia 2016 en el Plan de Binestar Social; en este periodo se han desarrollado cinco  ( 5) actividades reiternado que han sido a cero costos. En este periodo se realizaron las siguientes actividades:-Feria de servicios. (17 febrero),  -Dia de la lechona : (26 febrero).   Actividad Profondos para actividades deportivas   ruta evidencias:</t>
    </r>
    <r>
      <rPr>
        <sz val="9"/>
        <color indexed="10"/>
        <rFont val="Arial Narrow"/>
        <family val="2"/>
      </rPr>
      <t xml:space="preserve">  </t>
    </r>
    <r>
      <rPr>
        <sz val="9"/>
        <color indexed="8"/>
        <rFont val="Arial Narrow"/>
        <family val="2"/>
      </rPr>
      <t xml:space="preserve">X:\Talento Humano\2/Adriana Alarcon/IBienestar social /2016.    </t>
    </r>
    <r>
      <rPr>
        <sz val="9"/>
        <color indexed="10"/>
        <rFont val="Arial Narrow"/>
        <family val="2"/>
      </rPr>
      <t xml:space="preserve">           </t>
    </r>
    <r>
      <rPr>
        <sz val="9"/>
        <rFont val="Arial Narrow"/>
        <family val="2"/>
      </rPr>
      <t xml:space="preserve">Con relacion al Componente de Seguridad y salud en el trabajo se realizaron las siguientes actividades:                                                                                -Cierre de investigaciones en Accidentes de trabajo año 2015.                                                                     -Seguimiento a cursos de Trabajo en Alturas-Arèas operativas, alturas Neiva.                                                 -Establecer lista de procedimientos a documentar en SST(seguridad y salud en el trabajo), evdiencias ruta:X:\Talento Humano\10 JOSE HERNANDEZ\DOCUMENTACION CONTROL INTERNO. </t>
    </r>
  </si>
  <si>
    <r>
      <t xml:space="preserve">De las ochenta y cuatro (84) actividades programadas para la vigencia 2016 en el Plan de Binestar Social; en este periodo se han desarrollado doce (12,) de las cuales una ( 1) son del componente de salud y seguridad en el trabajo, reiterando que se suscribio el contrato de prestacion de servicios médicos para la realización de exámenes médicos ocupacionales de ingreso, periódicos, por cambio de ocupación o de retiro a los funcionarios del ideam con Medical protection Ltda. salud ocupacional  por un valor de $48.179.500. en este periodo se evalua este inidcador adicionandole las actividades ejecutadas presupuestalmente.                       Durante este periodo se realizaron las siguientes actividades.                                                           -Dia de la Mujer. (11 marzo), -Otorgamiento de un dia de cumpleaños (18 marzo y durante el resto del año), -Acompñamiento en calamidades y fallecimientos (A partir del mes de marzo), -envio de correos informativos sobre seguridad y salud en el trabajo, -Charla de Empleabilidad: (17 marzo); Dia del Hombre: (31 de marzo), -Axa Colpatria Stand:(15 marzo); -Pausas activas ARL (15 abril), -Dia del Hidrologo y Metereologo (31 marzo), -Celebraciòn dia de los ñiños (concurso de pintura, 22 abril), invitaciòn concierto colsubsidio (27 abril).  ruta evidencias: </t>
    </r>
    <r>
      <rPr>
        <sz val="9"/>
        <color indexed="8"/>
        <rFont val="Arial Narrow"/>
        <family val="2"/>
      </rPr>
      <t xml:space="preserve">X:\Talento Humano\2/Adriana Alarcon/IBienestar social /2016.  </t>
    </r>
    <r>
      <rPr>
        <sz val="9"/>
        <color indexed="10"/>
        <rFont val="Arial Narrow"/>
        <family val="2"/>
      </rPr>
      <t xml:space="preserve">                                                      </t>
    </r>
    <r>
      <rPr>
        <sz val="9"/>
        <rFont val="Arial Narrow"/>
        <family val="2"/>
      </rPr>
      <t xml:space="preserve">Con relacion al Componente de Seguridad y salud en el trabajo se realizaron las siguientes actividades:                                                                                                                                                                                                                             -Seguimiento a cursos de Trabajo en Alturas-Arèas operativas, alturas Villavicencio.                      -Elecciòn y divulgaciòn del COPASST 2016-2017                                                                         -Documentaciòn y entrega primera versiòn del SGSST (sistema de Gestiòn en Seguridad y Salud en el trabajo).                                                                                                                              -Proceso de contrataciòn de Examenes medicos.                                                                              evidencias ruta:X:\Talento Humano\10 JOSE HERNANDEZ\DOCUMENTACION CONTROL INTERNO.                                                                                  </t>
    </r>
  </si>
  <si>
    <t>Durante este periodo se realizaron las siguienets actividades:                                                              -Se formulo las convocatorias de estimulos e incentivos                                                                     -S con el apoyo de la Oficina de Comunicaciones  se dio apertura a la convoactoria un de los auxilios educativos de los funcionarios del Ideam.</t>
  </si>
  <si>
    <t>El 3 de marzo de 2016  mediante Acta de comite de Estimulos e incentivos en su numeral 4 presentan las convoactoria programadas asi:  Premio a la Excelencia individual,  Premio a la Idea Innovadora, Premio al  Mejor Equipo de Trabajo, las cuales se encuentran en el proceso de publicaciòn e inscripcion.                                                                                                      Adicionalmente se presenta que mediante Resoluciòn 0569 del 8 de abril de 2016 otorga auxilios educativos a unos funcionarios de carrera administrativa y de libre nombramiento y remociòn por un valor de $3,929,400 se presentaron tres (3) funcionarios con derecho y se otorgaron los tres (3) estimulos , esteos dineros fueron ya rembolsados.                                                                                                                             - se gestiono ante el Icetex la resolucion para la condonacion de los creditos educativos de los funcionarios que habiendo culkminado sus estudios cumplieron con todos los requisitos pára la condonacion de los mismo, mediante Resolucion 02596 del 26 de Abril del ICETEX.                                                        ver carpeta estimulos e incentivos 2016.</t>
  </si>
  <si>
    <r>
      <t xml:space="preserve">De acuerdo a las necesidades que se han identificado a nivel institucional,  el Grupo de recursos Físicos ha gestionado lo siguiente: 
1. Se suscribe una (1) orden de compra por Acuerdo Marco Colombia Compra Eficiente para el suministro de combustible para los vehículos del IDEAM.
2. Se suscribe una (1) orden de compra por Acuerdo Marco Colombia Compra Eficiente para el suministro de tiquetes aéreos para rutas nacionales e internacionales para funcionarios y colaboradores del IDEAM.
3. Se suscribe un (1) contrato por prestación de servicios profesionales para el acompañamiento técnico a la Secretaria General, de los contratos que célebre la entidad relacionados con la infraestructura de los recursos físicos de la entidad.
4. Se suscribe un (1) contrato por prestación de servicios técnicos para prestar los servicios en el Grupo de Recursos Físicos en temas relacionados con el programa de seguros generales del Instituto de Hidrología, Meteorología y Estudios Ambientales –IDEAM.     </t>
    </r>
    <r>
      <rPr>
        <sz val="9"/>
        <color indexed="8"/>
        <rFont val="Arial Narrow"/>
        <family val="2"/>
      </rPr>
      <t>http://www.ideam.gov.co/web/atencion-y-participacion-ciudadana/ley-de-transparencia</t>
    </r>
  </si>
  <si>
    <r>
      <t>Durante este periodo de acuerdo a las necesidades que se han identificado a nivel institucional, el Grupo de Recursos Físicos ha gestionado lo siguiente:
1. Contrato de comisión por BMC para la prestación de servicio de transporte integral para atender las necesidades de movilización de personal, materiales y equipos del Instituto. 
2. Contrato interadministrativo con la Imprenta Nacional con el objeto de realizar la publicación de actos administrativos y avisos. 
3. Contrato por prestación de servicios profesionales para el apoyo a la supervisión de los contratos a cargo del Grupo de Recursos Físicos, así como la proyección de actas de liquidación e informes finales de gestión.
4. Contrato para prestar el servicio de mantenimiento preventivo y correctivo de los vehículos de propiedad del IDEAM.                                                                                                             Se han realizado los contratos requeridos para el normal funcionamiento de la entidad.</t>
    </r>
    <r>
      <rPr>
        <sz val="9"/>
        <color indexed="8"/>
        <rFont val="Arial Narrow"/>
        <family val="2"/>
      </rPr>
      <t xml:space="preserve"> http://www.ideam.gov.co/web/atencion-y-participacion-ciudadana/ley-de-transparencia</t>
    </r>
  </si>
  <si>
    <t>Se subieron  a la geodatabase,  a los servicios y al visor institucional  las siguientes capas: Densidad de Energia Eolica a 10 metros Anual durante el periodo 2000-2010, Densidad de Energia Eolica a 10 metros Mensual durante el periodo 2000-2010, Densidad de Energia Eolica a 100 metros de altura Anual durante el periodo 2000-2010, Densidad de Energia Eolica a 100 metros de altura Mensual durante el periodo 2000-2010, Densidad de Energia Eolica a 150 metros de altura Anual durante el periodo 2000-2010, Densidad de Energia Eolica a 150 metros de altura Mensual durante el periodo 2000-2010, Densidad de Energia Eolica a 50 metros de altura Anual durante el periodo 2000-2010, Densidad de Energia Eolica a 50 metros de altura Mensual durante el periodo 2000-2010, Densidad de Energia Eolica a 80 metros de altura Anual durante el periodo 2000-2010, Densidad de Energia Eolica a 80 metros de altura Mensual durante el periodo 2000-2010. Asi mismo se publicaron los metadatos en el gestor de metadatos geonetwork de las 10 capas enumeradas anteriormente.
(Evidencias: http://www.ideam.gov.co/geoportal)</t>
  </si>
  <si>
    <t>Se subieron  a la geodatabase,  a los servicios y al visor institucional  las siguientes capas: Densidad de Energia Eolica a 200 metros Anual durante el periodo 2000-2010, Densidad de Energia Eolica a 200 metros Mensual durante el periodo 2000-2010, Densidad de Energia Eolica a 250 metros Anual durante el periodo 2000-2010, Densidad de Energia Eolica a 250 metros Mensual durante el periodo 2000-2010, Densidad del Aire Anual durante el periodo 2000-2010, Densidad del Aire Mensual durante el periodo 2000-2010, Desviacion Estandar segun Weibull para la Velocidad del Viento Anual durante el periodo 2000-2010, Desviacion Estandar segun Weibull para la Velocidad del Viento Mensual durante el periodo 2000-2010, Desviacion Estandar Tipica Anual durante el periodo 2000-2010, Desviacion Estandar Tipica Mensual durante el periodo 2000-2010. Asi mismo se publicaron los metadatos en el gestor de metadatos geonetwork de las 10 capas enumeradas anteriormente.
(Evidencias: http://www.ideam.gov.co/geoportal)</t>
  </si>
  <si>
    <t>* Se realizó la selección de opciones de muestreo para la implementación del IFN en 2016 para las regiones Andes, Caribe, Orinoquía, Amazonía, Pacífico y ecosistemas costeros 
* Se realizó un taller para la revisión de costos y ejecución de actividades del IFN para las regiones Pacífico y Amazonía. (Se puede consultar las evidencias en la siguiente ruta:  
Adicional Exp. 201610202811200001E - Conv. 087/16 - Humbold.)</t>
  </si>
  <si>
    <t>* Se estan realizando las gestiones necesarias ante el Ministerio del Interior para revisar el tema de la implementación del IFN en áreas de resguardos indígenas y territorios colectivos
* Una vez revisados los puntos de muestreo con cada uno de los institutos se seleccionaron otros dadas las circunstancias de orden público y accesibilidad de algunos de los definidos inicialmente.
* Se logró consolidar la firma del convenio con el Instituto Alexander von Humboldt para el levantamiento del IFN en las regiones Caribe, Andes y Orinoquia. (Evidencias: Exp. 201610202811200002E)</t>
  </si>
  <si>
    <t xml:space="preserve"> -Se efectuó el proceso precontractual para la contratación de dos personas naturales para: Realizar el análisis y documentación de los insumos temáticos (geomorfología, geología, coberturas de la tierra y suelos) y de la modelación de susceptibilidad general del terreno a los movimientos en masa de 22 planchas del Bloque 2, siguiendo la metodología del Servicio Geológico Colombiano, en desarrollo del proyecto “Mapa Nacional de Susceptibilidad y Amenaza Relativa por Movimientos en Masa” para apoyar la elaboración la documentación del bloque  II, correspondiente a 22 planchas .
 -Elaboración y aprobación de los estudios previos para la contratación de dos personas naturales para realizar la documentación del bloque  II, correspondiente a 22 planchas. 
- Se acopió la información técnica requerida para la documentación de de las planchas del Bloque 2. 
(Se puede consultar las evidencias en los Exp. 201610202705900099E y 201610202705900128E)</t>
  </si>
  <si>
    <t xml:space="preserve">  - Se firmaron los contratos 140 y 149 de 2016 para Realizar el análisis y documentación de los insumos temáticos (geomorfología, geología, coberturas de la tierra y suelos) y de la modelación de susceptibilidad general del terreno a los movimientos en masa de 22 planchas del Bloque 2.
 - Se dispone de la cartografía digital y la GDBase, de susceptibilidad general del terreno a los movimientos en masa  y los insumos tematicos  plancha a plancha del bloque II, para 22 planchas, disponibles para realizar  los análisis y la documentación.
Se dispone del cronograma y plan operativo para la elaboración de la documentación de la docuemntación técnica del bloque 2.
 - Se dispone de  la documentación de 1 de las 22 planchas del bloque II, entregada al SGC para comentariso y observaciones.
(Se puede consultar las evidencias en los Exp. 201610202705900099E y 201610202705900128E)</t>
  </si>
  <si>
    <r>
      <t xml:space="preserve">A partir de la disponibilidad de datos e información generada por la red de monitoreo de actividad por rayos, la Empresa Keraunos suministra al IDEAM los datos e información mediante el contrato 164 de 2015. Dicha información se incorpora a los boletines de condiciones hidrometeorológicas diarias generados por la Oficina del Servicio de Pronósticos y Alertas - OSPA los 365 días al año. A la fecha del presente informe, la OSPA reporta la generación de  </t>
    </r>
    <r>
      <rPr>
        <b/>
        <sz val="9"/>
        <rFont val="Arial Narrow"/>
        <family val="2"/>
      </rPr>
      <t xml:space="preserve">300  </t>
    </r>
    <r>
      <rPr>
        <sz val="9"/>
        <rFont val="Arial Narrow"/>
        <family val="2"/>
      </rPr>
      <t>boletines de condiciones hidrometeorológicas diarias (meses enero (155)  - febrero (145) ). Los informes se encuentran disponibles en la página wweb del IDEAM y pueden ser consultados a través del siguiente enlace: http://goo.gl/U04LnU
De la misma manera dichos boletines se envian via email a: alcaldias@ideam.gov.co; alcaldes_personal@ideam.gov.co; asociaciones_ambientales@gov.co; corporaciones@ideam.gov.co; federaciones@ideam.gov.co; gestionriesgo_crepadyclopad@ideam.gov.co; gobernaciones@ideam.gov.co; ministerios_presidencia@ideam.gov.co, sina_otrasentidades@ideam.gov.co; auribe@ideam.gov.co.</t>
    </r>
  </si>
  <si>
    <r>
      <t xml:space="preserve">A partir de la disponibilidad de datos e información generada por la red de monitoreo de actividad por rayos, la Empresa Keraunos suministra al IDEAM los datos e información mediante el contrato 164 de 2015. Dicha información se incorpora a los boletines de condiciones hidrometeorológicas diarias generados por la Oficina del Servicio de Pronósticos y Alertas - OSPA los 365 días al año. A la fecha del presente informe, la OSPA reporta la generación de </t>
    </r>
    <r>
      <rPr>
        <b/>
        <sz val="9"/>
        <rFont val="Arial Narrow"/>
        <family val="2"/>
      </rPr>
      <t>305</t>
    </r>
    <r>
      <rPr>
        <sz val="9"/>
        <rFont val="Arial Narrow"/>
        <family val="2"/>
      </rPr>
      <t xml:space="preserve"> boletines de condiciones hidrometeorológicas diarias (meses de marzo (153) - abril (150)) . Los informes se encuentran disponibles en la página wweb del IDEAM y pueden ser consultados a través del siguiente enlace: http://goo.gl/U04LnU
 De la misma manera dichos boletines se envian via email a: alcaldias@ideam.gov.co; alcaldes_personal@ideam.gov.co; asociaciones_ambientales@gov.co; corporaciones@ideam.gov.co; federaciones@ideam.gov.co; gestionriesgo_crepadyclopad@ideam.gov.co; gobernaciones@ideam.gov.co; ministerios_presidencia@ideam.gov.co, sina_otrasentidades@ideam.gov.co; auribe@ideam.gov.co.</t>
    </r>
  </si>
  <si>
    <t>EN PROCESO DE VALIDACION POR LAS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</si>
</sst>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164" formatCode="_(&quot;$&quot;\ * #,##0.00_);_(&quot;$&quot;\ * \(#,##0.00\);_(&quot;$&quot;\ * &quot;-&quot;??_);_(@_)"/>
    <numFmt numFmtId="165" formatCode="_(* #,##0.00_);_(* \(#,##0.00\);_(* &quot;-&quot;??_);_(@_)"/>
    <numFmt numFmtId="166" formatCode="#,##0.0"/>
    <numFmt numFmtId="167" formatCode="[$$-240A]\ #,##0"/>
    <numFmt numFmtId="168" formatCode="_-* #,##0.00\ _€_-;\-* #,##0.00\ _€_-;_-* &quot;-&quot;??\ _€_-;_-@_-"/>
    <numFmt numFmtId="169" formatCode="_ * #,##0.00_ ;_ * \-#,##0.00_ ;_ * &quot;-&quot;??_ ;_ @_ "/>
    <numFmt numFmtId="170" formatCode="_ &quot;$&quot;\ * #,##0.00_ ;_ &quot;$&quot;\ * \-#,##0.00_ ;_ &quot;$&quot;\ * &quot;-&quot;??_ ;_ @_ "/>
    <numFmt numFmtId="171" formatCode="_-* #,##0.00\ &quot;€&quot;_-;\-* #,##0.00\ &quot;€&quot;_-;_-* &quot;-&quot;??\ &quot;€&quot;_-;_-@_-"/>
    <numFmt numFmtId="172" formatCode="_ * #,##0_ ;_ * \-#,##0_ ;_ * &quot;-&quot;??_ ;_ @_ "/>
    <numFmt numFmtId="173" formatCode="0.0%"/>
  </numFmts>
  <fonts count="39" x14ac:knownFonts="1">
    <font>
      <sz val="11"/>
      <color theme="1"/>
      <name val="Calibri"/>
      <family val="2"/>
      <scheme val="minor"/>
    </font>
    <font>
      <sz val="11"/>
      <color indexed="8"/>
      <name val="Calibri"/>
      <family val="2"/>
    </font>
    <font>
      <sz val="10"/>
      <name val="Arial"/>
      <family val="2"/>
    </font>
    <font>
      <b/>
      <sz val="12"/>
      <name val="Arial"/>
      <family val="2"/>
    </font>
    <font>
      <sz val="11"/>
      <color indexed="8"/>
      <name val="Calibri"/>
      <family val="2"/>
    </font>
    <font>
      <sz val="9"/>
      <color indexed="81"/>
      <name val="Tahoma"/>
      <family val="2"/>
    </font>
    <font>
      <b/>
      <sz val="14"/>
      <name val="Arial"/>
      <family val="2"/>
    </font>
    <font>
      <sz val="10"/>
      <name val="Arial"/>
      <family val="2"/>
      <charset val="1"/>
    </font>
    <font>
      <b/>
      <sz val="11"/>
      <name val="Arial Narrow"/>
      <family val="2"/>
    </font>
    <font>
      <b/>
      <sz val="9"/>
      <name val="Arial Narrow"/>
      <family val="2"/>
    </font>
    <font>
      <sz val="9"/>
      <name val="Arial Narrow"/>
      <family val="2"/>
    </font>
    <font>
      <b/>
      <sz val="9"/>
      <color indexed="8"/>
      <name val="Arial Narrow"/>
      <family val="2"/>
    </font>
    <font>
      <b/>
      <sz val="9"/>
      <color indexed="81"/>
      <name val="Tahoma"/>
      <family val="2"/>
    </font>
    <font>
      <b/>
      <sz val="10"/>
      <name val="Arial Narrow"/>
      <family val="2"/>
    </font>
    <font>
      <b/>
      <sz val="12"/>
      <name val="Arial Narrow"/>
      <family val="2"/>
    </font>
    <font>
      <b/>
      <sz val="8"/>
      <name val="Arial Narrow"/>
      <family val="2"/>
    </font>
    <font>
      <b/>
      <sz val="9"/>
      <color indexed="81"/>
      <name val="Tahoma"/>
      <charset val="1"/>
    </font>
    <font>
      <sz val="10"/>
      <name val="Arial Narrow"/>
      <family val="2"/>
    </font>
    <font>
      <sz val="9"/>
      <color indexed="10"/>
      <name val="Arial Narrow"/>
      <family val="2"/>
    </font>
    <font>
      <sz val="9"/>
      <color indexed="8"/>
      <name val="Arial Narrow"/>
      <family val="2"/>
    </font>
    <font>
      <sz val="8"/>
      <color indexed="10"/>
      <name val="Calibri"/>
      <family val="2"/>
    </font>
    <font>
      <b/>
      <u/>
      <sz val="9"/>
      <name val="Arial Narrow"/>
      <family val="2"/>
    </font>
    <font>
      <u/>
      <sz val="9"/>
      <name val="Arial Narrow"/>
      <family val="2"/>
    </font>
    <font>
      <sz val="11"/>
      <color theme="1"/>
      <name val="Calibri"/>
      <family val="2"/>
      <scheme val="minor"/>
    </font>
    <font>
      <b/>
      <sz val="11"/>
      <color theme="1"/>
      <name val="Calibri"/>
      <family val="2"/>
      <scheme val="minor"/>
    </font>
    <font>
      <b/>
      <sz val="14"/>
      <color theme="0"/>
      <name val="Arial"/>
      <family val="2"/>
    </font>
    <font>
      <sz val="11"/>
      <color theme="1"/>
      <name val="Arial"/>
      <family val="2"/>
    </font>
    <font>
      <sz val="9"/>
      <name val="Calibri"/>
      <family val="2"/>
      <scheme val="minor"/>
    </font>
    <font>
      <sz val="10"/>
      <color theme="1"/>
      <name val="Arial Narrow"/>
      <family val="2"/>
    </font>
    <font>
      <sz val="9"/>
      <color theme="1"/>
      <name val="Arial Narrow"/>
      <family val="2"/>
    </font>
    <font>
      <b/>
      <sz val="11"/>
      <color theme="1"/>
      <name val="Arial Narrow"/>
      <family val="2"/>
    </font>
    <font>
      <b/>
      <sz val="9"/>
      <color theme="1"/>
      <name val="Arial Narrow"/>
      <family val="2"/>
    </font>
    <font>
      <b/>
      <sz val="8"/>
      <name val="Calibri"/>
      <family val="2"/>
      <scheme val="minor"/>
    </font>
    <font>
      <sz val="8"/>
      <name val="Calibri"/>
      <family val="2"/>
      <scheme val="minor"/>
    </font>
    <font>
      <sz val="9"/>
      <color theme="1"/>
      <name val="Arial"/>
      <family val="2"/>
    </font>
    <font>
      <b/>
      <sz val="9"/>
      <name val="Calibri"/>
      <family val="2"/>
      <scheme val="minor"/>
    </font>
    <font>
      <b/>
      <sz val="10"/>
      <color theme="0"/>
      <name val="Arial Narrow"/>
      <family val="2"/>
    </font>
    <font>
      <b/>
      <sz val="9"/>
      <color theme="0"/>
      <name val="Arial Narrow"/>
      <family val="2"/>
    </font>
    <font>
      <b/>
      <sz val="11"/>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rgb="FFFFFFCC"/>
      </patternFill>
    </fill>
    <fill>
      <patternFill patternType="solid">
        <fgColor rgb="FFFFFF00"/>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s>
  <cellStyleXfs count="44">
    <xf numFmtId="0" fontId="0" fillId="0" borderId="0"/>
    <xf numFmtId="169" fontId="2" fillId="0" borderId="0" applyFont="0" applyFill="0" applyBorder="0" applyAlignment="0" applyProtection="0"/>
    <xf numFmtId="169" fontId="2" fillId="0" borderId="0" applyFont="0" applyFill="0" applyBorder="0" applyAlignment="0" applyProtection="0"/>
    <xf numFmtId="165" fontId="23" fillId="0" borderId="0" applyFont="0" applyFill="0" applyBorder="0" applyAlignment="0" applyProtection="0"/>
    <xf numFmtId="168" fontId="4"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4" fontId="2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71" fontId="2"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7" fillId="0" borderId="0"/>
    <xf numFmtId="42" fontId="23" fillId="0" borderId="0" applyFont="0" applyFill="0" applyBorder="0" applyAlignment="0" applyProtection="0"/>
  </cellStyleXfs>
  <cellXfs count="362">
    <xf numFmtId="0" fontId="0" fillId="0" borderId="0" xfId="0"/>
    <xf numFmtId="0" fontId="25" fillId="0" borderId="0" xfId="28" applyFont="1" applyFill="1" applyAlignment="1" applyProtection="1">
      <alignment horizontal="right" vertical="center"/>
      <protection locked="0"/>
    </xf>
    <xf numFmtId="172" fontId="10" fillId="0" borderId="1" xfId="3" applyNumberFormat="1" applyFont="1" applyFill="1" applyBorder="1"/>
    <xf numFmtId="0" fontId="9" fillId="2" borderId="1" xfId="0" applyFont="1" applyFill="1" applyBorder="1" applyAlignment="1">
      <alignment horizontal="center" vertical="center" wrapText="1"/>
    </xf>
    <xf numFmtId="172" fontId="9" fillId="2" borderId="1" xfId="3" applyNumberFormat="1" applyFont="1" applyFill="1" applyBorder="1" applyAlignment="1">
      <alignment horizontal="center" vertical="center" wrapText="1"/>
    </xf>
    <xf numFmtId="0" fontId="9" fillId="2" borderId="1" xfId="0" applyFont="1" applyFill="1" applyBorder="1"/>
    <xf numFmtId="172" fontId="9" fillId="2" borderId="1" xfId="3" applyNumberFormat="1" applyFont="1" applyFill="1" applyBorder="1"/>
    <xf numFmtId="0" fontId="9" fillId="2" borderId="1" xfId="0" applyFont="1" applyFill="1" applyBorder="1" applyAlignment="1">
      <alignment horizontal="justify" vertical="center" wrapText="1"/>
    </xf>
    <xf numFmtId="0" fontId="24" fillId="0" borderId="0" xfId="0" applyFont="1"/>
    <xf numFmtId="0" fontId="26" fillId="0" borderId="0" xfId="0" applyFont="1"/>
    <xf numFmtId="172" fontId="27" fillId="0" borderId="1" xfId="0" applyNumberFormat="1" applyFont="1" applyBorder="1"/>
    <xf numFmtId="0" fontId="11" fillId="2" borderId="1" xfId="0" applyFont="1" applyFill="1" applyBorder="1" applyAlignment="1">
      <alignment horizontal="left" vertical="center" wrapText="1"/>
    </xf>
    <xf numFmtId="172" fontId="8" fillId="0" borderId="1" xfId="3" applyNumberFormat="1" applyFont="1" applyFill="1" applyBorder="1"/>
    <xf numFmtId="172" fontId="14" fillId="0" borderId="1" xfId="3" applyNumberFormat="1" applyFont="1" applyFill="1" applyBorder="1"/>
    <xf numFmtId="172" fontId="24" fillId="0" borderId="1" xfId="0" applyNumberFormat="1" applyFont="1" applyBorder="1"/>
    <xf numFmtId="172" fontId="8" fillId="2" borderId="1" xfId="3" applyNumberFormat="1" applyFont="1" applyFill="1" applyBorder="1"/>
    <xf numFmtId="164" fontId="23" fillId="0" borderId="0" xfId="14" applyFont="1"/>
    <xf numFmtId="165" fontId="24" fillId="0" borderId="1" xfId="0" applyNumberFormat="1" applyFont="1" applyBorder="1"/>
    <xf numFmtId="9" fontId="0" fillId="0" borderId="1" xfId="0" applyNumberFormat="1" applyBorder="1" applyAlignment="1">
      <alignment horizontal="center"/>
    </xf>
    <xf numFmtId="164" fontId="24" fillId="0" borderId="1" xfId="14" applyFont="1" applyBorder="1"/>
    <xf numFmtId="0" fontId="24" fillId="0" borderId="1" xfId="0" applyFont="1" applyBorder="1"/>
    <xf numFmtId="0" fontId="0" fillId="0" borderId="1" xfId="0" applyBorder="1"/>
    <xf numFmtId="172" fontId="10" fillId="3" borderId="1" xfId="3" applyNumberFormat="1" applyFont="1" applyFill="1" applyBorder="1"/>
    <xf numFmtId="0" fontId="0" fillId="3" borderId="0" xfId="0" applyFill="1"/>
    <xf numFmtId="0" fontId="25" fillId="0" borderId="0" xfId="28" applyFont="1" applyFill="1" applyAlignment="1" applyProtection="1">
      <alignment horizontal="right" vertical="center"/>
      <protection locked="0"/>
    </xf>
    <xf numFmtId="0" fontId="17" fillId="2" borderId="1" xfId="0" applyFont="1" applyFill="1" applyBorder="1" applyAlignment="1" applyProtection="1">
      <alignment horizontal="justify" vertical="center" wrapText="1"/>
    </xf>
    <xf numFmtId="0" fontId="17" fillId="2" borderId="1" xfId="28"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167" fontId="17" fillId="2" borderId="1" xfId="0" applyNumberFormat="1" applyFont="1" applyFill="1" applyBorder="1" applyAlignment="1" applyProtection="1">
      <alignment horizontal="justify" vertical="center" wrapText="1"/>
    </xf>
    <xf numFmtId="0" fontId="13" fillId="2" borderId="1" xfId="0" applyNumberFormat="1" applyFont="1" applyFill="1" applyBorder="1" applyAlignment="1" applyProtection="1">
      <alignment horizontal="justify" vertical="center" wrapText="1"/>
    </xf>
    <xf numFmtId="0" fontId="17" fillId="4" borderId="1" xfId="0" applyFont="1" applyFill="1" applyBorder="1" applyAlignment="1" applyProtection="1">
      <alignment horizontal="justify" vertical="center" wrapText="1"/>
    </xf>
    <xf numFmtId="1" fontId="17" fillId="4" borderId="1" xfId="28" applyNumberFormat="1" applyFont="1" applyFill="1" applyBorder="1" applyAlignment="1" applyProtection="1">
      <alignment horizontal="center" vertical="center" wrapText="1"/>
    </xf>
    <xf numFmtId="0" fontId="17" fillId="4" borderId="1" xfId="28"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167" fontId="17" fillId="4" borderId="1" xfId="0" applyNumberFormat="1" applyFont="1" applyFill="1" applyBorder="1" applyAlignment="1" applyProtection="1">
      <alignment horizontal="justify" vertical="center" wrapText="1"/>
    </xf>
    <xf numFmtId="9" fontId="17" fillId="4" borderId="1" xfId="28" applyNumberFormat="1" applyFont="1" applyFill="1" applyBorder="1" applyAlignment="1" applyProtection="1">
      <alignment horizontal="center" vertical="center" wrapText="1"/>
    </xf>
    <xf numFmtId="9" fontId="13" fillId="4" borderId="1" xfId="0" applyNumberFormat="1" applyFont="1" applyFill="1" applyBorder="1" applyAlignment="1" applyProtection="1">
      <alignment horizontal="center" vertical="center" wrapText="1"/>
    </xf>
    <xf numFmtId="0" fontId="17" fillId="4" borderId="1" xfId="0" applyNumberFormat="1" applyFont="1" applyFill="1" applyBorder="1" applyAlignment="1" applyProtection="1">
      <alignment horizontal="justify" vertical="center" wrapText="1"/>
    </xf>
    <xf numFmtId="0" fontId="28" fillId="4" borderId="1" xfId="0" applyNumberFormat="1" applyFont="1" applyFill="1" applyBorder="1" applyAlignment="1" applyProtection="1">
      <alignment horizontal="justify" vertical="center" wrapText="1"/>
    </xf>
    <xf numFmtId="0" fontId="28" fillId="4" borderId="1" xfId="0" applyFont="1" applyFill="1" applyBorder="1" applyAlignment="1" applyProtection="1">
      <alignment horizontal="justify" vertical="center" wrapText="1"/>
    </xf>
    <xf numFmtId="1" fontId="28" fillId="4" borderId="1" xfId="28" applyNumberFormat="1"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13" fillId="4" borderId="1" xfId="0" applyNumberFormat="1" applyFont="1" applyFill="1" applyBorder="1" applyAlignment="1" applyProtection="1">
      <alignment horizontal="justify" vertical="center" wrapText="1"/>
    </xf>
    <xf numFmtId="0" fontId="17" fillId="4" borderId="2"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3" fillId="4" borderId="6" xfId="0" applyFont="1" applyFill="1" applyBorder="1" applyAlignment="1" applyProtection="1">
      <alignment horizontal="center" vertical="center" wrapText="1"/>
    </xf>
    <xf numFmtId="167" fontId="17" fillId="4" borderId="4" xfId="0" applyNumberFormat="1" applyFont="1" applyFill="1" applyBorder="1" applyAlignment="1" applyProtection="1">
      <alignment horizontal="justify" vertical="center" wrapText="1"/>
    </xf>
    <xf numFmtId="0" fontId="13" fillId="4" borderId="1" xfId="28" applyFont="1" applyFill="1" applyBorder="1" applyAlignment="1" applyProtection="1">
      <alignment horizontal="center" vertical="center" wrapText="1"/>
    </xf>
    <xf numFmtId="0" fontId="17" fillId="4" borderId="5" xfId="0" applyFont="1" applyFill="1" applyBorder="1" applyAlignment="1" applyProtection="1">
      <alignment horizontal="left" vertical="center" wrapText="1"/>
    </xf>
    <xf numFmtId="0" fontId="17" fillId="4" borderId="1" xfId="28"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xf>
    <xf numFmtId="0" fontId="17" fillId="4" borderId="1" xfId="0" applyNumberFormat="1" applyFont="1" applyFill="1" applyBorder="1" applyAlignment="1" applyProtection="1">
      <alignment vertical="center" wrapText="1"/>
    </xf>
    <xf numFmtId="0" fontId="17" fillId="4" borderId="1" xfId="0" applyFont="1" applyFill="1" applyBorder="1" applyAlignment="1" applyProtection="1">
      <alignment vertical="center" wrapText="1"/>
    </xf>
    <xf numFmtId="167" fontId="17" fillId="4" borderId="1" xfId="0" applyNumberFormat="1" applyFont="1" applyFill="1" applyBorder="1" applyAlignment="1" applyProtection="1">
      <alignment horizontal="left" vertical="center" wrapText="1"/>
    </xf>
    <xf numFmtId="167" fontId="17" fillId="4" borderId="1" xfId="0" applyNumberFormat="1" applyFont="1" applyFill="1" applyBorder="1" applyAlignment="1" applyProtection="1">
      <alignment vertical="center" wrapText="1"/>
    </xf>
    <xf numFmtId="3" fontId="17" fillId="4" borderId="1"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167" fontId="17" fillId="2" borderId="1" xfId="0" applyNumberFormat="1" applyFont="1" applyFill="1" applyBorder="1" applyAlignment="1" applyProtection="1">
      <alignment horizontal="left" vertical="center" wrapText="1"/>
    </xf>
    <xf numFmtId="3" fontId="13" fillId="2" borderId="1" xfId="28" applyNumberFormat="1" applyFont="1" applyFill="1" applyBorder="1" applyAlignment="1" applyProtection="1">
      <alignment horizontal="center" vertical="center" wrapText="1"/>
      <protection locked="0"/>
    </xf>
    <xf numFmtId="0" fontId="13" fillId="2" borderId="1" xfId="28" applyFont="1" applyFill="1" applyBorder="1" applyAlignment="1" applyProtection="1">
      <alignment horizontal="center" vertical="center" wrapText="1"/>
    </xf>
    <xf numFmtId="167" fontId="17" fillId="2" borderId="1" xfId="0" applyNumberFormat="1" applyFont="1" applyFill="1" applyBorder="1" applyAlignment="1" applyProtection="1">
      <alignment vertical="center" wrapText="1"/>
    </xf>
    <xf numFmtId="3" fontId="13" fillId="2" borderId="1" xfId="0" applyNumberFormat="1" applyFont="1" applyFill="1" applyBorder="1" applyAlignment="1" applyProtection="1">
      <alignment horizontal="center" vertical="center" wrapText="1"/>
    </xf>
    <xf numFmtId="0" fontId="9" fillId="4" borderId="1" xfId="0" applyNumberFormat="1" applyFont="1" applyFill="1" applyBorder="1" applyAlignment="1" applyProtection="1">
      <alignment horizontal="justify" vertical="center" wrapText="1"/>
    </xf>
    <xf numFmtId="0" fontId="10" fillId="4" borderId="1" xfId="0" applyFont="1" applyFill="1" applyBorder="1" applyAlignment="1" applyProtection="1">
      <alignment horizontal="justify" vertical="center" wrapText="1"/>
    </xf>
    <xf numFmtId="9" fontId="10" fillId="4" borderId="1" xfId="0" applyNumberFormat="1" applyFont="1" applyFill="1" applyBorder="1" applyAlignment="1" applyProtection="1">
      <alignment horizontal="center" vertical="center" wrapText="1"/>
    </xf>
    <xf numFmtId="9" fontId="9" fillId="4" borderId="1" xfId="34" applyFont="1" applyFill="1" applyBorder="1" applyAlignment="1" applyProtection="1">
      <alignment horizontal="center" vertical="center" wrapText="1"/>
    </xf>
    <xf numFmtId="167" fontId="10" fillId="4" borderId="1" xfId="0" applyNumberFormat="1" applyFont="1" applyFill="1" applyBorder="1" applyAlignment="1" applyProtection="1">
      <alignment horizontal="justify" vertical="center" wrapText="1"/>
    </xf>
    <xf numFmtId="167" fontId="10" fillId="4" borderId="1" xfId="0" applyNumberFormat="1" applyFont="1" applyFill="1" applyBorder="1" applyAlignment="1" applyProtection="1">
      <alignment vertical="center" wrapText="1"/>
    </xf>
    <xf numFmtId="3" fontId="10" fillId="4" borderId="1" xfId="0" applyNumberFormat="1" applyFont="1" applyFill="1" applyBorder="1" applyAlignment="1" applyProtection="1">
      <alignment horizontal="center" vertical="center" wrapText="1"/>
    </xf>
    <xf numFmtId="0" fontId="10" fillId="4" borderId="1" xfId="28"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10" fillId="4" borderId="1" xfId="0" applyNumberFormat="1" applyFont="1" applyFill="1" applyBorder="1" applyAlignment="1" applyProtection="1">
      <alignment horizontal="justify" vertical="center" wrapText="1"/>
    </xf>
    <xf numFmtId="9" fontId="9" fillId="4" borderId="1" xfId="28" applyNumberFormat="1" applyFont="1" applyFill="1" applyBorder="1" applyAlignment="1" applyProtection="1">
      <alignment horizontal="center" vertical="center" wrapText="1"/>
    </xf>
    <xf numFmtId="167" fontId="10" fillId="4" borderId="1" xfId="0" applyNumberFormat="1" applyFont="1" applyFill="1" applyBorder="1" applyAlignment="1" applyProtection="1">
      <alignment horizontal="left" vertical="center" wrapText="1"/>
    </xf>
    <xf numFmtId="0" fontId="9" fillId="4" borderId="1" xfId="28" applyFont="1" applyFill="1" applyBorder="1" applyAlignment="1" applyProtection="1">
      <alignment horizontal="center" vertical="center" wrapText="1"/>
    </xf>
    <xf numFmtId="3" fontId="9" fillId="4"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justify" vertical="center" wrapText="1"/>
    </xf>
    <xf numFmtId="167" fontId="10" fillId="2" borderId="1" xfId="0" applyNumberFormat="1" applyFont="1" applyFill="1" applyBorder="1" applyAlignment="1" applyProtection="1">
      <alignment horizontal="justify" vertical="center" wrapText="1"/>
    </xf>
    <xf numFmtId="0" fontId="10"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9" fontId="10" fillId="2" borderId="1" xfId="34" applyFont="1" applyFill="1" applyBorder="1" applyAlignment="1" applyProtection="1">
      <alignment horizontal="center" vertical="center" wrapText="1"/>
    </xf>
    <xf numFmtId="9" fontId="9" fillId="2" borderId="1" xfId="34" applyFont="1" applyFill="1" applyBorder="1" applyAlignment="1" applyProtection="1">
      <alignment horizontal="center" vertical="center" wrapText="1"/>
    </xf>
    <xf numFmtId="0" fontId="10" fillId="5" borderId="1" xfId="42"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10" fillId="2" borderId="1" xfId="28" applyFont="1" applyFill="1" applyBorder="1" applyAlignment="1" applyProtection="1">
      <alignment horizontal="center" vertical="center" wrapText="1"/>
    </xf>
    <xf numFmtId="167" fontId="10" fillId="2" borderId="1" xfId="0" applyNumberFormat="1" applyFont="1" applyFill="1" applyBorder="1" applyAlignment="1" applyProtection="1">
      <alignment horizontal="left" vertical="center" wrapText="1"/>
    </xf>
    <xf numFmtId="0" fontId="10" fillId="5" borderId="1" xfId="0" applyFont="1" applyFill="1" applyBorder="1" applyAlignment="1" applyProtection="1">
      <alignment horizontal="center" vertical="center" wrapText="1"/>
    </xf>
    <xf numFmtId="0" fontId="29" fillId="2" borderId="1" xfId="0" applyFont="1" applyFill="1" applyBorder="1" applyAlignment="1">
      <alignment horizontal="center" vertical="center"/>
    </xf>
    <xf numFmtId="9" fontId="29" fillId="2" borderId="1" xfId="0" applyNumberFormat="1" applyFont="1" applyFill="1" applyBorder="1" applyAlignment="1">
      <alignment horizontal="center" vertical="center"/>
    </xf>
    <xf numFmtId="0" fontId="10" fillId="2" borderId="1" xfId="0" applyNumberFormat="1" applyFont="1" applyFill="1" applyBorder="1" applyAlignment="1" applyProtection="1">
      <alignment horizontal="left" vertical="center" wrapText="1"/>
    </xf>
    <xf numFmtId="0" fontId="9" fillId="2" borderId="1" xfId="28" applyFont="1" applyFill="1" applyBorder="1" applyAlignment="1" applyProtection="1">
      <alignment horizontal="center" vertical="center" wrapText="1"/>
    </xf>
    <xf numFmtId="0" fontId="10" fillId="2" borderId="1" xfId="0" applyNumberFormat="1" applyFont="1" applyFill="1" applyBorder="1" applyAlignment="1" applyProtection="1">
      <alignment vertical="center" wrapText="1"/>
    </xf>
    <xf numFmtId="167" fontId="10" fillId="2" borderId="1" xfId="0" applyNumberFormat="1" applyFont="1" applyFill="1" applyBorder="1" applyAlignment="1" applyProtection="1">
      <alignment vertical="center" wrapText="1"/>
    </xf>
    <xf numFmtId="9" fontId="9" fillId="2" borderId="1" xfId="28" applyNumberFormat="1" applyFont="1" applyFill="1" applyBorder="1" applyAlignment="1" applyProtection="1">
      <alignment horizontal="center" vertical="center" wrapText="1"/>
    </xf>
    <xf numFmtId="3" fontId="9" fillId="2" borderId="1" xfId="0" applyNumberFormat="1" applyFont="1" applyFill="1" applyBorder="1" applyAlignment="1" applyProtection="1">
      <alignment horizontal="center" vertical="center" wrapText="1"/>
    </xf>
    <xf numFmtId="0" fontId="30" fillId="2" borderId="1" xfId="0" applyFont="1" applyFill="1" applyBorder="1" applyAlignment="1">
      <alignment horizontal="center"/>
    </xf>
    <xf numFmtId="0" fontId="29" fillId="2" borderId="1" xfId="0" applyFont="1" applyFill="1" applyBorder="1" applyAlignment="1">
      <alignment horizontal="left" wrapText="1"/>
    </xf>
    <xf numFmtId="9" fontId="10" fillId="4" borderId="1" xfId="28" applyNumberFormat="1" applyFont="1" applyFill="1" applyBorder="1" applyAlignment="1" applyProtection="1">
      <alignment horizontal="center" vertical="center" wrapText="1"/>
    </xf>
    <xf numFmtId="1" fontId="10" fillId="2" borderId="1" xfId="28" applyNumberFormat="1" applyFont="1" applyFill="1" applyBorder="1" applyAlignment="1" applyProtection="1">
      <alignment horizontal="center" vertical="center" wrapText="1"/>
    </xf>
    <xf numFmtId="1" fontId="9" fillId="2" borderId="1" xfId="0" applyNumberFormat="1"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3" fontId="10" fillId="2" borderId="1" xfId="0" applyNumberFormat="1" applyFont="1" applyFill="1" applyBorder="1" applyAlignment="1" applyProtection="1">
      <alignment horizontal="center" vertical="center" wrapText="1"/>
    </xf>
    <xf numFmtId="9" fontId="9" fillId="4" borderId="1" xfId="0" applyNumberFormat="1" applyFont="1" applyFill="1" applyBorder="1" applyAlignment="1" applyProtection="1">
      <alignment horizontal="center" vertical="center" wrapText="1"/>
    </xf>
    <xf numFmtId="1" fontId="10" fillId="2" borderId="1" xfId="34" applyNumberFormat="1" applyFont="1" applyFill="1" applyBorder="1" applyAlignment="1" applyProtection="1">
      <alignment horizontal="center" vertical="center" wrapText="1"/>
    </xf>
    <xf numFmtId="0" fontId="10" fillId="4" borderId="1" xfId="28" applyFont="1" applyFill="1" applyBorder="1" applyAlignment="1" applyProtection="1">
      <alignment horizontal="center" vertical="center" wrapText="1"/>
      <protection locked="0"/>
    </xf>
    <xf numFmtId="0" fontId="9" fillId="4" borderId="1" xfId="28" applyFont="1" applyFill="1" applyBorder="1" applyAlignment="1" applyProtection="1">
      <alignment horizontal="center" vertical="center" wrapText="1"/>
      <protection locked="0"/>
    </xf>
    <xf numFmtId="1" fontId="10" fillId="4" borderId="1" xfId="34" applyNumberFormat="1" applyFont="1" applyFill="1" applyBorder="1" applyAlignment="1" applyProtection="1">
      <alignment horizontal="center" vertical="center" wrapText="1"/>
    </xf>
    <xf numFmtId="1" fontId="9" fillId="4" borderId="1" xfId="0" applyNumberFormat="1" applyFont="1" applyFill="1" applyBorder="1" applyAlignment="1" applyProtection="1">
      <alignment horizontal="center" vertical="center" wrapText="1"/>
    </xf>
    <xf numFmtId="1" fontId="10" fillId="4" borderId="1" xfId="28" applyNumberFormat="1" applyFont="1" applyFill="1" applyBorder="1" applyAlignment="1" applyProtection="1">
      <alignment horizontal="center" vertical="center" wrapText="1"/>
    </xf>
    <xf numFmtId="0" fontId="10" fillId="4" borderId="1" xfId="0" applyFont="1" applyFill="1" applyBorder="1" applyAlignment="1">
      <alignment horizontal="center" vertical="center"/>
    </xf>
    <xf numFmtId="1" fontId="9" fillId="4" borderId="1" xfId="39" applyNumberFormat="1" applyFont="1" applyFill="1" applyBorder="1" applyAlignment="1" applyProtection="1">
      <alignment horizontal="center" vertical="center" wrapText="1"/>
    </xf>
    <xf numFmtId="9" fontId="9" fillId="4" borderId="1" xfId="39" applyFont="1" applyFill="1" applyBorder="1" applyAlignment="1" applyProtection="1">
      <alignment horizontal="center" vertical="center" wrapText="1"/>
    </xf>
    <xf numFmtId="167" fontId="10" fillId="4" borderId="2" xfId="0" applyNumberFormat="1" applyFont="1" applyFill="1" applyBorder="1" applyAlignment="1" applyProtection="1">
      <alignment horizontal="left" vertical="center" wrapText="1"/>
    </xf>
    <xf numFmtId="167" fontId="13" fillId="4" borderId="1" xfId="0" applyNumberFormat="1" applyFont="1" applyFill="1" applyBorder="1" applyAlignment="1" applyProtection="1">
      <alignment horizontal="justify" vertical="center" wrapText="1"/>
    </xf>
    <xf numFmtId="167" fontId="13" fillId="2" borderId="1" xfId="0" applyNumberFormat="1" applyFont="1" applyFill="1" applyBorder="1" applyAlignment="1" applyProtection="1">
      <alignment horizontal="left" vertical="center" wrapText="1"/>
    </xf>
    <xf numFmtId="167" fontId="13" fillId="2" borderId="1" xfId="0" applyNumberFormat="1" applyFont="1" applyFill="1" applyBorder="1" applyAlignment="1" applyProtection="1">
      <alignment horizontal="justify" vertical="center" wrapText="1"/>
    </xf>
    <xf numFmtId="167" fontId="9" fillId="4" borderId="1" xfId="0" applyNumberFormat="1" applyFont="1" applyFill="1" applyBorder="1" applyAlignment="1" applyProtection="1">
      <alignment horizontal="justify" vertical="center" wrapText="1"/>
    </xf>
    <xf numFmtId="167" fontId="9" fillId="2" borderId="1" xfId="0" applyNumberFormat="1" applyFont="1" applyFill="1" applyBorder="1" applyAlignment="1" applyProtection="1">
      <alignment horizontal="justify" vertical="center" wrapText="1"/>
    </xf>
    <xf numFmtId="167" fontId="9" fillId="4" borderId="1" xfId="0" applyNumberFormat="1" applyFont="1" applyFill="1" applyBorder="1" applyAlignment="1" applyProtection="1">
      <alignment vertical="center" wrapText="1"/>
    </xf>
    <xf numFmtId="0" fontId="10" fillId="4" borderId="1" xfId="0" applyNumberFormat="1" applyFont="1" applyFill="1" applyBorder="1" applyAlignment="1" applyProtection="1">
      <alignment vertical="center" wrapText="1"/>
    </xf>
    <xf numFmtId="9" fontId="9" fillId="4" borderId="2" xfId="39" applyFont="1" applyFill="1" applyBorder="1" applyAlignment="1" applyProtection="1">
      <alignment horizontal="center" vertical="center" wrapText="1"/>
    </xf>
    <xf numFmtId="9" fontId="30" fillId="2" borderId="1" xfId="34" applyFont="1" applyFill="1" applyBorder="1" applyAlignment="1">
      <alignment horizontal="center"/>
    </xf>
    <xf numFmtId="9" fontId="32" fillId="4" borderId="1" xfId="34" applyFont="1" applyFill="1" applyBorder="1" applyAlignment="1" applyProtection="1">
      <alignment horizontal="center" vertical="center" wrapText="1"/>
    </xf>
    <xf numFmtId="9" fontId="15" fillId="4" borderId="1" xfId="34" applyFont="1" applyFill="1" applyBorder="1" applyAlignment="1" applyProtection="1">
      <alignment horizontal="center" vertical="center" wrapText="1"/>
    </xf>
    <xf numFmtId="9" fontId="32" fillId="2" borderId="1" xfId="34" applyFont="1" applyFill="1" applyBorder="1" applyAlignment="1" applyProtection="1">
      <alignment horizontal="center" vertical="center" wrapText="1"/>
    </xf>
    <xf numFmtId="9" fontId="33" fillId="2" borderId="1" xfId="34" applyFont="1" applyFill="1" applyBorder="1" applyAlignment="1" applyProtection="1">
      <alignment horizontal="center" vertical="center" wrapText="1"/>
    </xf>
    <xf numFmtId="9" fontId="9" fillId="6" borderId="1" xfId="34" applyFont="1" applyFill="1" applyBorder="1" applyAlignment="1" applyProtection="1">
      <alignment horizontal="center" vertical="center" wrapText="1"/>
    </xf>
    <xf numFmtId="1" fontId="9" fillId="6" borderId="1" xfId="39" applyNumberFormat="1" applyFont="1" applyFill="1" applyBorder="1" applyAlignment="1" applyProtection="1">
      <alignment horizontal="center" vertical="center" wrapText="1"/>
    </xf>
    <xf numFmtId="167" fontId="10" fillId="6" borderId="1" xfId="0" applyNumberFormat="1" applyFont="1" applyFill="1" applyBorder="1" applyAlignment="1" applyProtection="1">
      <alignment vertical="center" wrapText="1"/>
    </xf>
    <xf numFmtId="167" fontId="10" fillId="2" borderId="1" xfId="0" applyNumberFormat="1" applyFont="1" applyFill="1" applyBorder="1" applyAlignment="1" applyProtection="1">
      <alignment horizontal="left" vertical="center" wrapText="1"/>
    </xf>
    <xf numFmtId="167" fontId="10" fillId="2" borderId="1" xfId="0" applyNumberFormat="1" applyFont="1" applyFill="1" applyBorder="1" applyAlignment="1" applyProtection="1">
      <alignment horizontal="justify" vertical="center" wrapText="1"/>
    </xf>
    <xf numFmtId="167" fontId="10" fillId="4" borderId="1" xfId="0" applyNumberFormat="1" applyFont="1" applyFill="1" applyBorder="1" applyAlignment="1" applyProtection="1">
      <alignment horizontal="justify" vertical="center" wrapText="1"/>
    </xf>
    <xf numFmtId="0" fontId="10" fillId="2" borderId="1" xfId="28" applyFont="1" applyFill="1" applyBorder="1" applyAlignment="1" applyProtection="1">
      <alignment horizontal="center" vertical="center" wrapText="1"/>
    </xf>
    <xf numFmtId="0" fontId="10" fillId="2" borderId="1" xfId="0" applyNumberFormat="1" applyFont="1" applyFill="1" applyBorder="1" applyAlignment="1" applyProtection="1">
      <alignment horizontal="justify" vertical="center" wrapText="1"/>
    </xf>
    <xf numFmtId="0" fontId="10" fillId="4" borderId="1" xfId="0" applyFont="1" applyFill="1" applyBorder="1" applyAlignment="1" applyProtection="1">
      <alignment horizontal="justify" vertical="center" wrapText="1"/>
    </xf>
    <xf numFmtId="9" fontId="9" fillId="4" borderId="2" xfId="39" applyFont="1" applyFill="1" applyBorder="1" applyAlignment="1" applyProtection="1">
      <alignment horizontal="center" vertical="center" wrapText="1"/>
    </xf>
    <xf numFmtId="9" fontId="32" fillId="6" borderId="1" xfId="34" applyFont="1" applyFill="1" applyBorder="1" applyAlignment="1" applyProtection="1">
      <alignment horizontal="center" vertical="center" wrapText="1"/>
    </xf>
    <xf numFmtId="9" fontId="32" fillId="3" borderId="5" xfId="34" applyFont="1" applyFill="1" applyBorder="1" applyAlignment="1" applyProtection="1">
      <alignment horizontal="center" vertical="center" wrapText="1"/>
    </xf>
    <xf numFmtId="167" fontId="10" fillId="4" borderId="4" xfId="0" applyNumberFormat="1" applyFont="1" applyFill="1" applyBorder="1" applyAlignment="1" applyProtection="1">
      <alignment horizontal="justify" vertical="center" wrapText="1"/>
    </xf>
    <xf numFmtId="9" fontId="10" fillId="4" borderId="1" xfId="34" applyFont="1" applyFill="1" applyBorder="1" applyAlignment="1" applyProtection="1">
      <alignment horizontal="center" vertical="center" wrapText="1"/>
    </xf>
    <xf numFmtId="0" fontId="10" fillId="6" borderId="1" xfId="28" applyFont="1" applyFill="1" applyBorder="1" applyAlignment="1" applyProtection="1">
      <alignment horizontal="left" vertical="center" wrapText="1"/>
    </xf>
    <xf numFmtId="0" fontId="10" fillId="4" borderId="1" xfId="28" applyFont="1" applyFill="1" applyBorder="1" applyAlignment="1" applyProtection="1">
      <alignment horizontal="left" vertical="center" wrapText="1"/>
    </xf>
    <xf numFmtId="0" fontId="10" fillId="4" borderId="1" xfId="28" applyFont="1" applyFill="1" applyBorder="1" applyAlignment="1" applyProtection="1">
      <alignment horizontal="justify" vertical="center" wrapText="1"/>
    </xf>
    <xf numFmtId="0" fontId="10" fillId="4" borderId="1" xfId="28" applyFont="1" applyFill="1" applyBorder="1" applyAlignment="1" applyProtection="1">
      <alignment horizontal="justify" vertical="justify" wrapText="1"/>
    </xf>
    <xf numFmtId="0" fontId="10" fillId="4" borderId="1" xfId="0" applyFont="1" applyFill="1" applyBorder="1" applyAlignment="1" applyProtection="1">
      <alignment horizontal="justify" vertical="center"/>
    </xf>
    <xf numFmtId="0" fontId="10" fillId="4" borderId="0" xfId="28" applyFont="1" applyFill="1" applyAlignment="1">
      <alignment horizontal="justify" vertical="center" wrapText="1"/>
    </xf>
    <xf numFmtId="0" fontId="10" fillId="4" borderId="0" xfId="28" applyFont="1" applyFill="1" applyAlignment="1">
      <alignment horizontal="justify" vertical="justify"/>
    </xf>
    <xf numFmtId="3" fontId="10" fillId="4" borderId="1" xfId="0" applyNumberFormat="1" applyFont="1" applyFill="1" applyBorder="1" applyAlignment="1" applyProtection="1">
      <alignment horizontal="justify" vertical="center" wrapText="1"/>
    </xf>
    <xf numFmtId="3" fontId="10" fillId="4" borderId="1" xfId="0" applyNumberFormat="1" applyFont="1" applyFill="1" applyBorder="1" applyAlignment="1" applyProtection="1">
      <alignment horizontal="justify" vertical="justify" wrapText="1"/>
    </xf>
    <xf numFmtId="0" fontId="10" fillId="4" borderId="1" xfId="28" applyFont="1" applyFill="1" applyBorder="1" applyAlignment="1" applyProtection="1">
      <alignment vertical="center" wrapText="1"/>
    </xf>
    <xf numFmtId="9" fontId="9" fillId="4" borderId="1" xfId="28" applyNumberFormat="1" applyFont="1" applyFill="1" applyBorder="1" applyAlignment="1" applyProtection="1">
      <alignment vertical="center" wrapText="1"/>
    </xf>
    <xf numFmtId="1" fontId="10" fillId="4" borderId="1" xfId="34" applyNumberFormat="1" applyFont="1" applyFill="1" applyBorder="1" applyAlignment="1" applyProtection="1">
      <alignment vertical="center" wrapText="1"/>
      <protection locked="0"/>
    </xf>
    <xf numFmtId="9" fontId="9" fillId="2" borderId="5" xfId="34" applyFont="1" applyFill="1" applyBorder="1" applyAlignment="1" applyProtection="1">
      <alignment horizontal="center" vertical="center" wrapText="1"/>
    </xf>
    <xf numFmtId="9" fontId="31" fillId="6" borderId="1" xfId="34" applyFont="1" applyFill="1" applyBorder="1" applyAlignment="1">
      <alignment horizontal="center"/>
    </xf>
    <xf numFmtId="1" fontId="10" fillId="2" borderId="1" xfId="28" applyNumberFormat="1" applyFont="1" applyFill="1" applyBorder="1" applyAlignment="1" applyProtection="1">
      <alignment horizontal="left" vertical="center" wrapText="1"/>
    </xf>
    <xf numFmtId="1" fontId="10" fillId="2" borderId="1" xfId="28" applyNumberFormat="1" applyFont="1" applyFill="1" applyBorder="1" applyAlignment="1" applyProtection="1">
      <alignment horizontal="justify" vertical="justify" wrapText="1"/>
    </xf>
    <xf numFmtId="1" fontId="10" fillId="2" borderId="1" xfId="28" applyNumberFormat="1" applyFont="1" applyFill="1" applyBorder="1" applyAlignment="1" applyProtection="1">
      <alignment horizontal="left" vertical="top" wrapText="1"/>
    </xf>
    <xf numFmtId="1" fontId="10" fillId="2" borderId="1" xfId="28" applyNumberFormat="1" applyFont="1" applyFill="1" applyBorder="1" applyAlignment="1" applyProtection="1">
      <alignment horizontal="justify" vertical="top" wrapText="1"/>
    </xf>
    <xf numFmtId="9" fontId="9" fillId="3" borderId="5" xfId="34" applyFont="1" applyFill="1" applyBorder="1" applyAlignment="1" applyProtection="1">
      <alignment horizontal="center" vertical="center" wrapText="1"/>
    </xf>
    <xf numFmtId="1" fontId="10" fillId="4" borderId="1" xfId="34" applyNumberFormat="1" applyFont="1" applyFill="1" applyBorder="1" applyAlignment="1" applyProtection="1">
      <alignment vertical="top" wrapText="1"/>
      <protection locked="0"/>
    </xf>
    <xf numFmtId="0" fontId="10" fillId="4" borderId="1" xfId="28" applyFont="1" applyFill="1" applyBorder="1" applyAlignment="1" applyProtection="1">
      <alignment horizontal="left" vertical="top" wrapText="1"/>
    </xf>
    <xf numFmtId="0" fontId="33" fillId="2" borderId="1" xfId="28" applyFont="1" applyFill="1" applyBorder="1" applyAlignment="1" applyProtection="1">
      <alignment horizontal="left" vertical="center" wrapText="1"/>
    </xf>
    <xf numFmtId="9" fontId="32" fillId="2" borderId="1" xfId="28" applyNumberFormat="1" applyFont="1" applyFill="1" applyBorder="1" applyAlignment="1" applyProtection="1">
      <alignment horizontal="center" vertical="center" wrapText="1"/>
    </xf>
    <xf numFmtId="0" fontId="33" fillId="2" borderId="1" xfId="28" applyFont="1" applyFill="1" applyBorder="1" applyAlignment="1" applyProtection="1">
      <alignment horizontal="left" vertical="top" wrapText="1"/>
    </xf>
    <xf numFmtId="9" fontId="32" fillId="2" borderId="1" xfId="0" applyNumberFormat="1" applyFont="1" applyFill="1" applyBorder="1" applyAlignment="1" applyProtection="1">
      <alignment horizontal="center" vertical="center" wrapText="1"/>
    </xf>
    <xf numFmtId="3" fontId="33" fillId="2" borderId="1" xfId="0" applyNumberFormat="1" applyFont="1" applyFill="1" applyBorder="1" applyAlignment="1" applyProtection="1">
      <alignment horizontal="left" vertical="top" wrapText="1"/>
    </xf>
    <xf numFmtId="167" fontId="9" fillId="2" borderId="5" xfId="0" applyNumberFormat="1" applyFont="1" applyFill="1" applyBorder="1" applyAlignment="1" applyProtection="1">
      <alignment vertical="center" wrapText="1"/>
    </xf>
    <xf numFmtId="0" fontId="9" fillId="2" borderId="5" xfId="0" applyFont="1" applyFill="1" applyBorder="1" applyAlignment="1" applyProtection="1">
      <alignment vertical="center" wrapText="1"/>
    </xf>
    <xf numFmtId="167" fontId="10" fillId="2" borderId="5" xfId="0" applyNumberFormat="1" applyFont="1" applyFill="1" applyBorder="1" applyAlignment="1" applyProtection="1">
      <alignment vertical="center" wrapText="1"/>
    </xf>
    <xf numFmtId="1" fontId="9" fillId="2" borderId="5" xfId="34" applyNumberFormat="1" applyFont="1" applyFill="1" applyBorder="1" applyAlignment="1" applyProtection="1">
      <alignment horizontal="center" vertical="center" wrapText="1"/>
    </xf>
    <xf numFmtId="167" fontId="10" fillId="2" borderId="3" xfId="0" applyNumberFormat="1" applyFont="1" applyFill="1" applyBorder="1" applyAlignment="1" applyProtection="1">
      <alignment vertical="center" wrapText="1"/>
    </xf>
    <xf numFmtId="1" fontId="9" fillId="2" borderId="5" xfId="39" applyNumberFormat="1" applyFont="1" applyFill="1" applyBorder="1" applyAlignment="1" applyProtection="1">
      <alignment horizontal="center" vertical="center" wrapText="1"/>
    </xf>
    <xf numFmtId="9" fontId="32" fillId="6" borderId="1" xfId="28" applyNumberFormat="1" applyFont="1" applyFill="1" applyBorder="1" applyAlignment="1" applyProtection="1">
      <alignment horizontal="center" vertical="center" wrapText="1"/>
    </xf>
    <xf numFmtId="0" fontId="10" fillId="4" borderId="1" xfId="28" applyFont="1" applyFill="1" applyBorder="1" applyAlignment="1" applyProtection="1">
      <alignment vertical="top" wrapText="1"/>
    </xf>
    <xf numFmtId="4" fontId="9" fillId="4" borderId="1" xfId="34" applyNumberFormat="1" applyFont="1" applyFill="1" applyBorder="1" applyAlignment="1" applyProtection="1">
      <alignment horizontal="center" vertical="center" wrapText="1"/>
    </xf>
    <xf numFmtId="10" fontId="34" fillId="4" borderId="0" xfId="0" applyNumberFormat="1" applyFont="1" applyFill="1" applyAlignment="1">
      <alignment vertical="center"/>
    </xf>
    <xf numFmtId="10" fontId="9" fillId="4" borderId="1" xfId="40" applyNumberFormat="1" applyFont="1" applyFill="1" applyBorder="1" applyAlignment="1" applyProtection="1">
      <alignment horizontal="center" vertical="center" wrapText="1"/>
    </xf>
    <xf numFmtId="167" fontId="10" fillId="4" borderId="1" xfId="0" applyNumberFormat="1" applyFont="1" applyFill="1" applyBorder="1" applyAlignment="1" applyProtection="1">
      <alignment vertical="top" wrapText="1"/>
    </xf>
    <xf numFmtId="10" fontId="9" fillId="4" borderId="1" xfId="34" applyNumberFormat="1" applyFont="1" applyFill="1" applyBorder="1" applyAlignment="1" applyProtection="1">
      <alignment horizontal="center" vertical="center" wrapText="1"/>
    </xf>
    <xf numFmtId="9" fontId="9" fillId="4" borderId="1" xfId="34" applyFont="1" applyFill="1" applyBorder="1" applyAlignment="1" applyProtection="1">
      <alignment horizontal="center" vertical="center" wrapText="1"/>
    </xf>
    <xf numFmtId="0" fontId="10" fillId="2" borderId="1" xfId="28" applyFont="1" applyFill="1" applyBorder="1" applyAlignment="1" applyProtection="1">
      <alignment horizontal="center" vertical="center" wrapText="1"/>
    </xf>
    <xf numFmtId="167" fontId="10" fillId="2" borderId="1" xfId="0" applyNumberFormat="1" applyFont="1" applyFill="1" applyBorder="1" applyAlignment="1" applyProtection="1">
      <alignment horizontal="left" vertical="center" wrapText="1"/>
    </xf>
    <xf numFmtId="1" fontId="10" fillId="2" borderId="1" xfId="28" applyNumberFormat="1"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3" fontId="10" fillId="2" borderId="1" xfId="0" applyNumberFormat="1" applyFont="1" applyFill="1" applyBorder="1" applyAlignment="1" applyProtection="1">
      <alignment horizontal="center" vertical="center" wrapText="1"/>
    </xf>
    <xf numFmtId="9" fontId="32" fillId="4" borderId="1" xfId="34" applyFont="1" applyFill="1" applyBorder="1" applyAlignment="1" applyProtection="1">
      <alignment horizontal="center" vertical="center" wrapText="1"/>
    </xf>
    <xf numFmtId="9" fontId="33" fillId="2" borderId="1" xfId="34" applyFont="1" applyFill="1" applyBorder="1" applyAlignment="1" applyProtection="1">
      <alignment horizontal="center" vertical="center" wrapText="1"/>
    </xf>
    <xf numFmtId="173" fontId="9" fillId="4" borderId="1" xfId="40" applyNumberFormat="1" applyFont="1" applyFill="1" applyBorder="1" applyAlignment="1" applyProtection="1">
      <alignment horizontal="center" vertical="center" wrapText="1"/>
    </xf>
    <xf numFmtId="173" fontId="9" fillId="4" borderId="1" xfId="34" applyNumberFormat="1" applyFont="1" applyFill="1" applyBorder="1" applyAlignment="1" applyProtection="1">
      <alignment horizontal="center" vertical="center" wrapText="1"/>
    </xf>
    <xf numFmtId="9" fontId="10" fillId="4" borderId="1" xfId="40" applyFont="1" applyFill="1" applyBorder="1" applyAlignment="1" applyProtection="1">
      <alignment horizontal="left" vertical="center" wrapText="1"/>
    </xf>
    <xf numFmtId="0" fontId="26" fillId="6" borderId="0" xfId="0" applyFont="1" applyFill="1"/>
    <xf numFmtId="0" fontId="36" fillId="7" borderId="1" xfId="28" applyFont="1" applyFill="1" applyBorder="1" applyAlignment="1" applyProtection="1">
      <alignment horizontal="center" vertical="center" wrapText="1"/>
      <protection locked="0"/>
    </xf>
    <xf numFmtId="166" fontId="36" fillId="7" borderId="1" xfId="28" applyNumberFormat="1" applyFont="1" applyFill="1" applyBorder="1" applyAlignment="1" applyProtection="1">
      <alignment horizontal="center" vertical="center" wrapText="1"/>
      <protection locked="0"/>
    </xf>
    <xf numFmtId="166" fontId="37" fillId="7" borderId="1" xfId="28" applyNumberFormat="1" applyFont="1" applyFill="1" applyBorder="1" applyAlignment="1" applyProtection="1">
      <alignment horizontal="center" vertical="center" wrapText="1"/>
      <protection locked="0"/>
    </xf>
    <xf numFmtId="0" fontId="38" fillId="0" borderId="0" xfId="0" applyFont="1"/>
    <xf numFmtId="0" fontId="24" fillId="0" borderId="1" xfId="0" applyFont="1" applyBorder="1" applyAlignment="1">
      <alignment horizontal="center"/>
    </xf>
    <xf numFmtId="0" fontId="35" fillId="2" borderId="1" xfId="0" applyFont="1" applyFill="1" applyBorder="1" applyAlignment="1">
      <alignment horizontal="left"/>
    </xf>
    <xf numFmtId="0" fontId="9" fillId="2" borderId="1" xfId="0" applyFont="1" applyFill="1" applyBorder="1" applyAlignment="1">
      <alignment horizont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5" fillId="2" borderId="1" xfId="0" applyFont="1" applyFill="1" applyBorder="1" applyAlignment="1">
      <alignment horizontal="center" vertical="center" wrapText="1"/>
    </xf>
    <xf numFmtId="9" fontId="15" fillId="4" borderId="2" xfId="0" applyNumberFormat="1" applyFont="1" applyFill="1" applyBorder="1" applyAlignment="1" applyProtection="1">
      <alignment horizontal="center" vertical="center" wrapText="1"/>
    </xf>
    <xf numFmtId="9" fontId="15" fillId="4" borderId="5" xfId="0" applyNumberFormat="1" applyFont="1" applyFill="1" applyBorder="1" applyAlignment="1" applyProtection="1">
      <alignment horizontal="center" vertical="center" wrapText="1"/>
    </xf>
    <xf numFmtId="167" fontId="10" fillId="2" borderId="1" xfId="0" applyNumberFormat="1" applyFont="1" applyFill="1" applyBorder="1" applyAlignment="1" applyProtection="1">
      <alignment horizontal="left" vertical="center" wrapText="1"/>
    </xf>
    <xf numFmtId="9" fontId="9" fillId="2" borderId="1" xfId="34" applyFont="1" applyFill="1" applyBorder="1" applyAlignment="1" applyProtection="1">
      <alignment horizontal="center" vertical="center" wrapText="1"/>
    </xf>
    <xf numFmtId="9" fontId="9" fillId="3" borderId="1" xfId="34" applyFont="1" applyFill="1" applyBorder="1" applyAlignment="1" applyProtection="1">
      <alignment horizontal="center" vertical="center" wrapText="1"/>
    </xf>
    <xf numFmtId="9" fontId="9" fillId="4" borderId="2" xfId="34" applyFont="1" applyFill="1" applyBorder="1" applyAlignment="1" applyProtection="1">
      <alignment horizontal="center" vertical="center" wrapText="1"/>
    </xf>
    <xf numFmtId="9" fontId="9" fillId="4" borderId="5" xfId="34" applyFont="1" applyFill="1" applyBorder="1" applyAlignment="1" applyProtection="1">
      <alignment horizontal="center" vertical="center" wrapText="1"/>
    </xf>
    <xf numFmtId="167" fontId="10" fillId="2" borderId="2" xfId="0" applyNumberFormat="1" applyFont="1" applyFill="1" applyBorder="1" applyAlignment="1" applyProtection="1">
      <alignment horizontal="left" vertical="center" wrapText="1"/>
    </xf>
    <xf numFmtId="167" fontId="10" fillId="2" borderId="3" xfId="0" applyNumberFormat="1" applyFont="1" applyFill="1" applyBorder="1" applyAlignment="1" applyProtection="1">
      <alignment horizontal="left" vertical="center" wrapText="1"/>
    </xf>
    <xf numFmtId="167" fontId="10" fillId="2" borderId="5" xfId="0" applyNumberFormat="1" applyFont="1" applyFill="1" applyBorder="1" applyAlignment="1" applyProtection="1">
      <alignment horizontal="left" vertical="center" wrapText="1"/>
    </xf>
    <xf numFmtId="9" fontId="9" fillId="2" borderId="2" xfId="34" applyFont="1" applyFill="1" applyBorder="1" applyAlignment="1" applyProtection="1">
      <alignment horizontal="center" vertical="center" wrapText="1"/>
    </xf>
    <xf numFmtId="167" fontId="10" fillId="4" borderId="2" xfId="0" applyNumberFormat="1" applyFont="1" applyFill="1" applyBorder="1" applyAlignment="1" applyProtection="1">
      <alignment horizontal="justify" vertical="center" wrapText="1"/>
    </xf>
    <xf numFmtId="167" fontId="10" fillId="4" borderId="5" xfId="0" applyNumberFormat="1" applyFont="1" applyFill="1" applyBorder="1" applyAlignment="1" applyProtection="1">
      <alignment horizontal="justify" vertical="center" wrapText="1"/>
    </xf>
    <xf numFmtId="9" fontId="9" fillId="4" borderId="2" xfId="40" applyFont="1" applyFill="1" applyBorder="1" applyAlignment="1" applyProtection="1">
      <alignment horizontal="center" vertical="center" wrapText="1"/>
    </xf>
    <xf numFmtId="9" fontId="9" fillId="4" borderId="5" xfId="40" applyFont="1" applyFill="1" applyBorder="1" applyAlignment="1" applyProtection="1">
      <alignment horizontal="center" vertical="center" wrapText="1"/>
    </xf>
    <xf numFmtId="9" fontId="10" fillId="4" borderId="2" xfId="40" applyFont="1" applyFill="1" applyBorder="1" applyAlignment="1" applyProtection="1">
      <alignment horizontal="left" vertical="center" wrapText="1"/>
    </xf>
    <xf numFmtId="9" fontId="10" fillId="4" borderId="5" xfId="40" applyFont="1" applyFill="1" applyBorder="1" applyAlignment="1" applyProtection="1">
      <alignment horizontal="left" vertical="center" wrapText="1"/>
    </xf>
    <xf numFmtId="1" fontId="10" fillId="4" borderId="2" xfId="39" applyNumberFormat="1" applyFont="1" applyFill="1" applyBorder="1" applyAlignment="1" applyProtection="1">
      <alignment horizontal="left" vertical="center" wrapText="1"/>
    </xf>
    <xf numFmtId="1" fontId="10" fillId="4" borderId="5" xfId="39" applyNumberFormat="1" applyFont="1" applyFill="1" applyBorder="1" applyAlignment="1" applyProtection="1">
      <alignment horizontal="left" vertical="center" wrapText="1"/>
    </xf>
    <xf numFmtId="9" fontId="9" fillId="6" borderId="2" xfId="34" applyFont="1" applyFill="1" applyBorder="1" applyAlignment="1" applyProtection="1">
      <alignment horizontal="center" vertical="center" wrapText="1"/>
    </xf>
    <xf numFmtId="9" fontId="9" fillId="6" borderId="5" xfId="34" applyFont="1" applyFill="1" applyBorder="1" applyAlignment="1" applyProtection="1">
      <alignment horizontal="center" vertical="center" wrapText="1"/>
    </xf>
    <xf numFmtId="167" fontId="10" fillId="6" borderId="2" xfId="0" applyNumberFormat="1" applyFont="1" applyFill="1" applyBorder="1" applyAlignment="1" applyProtection="1">
      <alignment horizontal="left" vertical="center" wrapText="1"/>
    </xf>
    <xf numFmtId="167" fontId="10" fillId="6" borderId="5" xfId="0" applyNumberFormat="1" applyFont="1" applyFill="1" applyBorder="1" applyAlignment="1" applyProtection="1">
      <alignment horizontal="left" vertical="center" wrapText="1"/>
    </xf>
    <xf numFmtId="9" fontId="9" fillId="2" borderId="2" xfId="28" applyNumberFormat="1" applyFont="1" applyFill="1" applyBorder="1" applyAlignment="1" applyProtection="1">
      <alignment horizontal="center" vertical="center" wrapText="1"/>
    </xf>
    <xf numFmtId="9" fontId="9" fillId="2" borderId="5" xfId="28" applyNumberFormat="1" applyFont="1" applyFill="1" applyBorder="1" applyAlignment="1" applyProtection="1">
      <alignment horizontal="center" vertical="center" wrapText="1"/>
    </xf>
    <xf numFmtId="9" fontId="9" fillId="2" borderId="5" xfId="34" applyFont="1" applyFill="1" applyBorder="1" applyAlignment="1" applyProtection="1">
      <alignment horizontal="center" vertical="center" wrapText="1"/>
    </xf>
    <xf numFmtId="9" fontId="10" fillId="4" borderId="2" xfId="34" applyFont="1" applyFill="1" applyBorder="1" applyAlignment="1" applyProtection="1">
      <alignment horizontal="center" vertical="center" wrapText="1"/>
    </xf>
    <xf numFmtId="9" fontId="10" fillId="4" borderId="5" xfId="34" applyFont="1" applyFill="1" applyBorder="1" applyAlignment="1" applyProtection="1">
      <alignment horizontal="center" vertical="center" wrapText="1"/>
    </xf>
    <xf numFmtId="167" fontId="10" fillId="4" borderId="1" xfId="0" applyNumberFormat="1" applyFont="1" applyFill="1" applyBorder="1" applyAlignment="1" applyProtection="1">
      <alignment horizontal="left" vertical="center" wrapText="1"/>
    </xf>
    <xf numFmtId="9" fontId="10" fillId="4" borderId="2" xfId="28" applyNumberFormat="1" applyFont="1" applyFill="1" applyBorder="1" applyAlignment="1" applyProtection="1">
      <alignment horizontal="center" vertical="center" wrapText="1"/>
    </xf>
    <xf numFmtId="9" fontId="10" fillId="4" borderId="5" xfId="28" applyNumberFormat="1" applyFont="1" applyFill="1" applyBorder="1" applyAlignment="1" applyProtection="1">
      <alignment horizontal="center" vertical="center" wrapText="1"/>
    </xf>
    <xf numFmtId="0" fontId="3" fillId="0" borderId="0" xfId="28" applyFont="1" applyAlignment="1" applyProtection="1">
      <alignment horizontal="left" vertical="center"/>
      <protection locked="0"/>
    </xf>
    <xf numFmtId="0" fontId="17" fillId="4" borderId="2"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xf numFmtId="167" fontId="10" fillId="4" borderId="2" xfId="0" applyNumberFormat="1" applyFont="1" applyFill="1" applyBorder="1" applyAlignment="1" applyProtection="1">
      <alignment horizontal="center" vertical="center" wrapText="1"/>
    </xf>
    <xf numFmtId="167" fontId="10" fillId="4" borderId="5" xfId="0" applyNumberFormat="1" applyFont="1" applyFill="1" applyBorder="1" applyAlignment="1" applyProtection="1">
      <alignment horizontal="center" vertical="center" wrapText="1"/>
    </xf>
    <xf numFmtId="9" fontId="32" fillId="4" borderId="2" xfId="34" applyFont="1" applyFill="1" applyBorder="1" applyAlignment="1" applyProtection="1">
      <alignment horizontal="center" vertical="center" wrapText="1"/>
    </xf>
    <xf numFmtId="9" fontId="32" fillId="4" borderId="5" xfId="34" applyFont="1" applyFill="1" applyBorder="1" applyAlignment="1" applyProtection="1">
      <alignment horizontal="center" vertical="center" wrapText="1"/>
    </xf>
    <xf numFmtId="0" fontId="9" fillId="2" borderId="1" xfId="28" applyFont="1" applyFill="1" applyBorder="1" applyAlignment="1" applyProtection="1">
      <alignment horizontal="center" vertical="center" wrapText="1"/>
    </xf>
    <xf numFmtId="9" fontId="9" fillId="4" borderId="2" xfId="39" applyFont="1" applyFill="1" applyBorder="1" applyAlignment="1" applyProtection="1">
      <alignment horizontal="center" vertical="center" wrapText="1"/>
    </xf>
    <xf numFmtId="9" fontId="9" fillId="4" borderId="3" xfId="39" applyFont="1" applyFill="1" applyBorder="1" applyAlignment="1" applyProtection="1">
      <alignment horizontal="center" vertical="center" wrapText="1"/>
    </xf>
    <xf numFmtId="9" fontId="9" fillId="4" borderId="5" xfId="39" applyFont="1" applyFill="1" applyBorder="1" applyAlignment="1" applyProtection="1">
      <alignment horizontal="center" vertical="center" wrapText="1"/>
    </xf>
    <xf numFmtId="167" fontId="10" fillId="2" borderId="1" xfId="0" applyNumberFormat="1" applyFont="1" applyFill="1" applyBorder="1" applyAlignment="1" applyProtection="1">
      <alignment horizontal="center" vertical="center" wrapText="1"/>
    </xf>
    <xf numFmtId="1" fontId="9" fillId="2" borderId="1" xfId="39" applyNumberFormat="1" applyFont="1" applyFill="1" applyBorder="1" applyAlignment="1" applyProtection="1">
      <alignment horizontal="center" vertical="center" wrapText="1"/>
    </xf>
    <xf numFmtId="1" fontId="9" fillId="4" borderId="1" xfId="39" applyNumberFormat="1" applyFont="1" applyFill="1" applyBorder="1" applyAlignment="1" applyProtection="1">
      <alignment horizontal="center" vertical="center" wrapText="1"/>
    </xf>
    <xf numFmtId="0" fontId="10" fillId="4" borderId="1" xfId="0" applyNumberFormat="1" applyFont="1" applyFill="1" applyBorder="1" applyAlignment="1" applyProtection="1">
      <alignment horizontal="justify" vertical="center" wrapText="1"/>
    </xf>
    <xf numFmtId="0" fontId="9" fillId="4" borderId="1" xfId="0" applyFont="1" applyFill="1" applyBorder="1" applyAlignment="1" applyProtection="1">
      <alignment horizontal="center" vertical="center" wrapText="1"/>
    </xf>
    <xf numFmtId="0" fontId="10" fillId="4" borderId="2" xfId="0" applyNumberFormat="1" applyFont="1" applyFill="1" applyBorder="1" applyAlignment="1" applyProtection="1">
      <alignment horizontal="left" vertical="center" wrapText="1"/>
    </xf>
    <xf numFmtId="0" fontId="10" fillId="4" borderId="5" xfId="0" applyNumberFormat="1" applyFont="1" applyFill="1" applyBorder="1" applyAlignment="1" applyProtection="1">
      <alignment horizontal="left" vertical="center" wrapText="1"/>
    </xf>
    <xf numFmtId="1" fontId="9" fillId="4" borderId="2" xfId="28" applyNumberFormat="1" applyFont="1" applyFill="1" applyBorder="1" applyAlignment="1" applyProtection="1">
      <alignment horizontal="center" vertical="center" wrapText="1"/>
    </xf>
    <xf numFmtId="1" fontId="9" fillId="4" borderId="5" xfId="28" applyNumberFormat="1" applyFont="1" applyFill="1" applyBorder="1" applyAlignment="1" applyProtection="1">
      <alignment horizontal="center" vertical="center" wrapText="1"/>
    </xf>
    <xf numFmtId="0" fontId="10" fillId="4" borderId="2" xfId="0" applyNumberFormat="1" applyFont="1" applyFill="1" applyBorder="1" applyAlignment="1" applyProtection="1">
      <alignment horizontal="center" vertical="center" wrapText="1"/>
    </xf>
    <xf numFmtId="0" fontId="10" fillId="4" borderId="5" xfId="0" applyNumberFormat="1" applyFont="1" applyFill="1" applyBorder="1" applyAlignment="1" applyProtection="1">
      <alignment horizontal="center" vertical="center" wrapText="1"/>
    </xf>
    <xf numFmtId="167" fontId="13" fillId="4" borderId="2" xfId="0" applyNumberFormat="1" applyFont="1" applyFill="1" applyBorder="1" applyAlignment="1" applyProtection="1">
      <alignment horizontal="left" vertical="center" wrapText="1"/>
    </xf>
    <xf numFmtId="167" fontId="13" fillId="4" borderId="5" xfId="0" applyNumberFormat="1" applyFont="1" applyFill="1" applyBorder="1" applyAlignment="1" applyProtection="1">
      <alignment horizontal="left" vertical="center" wrapText="1"/>
    </xf>
    <xf numFmtId="167" fontId="10" fillId="4" borderId="2" xfId="0" applyNumberFormat="1" applyFont="1" applyFill="1" applyBorder="1" applyAlignment="1" applyProtection="1">
      <alignment horizontal="left" vertical="center" wrapText="1"/>
    </xf>
    <xf numFmtId="167" fontId="10" fillId="4" borderId="3" xfId="0" applyNumberFormat="1" applyFont="1" applyFill="1" applyBorder="1" applyAlignment="1" applyProtection="1">
      <alignment horizontal="left" vertical="center" wrapText="1"/>
    </xf>
    <xf numFmtId="167" fontId="10" fillId="4" borderId="5" xfId="0" applyNumberFormat="1" applyFont="1" applyFill="1" applyBorder="1" applyAlignment="1" applyProtection="1">
      <alignment horizontal="left" vertical="center" wrapText="1"/>
    </xf>
    <xf numFmtId="167" fontId="9" fillId="4" borderId="1" xfId="0" applyNumberFormat="1" applyFont="1" applyFill="1" applyBorder="1" applyAlignment="1" applyProtection="1">
      <alignment horizontal="center" vertical="center" wrapText="1"/>
    </xf>
    <xf numFmtId="167" fontId="10" fillId="4" borderId="3" xfId="0" applyNumberFormat="1" applyFont="1" applyFill="1" applyBorder="1" applyAlignment="1" applyProtection="1">
      <alignment horizontal="center" vertical="center" wrapText="1"/>
    </xf>
    <xf numFmtId="1" fontId="10" fillId="4" borderId="1" xfId="28" applyNumberFormat="1" applyFont="1" applyFill="1" applyBorder="1" applyAlignment="1" applyProtection="1">
      <alignment horizontal="center" vertical="center" wrapText="1"/>
    </xf>
    <xf numFmtId="1" fontId="9" fillId="4" borderId="1" xfId="0" applyNumberFormat="1" applyFont="1" applyFill="1" applyBorder="1" applyAlignment="1" applyProtection="1">
      <alignment horizontal="center" vertical="center" wrapText="1"/>
    </xf>
    <xf numFmtId="167" fontId="9" fillId="4" borderId="2" xfId="0" applyNumberFormat="1" applyFont="1" applyFill="1" applyBorder="1" applyAlignment="1" applyProtection="1">
      <alignment horizontal="left" vertical="center" wrapText="1"/>
    </xf>
    <xf numFmtId="167" fontId="9" fillId="4" borderId="3" xfId="0" applyNumberFormat="1" applyFont="1" applyFill="1" applyBorder="1" applyAlignment="1" applyProtection="1">
      <alignment horizontal="left" vertical="center" wrapText="1"/>
    </xf>
    <xf numFmtId="167" fontId="9" fillId="4" borderId="5" xfId="0" applyNumberFormat="1" applyFont="1" applyFill="1" applyBorder="1" applyAlignment="1" applyProtection="1">
      <alignment horizontal="left" vertical="center" wrapText="1"/>
    </xf>
    <xf numFmtId="167" fontId="9" fillId="2" borderId="1" xfId="0" applyNumberFormat="1" applyFont="1" applyFill="1" applyBorder="1" applyAlignment="1" applyProtection="1">
      <alignment horizontal="left" vertical="center" wrapText="1"/>
    </xf>
    <xf numFmtId="0" fontId="15" fillId="2" borderId="1" xfId="28"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xf>
    <xf numFmtId="9" fontId="32" fillId="3" borderId="1" xfId="34" applyFont="1" applyFill="1" applyBorder="1" applyAlignment="1" applyProtection="1">
      <alignment horizontal="center" vertical="center" wrapText="1"/>
    </xf>
    <xf numFmtId="0" fontId="10" fillId="4" borderId="1" xfId="0" applyNumberFormat="1" applyFont="1" applyFill="1" applyBorder="1" applyAlignment="1" applyProtection="1">
      <alignment horizontal="left" vertical="center" wrapText="1"/>
    </xf>
    <xf numFmtId="0" fontId="13" fillId="4" borderId="2"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1" fontId="17" fillId="4" borderId="1" xfId="28" applyNumberFormat="1"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9" fillId="4" borderId="1" xfId="28"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167" fontId="13" fillId="4" borderId="1" xfId="0" applyNumberFormat="1" applyFont="1" applyFill="1" applyBorder="1" applyAlignment="1" applyProtection="1">
      <alignment horizontal="left" vertical="center" wrapText="1"/>
    </xf>
    <xf numFmtId="0" fontId="13" fillId="4" borderId="5" xfId="0" applyFont="1" applyFill="1" applyBorder="1" applyAlignment="1" applyProtection="1">
      <alignment horizontal="center" vertical="center" wrapText="1"/>
    </xf>
    <xf numFmtId="0" fontId="17" fillId="4" borderId="2"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3" fillId="4" borderId="1" xfId="28" applyFont="1" applyFill="1" applyBorder="1" applyAlignment="1" applyProtection="1">
      <alignment horizontal="center" vertical="center" wrapText="1"/>
    </xf>
    <xf numFmtId="167" fontId="17" fillId="4" borderId="1" xfId="0" applyNumberFormat="1" applyFont="1" applyFill="1" applyBorder="1" applyAlignment="1" applyProtection="1">
      <alignment horizontal="left" vertical="center" wrapText="1"/>
    </xf>
    <xf numFmtId="9" fontId="13" fillId="4" borderId="1" xfId="28"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justify" vertical="center" wrapText="1"/>
    </xf>
    <xf numFmtId="167" fontId="17" fillId="4" borderId="2" xfId="0" applyNumberFormat="1" applyFont="1" applyFill="1" applyBorder="1" applyAlignment="1" applyProtection="1">
      <alignment horizontal="left" vertical="center" wrapText="1"/>
    </xf>
    <xf numFmtId="167" fontId="17" fillId="4" borderId="3" xfId="0" applyNumberFormat="1" applyFont="1" applyFill="1" applyBorder="1" applyAlignment="1" applyProtection="1">
      <alignment horizontal="left" vertical="center" wrapText="1"/>
    </xf>
    <xf numFmtId="167" fontId="17" fillId="4" borderId="5" xfId="0" applyNumberFormat="1" applyFont="1" applyFill="1" applyBorder="1" applyAlignment="1" applyProtection="1">
      <alignment horizontal="left" vertical="center" wrapText="1"/>
    </xf>
    <xf numFmtId="0" fontId="17" fillId="4" borderId="1" xfId="0" applyNumberFormat="1" applyFont="1" applyFill="1" applyBorder="1" applyAlignment="1" applyProtection="1">
      <alignment horizontal="justify" vertical="center" wrapText="1"/>
    </xf>
    <xf numFmtId="0" fontId="17" fillId="4" borderId="5" xfId="0" applyFont="1" applyFill="1" applyBorder="1" applyAlignment="1" applyProtection="1">
      <alignment horizontal="left" vertical="center" wrapText="1"/>
    </xf>
    <xf numFmtId="167" fontId="9" fillId="4" borderId="1" xfId="0" applyNumberFormat="1" applyFont="1" applyFill="1" applyBorder="1" applyAlignment="1" applyProtection="1">
      <alignment horizontal="justify" vertical="center" wrapText="1"/>
    </xf>
    <xf numFmtId="0" fontId="17" fillId="4" borderId="1" xfId="0" applyNumberFormat="1"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 xfId="0" applyNumberFormat="1"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167" fontId="13" fillId="2" borderId="1" xfId="0" applyNumberFormat="1" applyFont="1" applyFill="1" applyBorder="1" applyAlignment="1" applyProtection="1">
      <alignment horizontal="left" vertical="center" wrapText="1"/>
    </xf>
    <xf numFmtId="167" fontId="17" fillId="2" borderId="2" xfId="0" applyNumberFormat="1" applyFont="1" applyFill="1" applyBorder="1" applyAlignment="1" applyProtection="1">
      <alignment horizontal="left" vertical="center" wrapText="1"/>
    </xf>
    <xf numFmtId="167" fontId="17" fillId="2" borderId="3" xfId="0" applyNumberFormat="1" applyFont="1" applyFill="1" applyBorder="1" applyAlignment="1" applyProtection="1">
      <alignment horizontal="left" vertical="center" wrapText="1"/>
    </xf>
    <xf numFmtId="167" fontId="17" fillId="2" borderId="5" xfId="0" applyNumberFormat="1" applyFont="1" applyFill="1" applyBorder="1" applyAlignment="1" applyProtection="1">
      <alignment horizontal="left" vertical="center" wrapText="1"/>
    </xf>
    <xf numFmtId="0" fontId="17" fillId="2" borderId="1" xfId="28" applyFont="1" applyFill="1" applyBorder="1" applyAlignment="1" applyProtection="1">
      <alignment horizontal="center" vertical="center" wrapText="1"/>
    </xf>
    <xf numFmtId="1" fontId="10" fillId="4" borderId="2" xfId="34" applyNumberFormat="1" applyFont="1" applyFill="1" applyBorder="1" applyAlignment="1" applyProtection="1">
      <alignment horizontal="left" vertical="center" wrapText="1"/>
      <protection locked="0"/>
    </xf>
    <xf numFmtId="1" fontId="10" fillId="4" borderId="5" xfId="34" applyNumberFormat="1" applyFont="1" applyFill="1" applyBorder="1" applyAlignment="1" applyProtection="1">
      <alignment horizontal="left" vertical="center" wrapText="1"/>
      <protection locked="0"/>
    </xf>
    <xf numFmtId="9" fontId="9" fillId="4" borderId="2" xfId="28" applyNumberFormat="1" applyFont="1" applyFill="1" applyBorder="1" applyAlignment="1" applyProtection="1">
      <alignment horizontal="center" vertical="center" wrapText="1"/>
    </xf>
    <xf numFmtId="9" fontId="9" fillId="4" borderId="5" xfId="28" applyNumberFormat="1" applyFont="1" applyFill="1" applyBorder="1" applyAlignment="1" applyProtection="1">
      <alignment horizontal="center" vertical="center" wrapText="1"/>
    </xf>
    <xf numFmtId="1" fontId="10" fillId="4" borderId="1" xfId="34" applyNumberFormat="1" applyFont="1" applyFill="1" applyBorder="1" applyAlignment="1" applyProtection="1">
      <alignment horizontal="center" vertical="center" wrapText="1"/>
      <protection locked="0"/>
    </xf>
    <xf numFmtId="0" fontId="9" fillId="4" borderId="1" xfId="28" applyFont="1" applyFill="1" applyBorder="1" applyAlignment="1" applyProtection="1">
      <alignment horizontal="center" vertical="center" wrapText="1"/>
    </xf>
    <xf numFmtId="0" fontId="9" fillId="4" borderId="1" xfId="0" applyNumberFormat="1" applyFont="1" applyFill="1" applyBorder="1" applyAlignment="1" applyProtection="1">
      <alignment horizontal="justify" vertical="center" wrapText="1"/>
    </xf>
    <xf numFmtId="0" fontId="10" fillId="4" borderId="1" xfId="0" applyFont="1" applyFill="1" applyBorder="1" applyAlignment="1" applyProtection="1">
      <alignment horizontal="justify"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10" fillId="4" borderId="3" xfId="0" applyNumberFormat="1" applyFont="1" applyFill="1" applyBorder="1" applyAlignment="1" applyProtection="1">
      <alignment horizontal="left" vertical="center" wrapText="1"/>
    </xf>
    <xf numFmtId="0" fontId="9" fillId="4" borderId="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1" xfId="0" applyNumberFormat="1" applyFont="1" applyFill="1" applyBorder="1" applyAlignment="1" applyProtection="1">
      <alignment horizontal="left" vertical="center" wrapText="1"/>
    </xf>
    <xf numFmtId="167" fontId="9" fillId="4" borderId="1" xfId="0" applyNumberFormat="1" applyFont="1" applyFill="1" applyBorder="1" applyAlignment="1" applyProtection="1">
      <alignment horizontal="left" vertical="center" wrapText="1"/>
    </xf>
    <xf numFmtId="3" fontId="10" fillId="4" borderId="2" xfId="0" applyNumberFormat="1" applyFont="1" applyFill="1" applyBorder="1" applyAlignment="1" applyProtection="1">
      <alignment horizontal="center" vertical="center" wrapText="1"/>
    </xf>
    <xf numFmtId="3" fontId="10" fillId="4" borderId="3" xfId="0" applyNumberFormat="1" applyFont="1" applyFill="1" applyBorder="1" applyAlignment="1" applyProtection="1">
      <alignment horizontal="center" vertical="center" wrapText="1"/>
    </xf>
    <xf numFmtId="3" fontId="10" fillId="4" borderId="5" xfId="0" applyNumberFormat="1" applyFont="1" applyFill="1" applyBorder="1" applyAlignment="1" applyProtection="1">
      <alignment horizontal="center" vertical="center" wrapText="1"/>
    </xf>
    <xf numFmtId="167" fontId="10" fillId="4" borderId="1" xfId="0" applyNumberFormat="1" applyFont="1" applyFill="1" applyBorder="1" applyAlignment="1" applyProtection="1">
      <alignment horizontal="center" vertical="center" wrapText="1"/>
    </xf>
    <xf numFmtId="9" fontId="32" fillId="4" borderId="2" xfId="34" applyNumberFormat="1" applyFont="1" applyFill="1" applyBorder="1" applyAlignment="1" applyProtection="1">
      <alignment horizontal="center" vertical="center" wrapText="1"/>
    </xf>
    <xf numFmtId="9" fontId="32" fillId="4" borderId="5" xfId="34" applyNumberFormat="1" applyFont="1" applyFill="1" applyBorder="1" applyAlignment="1" applyProtection="1">
      <alignment horizontal="center" vertical="center" wrapText="1"/>
    </xf>
    <xf numFmtId="9" fontId="32" fillId="2" borderId="2" xfId="34" applyFont="1" applyFill="1" applyBorder="1" applyAlignment="1" applyProtection="1">
      <alignment horizontal="center" vertical="center" wrapText="1"/>
    </xf>
    <xf numFmtId="9" fontId="32" fillId="2" borderId="5" xfId="34" applyFont="1" applyFill="1" applyBorder="1" applyAlignment="1" applyProtection="1">
      <alignment horizontal="center" vertical="center" wrapText="1"/>
    </xf>
    <xf numFmtId="0" fontId="10" fillId="2" borderId="1" xfId="28" applyFont="1" applyFill="1" applyBorder="1" applyAlignment="1" applyProtection="1">
      <alignment horizontal="center" vertical="center" wrapText="1"/>
    </xf>
    <xf numFmtId="0" fontId="30" fillId="2" borderId="1" xfId="0" applyFont="1" applyFill="1" applyBorder="1" applyAlignment="1">
      <alignment horizontal="center"/>
    </xf>
    <xf numFmtId="167" fontId="10" fillId="2" borderId="2" xfId="0" applyNumberFormat="1" applyFont="1" applyFill="1" applyBorder="1" applyAlignment="1" applyProtection="1">
      <alignment horizontal="center" vertical="center" wrapText="1"/>
    </xf>
    <xf numFmtId="167" fontId="10" fillId="2" borderId="5" xfId="0" applyNumberFormat="1" applyFont="1" applyFill="1" applyBorder="1" applyAlignment="1" applyProtection="1">
      <alignment horizontal="center" vertical="center" wrapText="1"/>
    </xf>
    <xf numFmtId="3" fontId="9" fillId="4" borderId="1" xfId="0" applyNumberFormat="1" applyFont="1" applyFill="1" applyBorder="1" applyAlignment="1" applyProtection="1">
      <alignment horizontal="center" vertical="center" wrapText="1"/>
    </xf>
    <xf numFmtId="0" fontId="9" fillId="2" borderId="1"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justify" vertical="center" wrapText="1"/>
    </xf>
    <xf numFmtId="1" fontId="29" fillId="2" borderId="1" xfId="0" applyNumberFormat="1" applyFont="1" applyFill="1" applyBorder="1" applyAlignment="1">
      <alignment horizontal="center" vertical="center"/>
    </xf>
    <xf numFmtId="0" fontId="9" fillId="2"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justify" vertical="center" wrapText="1"/>
    </xf>
    <xf numFmtId="167" fontId="10" fillId="2" borderId="1" xfId="0" applyNumberFormat="1" applyFont="1" applyFill="1" applyBorder="1" applyAlignment="1" applyProtection="1">
      <alignment horizontal="justify" vertical="center" wrapText="1"/>
    </xf>
    <xf numFmtId="167" fontId="9" fillId="2" borderId="2" xfId="0" applyNumberFormat="1" applyFont="1" applyFill="1" applyBorder="1" applyAlignment="1" applyProtection="1">
      <alignment horizontal="left" vertical="center" wrapText="1"/>
    </xf>
    <xf numFmtId="167" fontId="9" fillId="2" borderId="5" xfId="0" applyNumberFormat="1" applyFont="1" applyFill="1" applyBorder="1" applyAlignment="1" applyProtection="1">
      <alignment horizontal="left" vertical="center" wrapText="1"/>
    </xf>
    <xf numFmtId="9" fontId="30" fillId="2" borderId="1" xfId="34" applyFont="1" applyFill="1" applyBorder="1" applyAlignment="1">
      <alignment horizontal="center"/>
    </xf>
    <xf numFmtId="167" fontId="9" fillId="2" borderId="1" xfId="0" applyNumberFormat="1" applyFont="1" applyFill="1" applyBorder="1" applyAlignment="1" applyProtection="1">
      <alignment horizontal="justify" vertical="center" wrapText="1"/>
    </xf>
    <xf numFmtId="0" fontId="29" fillId="2" borderId="2" xfId="0" applyFont="1" applyFill="1" applyBorder="1" applyAlignment="1">
      <alignment horizontal="center" wrapText="1"/>
    </xf>
    <xf numFmtId="0" fontId="29" fillId="2" borderId="3" xfId="0" applyFont="1" applyFill="1" applyBorder="1" applyAlignment="1">
      <alignment horizontal="center" wrapText="1"/>
    </xf>
    <xf numFmtId="0" fontId="29" fillId="2" borderId="5" xfId="0" applyFont="1" applyFill="1" applyBorder="1" applyAlignment="1">
      <alignment horizontal="center" wrapText="1"/>
    </xf>
    <xf numFmtId="0" fontId="29" fillId="2" borderId="1" xfId="0" applyFont="1" applyFill="1" applyBorder="1" applyAlignment="1">
      <alignment horizontal="center" vertical="center"/>
    </xf>
    <xf numFmtId="9" fontId="29" fillId="2" borderId="1" xfId="0" applyNumberFormat="1" applyFont="1" applyFill="1" applyBorder="1" applyAlignment="1">
      <alignment horizontal="center" vertical="center"/>
    </xf>
    <xf numFmtId="9" fontId="32" fillId="6" borderId="2" xfId="34" applyFont="1" applyFill="1" applyBorder="1" applyAlignment="1" applyProtection="1">
      <alignment horizontal="center" vertical="center" wrapText="1"/>
    </xf>
    <xf numFmtId="9" fontId="32" fillId="6" borderId="5" xfId="34" applyFont="1" applyFill="1" applyBorder="1" applyAlignment="1" applyProtection="1">
      <alignment horizontal="center" vertical="center" wrapText="1"/>
    </xf>
    <xf numFmtId="167" fontId="10" fillId="4" borderId="1" xfId="0" applyNumberFormat="1" applyFont="1" applyFill="1" applyBorder="1" applyAlignment="1" applyProtection="1">
      <alignment horizontal="justify" vertical="center" wrapText="1"/>
    </xf>
    <xf numFmtId="0" fontId="10" fillId="6" borderId="1" xfId="28" applyFont="1" applyFill="1" applyBorder="1" applyAlignment="1" applyProtection="1">
      <alignment horizontal="center" vertical="center" wrapText="1"/>
    </xf>
    <xf numFmtId="0" fontId="29" fillId="2" borderId="1" xfId="0" applyFont="1" applyFill="1" applyBorder="1" applyAlignment="1">
      <alignment horizontal="left" wrapText="1"/>
    </xf>
    <xf numFmtId="3" fontId="9" fillId="6"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left" vertical="center" wrapText="1"/>
    </xf>
    <xf numFmtId="1" fontId="10" fillId="2" borderId="1" xfId="34" applyNumberFormat="1" applyFont="1" applyFill="1" applyBorder="1" applyAlignment="1" applyProtection="1">
      <alignment horizontal="center" vertical="center" wrapText="1"/>
    </xf>
    <xf numFmtId="1" fontId="9" fillId="2" borderId="1" xfId="34" applyNumberFormat="1" applyFont="1" applyFill="1" applyBorder="1" applyAlignment="1" applyProtection="1">
      <alignment horizontal="center" vertical="center" wrapText="1"/>
    </xf>
    <xf numFmtId="0" fontId="10" fillId="4" borderId="2" xfId="28" applyFont="1" applyFill="1" applyBorder="1" applyAlignment="1" applyProtection="1">
      <alignment horizontal="left" vertical="center" wrapText="1"/>
    </xf>
    <xf numFmtId="0" fontId="10" fillId="4" borderId="5" xfId="28" applyFont="1" applyFill="1" applyBorder="1" applyAlignment="1" applyProtection="1">
      <alignment horizontal="left" vertical="center" wrapText="1"/>
    </xf>
    <xf numFmtId="42" fontId="6" fillId="0" borderId="0" xfId="43" applyFont="1" applyFill="1" applyAlignment="1" applyProtection="1">
      <alignment horizontal="right" vertical="center"/>
      <protection locked="0"/>
    </xf>
  </cellXfs>
  <cellStyles count="44">
    <cellStyle name="Coma 2" xfId="1"/>
    <cellStyle name="Coma 3" xfId="2"/>
    <cellStyle name="Millares" xfId="3" builtinId="3"/>
    <cellStyle name="Millares 2" xfId="4"/>
    <cellStyle name="Millares 2 2" xfId="5"/>
    <cellStyle name="Millares 2 3" xfId="6"/>
    <cellStyle name="Millares 2 4" xfId="7"/>
    <cellStyle name="Millares 3" xfId="8"/>
    <cellStyle name="Millares 4" xfId="9"/>
    <cellStyle name="Millares 4 2" xfId="10"/>
    <cellStyle name="Millares 5" xfId="11"/>
    <cellStyle name="Millares 6" xfId="12"/>
    <cellStyle name="Millares 6 2" xfId="13"/>
    <cellStyle name="Moneda" xfId="14" builtinId="4"/>
    <cellStyle name="Moneda [0]" xfId="43" builtinId="7"/>
    <cellStyle name="Moneda 2" xfId="15"/>
    <cellStyle name="Moneda 3" xfId="16"/>
    <cellStyle name="Moneda 3 2" xfId="17"/>
    <cellStyle name="Moneda 4" xfId="18"/>
    <cellStyle name="Moneda 4 2" xfId="19"/>
    <cellStyle name="Moneda 5" xfId="20"/>
    <cellStyle name="Moneda 6" xfId="21"/>
    <cellStyle name="Moneda 6 2" xfId="22"/>
    <cellStyle name="Normal" xfId="0" builtinId="0"/>
    <cellStyle name="Normal 10" xfId="23"/>
    <cellStyle name="Normal 11" xfId="24"/>
    <cellStyle name="Normal 13" xfId="25"/>
    <cellStyle name="Normal 14" xfId="26"/>
    <cellStyle name="Normal 15" xfId="27"/>
    <cellStyle name="Normal 2" xfId="28"/>
    <cellStyle name="Normal 3" xfId="29"/>
    <cellStyle name="Normal 3 2" xfId="30"/>
    <cellStyle name="Normal 4" xfId="31"/>
    <cellStyle name="Normal 8" xfId="32"/>
    <cellStyle name="Normal 9" xfId="33"/>
    <cellStyle name="Porcentaje" xfId="34" builtinId="5"/>
    <cellStyle name="Porcentaje 2" xfId="35"/>
    <cellStyle name="Porcentaje 3" xfId="36"/>
    <cellStyle name="Porcentaje 4" xfId="37"/>
    <cellStyle name="Porcentaje 4 2" xfId="38"/>
    <cellStyle name="Porcentual 2" xfId="39"/>
    <cellStyle name="Porcentual 2 2" xfId="40"/>
    <cellStyle name="Porcentual 3" xfId="41"/>
    <cellStyle name="TableStyleLight1" xfId="42"/>
  </cellStyles>
  <dxfs count="23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13561"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0" cy="8890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ES%20DE%20CONTRATACION%202011\Plan_Contratacion_Ecosistema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0"/>
      <sheetData sheetId="1"/>
      <sheetData sheetId="2" refreshError="1">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R27"/>
  <sheetViews>
    <sheetView topLeftCell="J1" workbookViewId="0">
      <selection activeCell="M26" sqref="M26"/>
    </sheetView>
  </sheetViews>
  <sheetFormatPr baseColWidth="10" defaultRowHeight="14.5" x14ac:dyDescent="0.35"/>
  <cols>
    <col min="1" max="1" width="6.81640625" customWidth="1"/>
    <col min="2" max="6" width="11.453125" hidden="1" customWidth="1"/>
    <col min="7" max="7" width="6.54296875" hidden="1" customWidth="1"/>
    <col min="8" max="8" width="5.81640625" hidden="1" customWidth="1"/>
    <col min="9" max="9" width="31.26953125" customWidth="1"/>
    <col min="10" max="10" width="19.26953125" bestFit="1" customWidth="1"/>
    <col min="11" max="12" width="18.26953125" bestFit="1" customWidth="1"/>
    <col min="13" max="13" width="27" bestFit="1" customWidth="1"/>
    <col min="15" max="15" width="18.26953125" customWidth="1"/>
    <col min="16" max="16" width="25" customWidth="1"/>
    <col min="17" max="17" width="16.7265625" customWidth="1"/>
    <col min="19" max="19" width="12" bestFit="1" customWidth="1"/>
  </cols>
  <sheetData>
    <row r="2" spans="9:18" ht="14.25" customHeight="1" x14ac:dyDescent="0.35"/>
    <row r="3" spans="9:18" x14ac:dyDescent="0.35">
      <c r="I3" s="198" t="s">
        <v>5</v>
      </c>
      <c r="J3" s="198"/>
      <c r="K3" s="198"/>
      <c r="L3" s="198"/>
      <c r="M3" s="198"/>
      <c r="O3" s="199" t="s">
        <v>261</v>
      </c>
      <c r="P3" s="200" t="s">
        <v>262</v>
      </c>
      <c r="Q3" s="202" t="s">
        <v>242</v>
      </c>
    </row>
    <row r="4" spans="9:18" ht="31.5" customHeight="1" x14ac:dyDescent="0.35">
      <c r="I4" s="3" t="s">
        <v>235</v>
      </c>
      <c r="J4" s="4" t="s">
        <v>274</v>
      </c>
      <c r="K4" s="4" t="s">
        <v>6</v>
      </c>
      <c r="L4" s="4" t="s">
        <v>275</v>
      </c>
      <c r="M4" s="3" t="s">
        <v>236</v>
      </c>
      <c r="O4" s="199"/>
      <c r="P4" s="201"/>
      <c r="Q4" s="202"/>
    </row>
    <row r="5" spans="9:18" ht="21.75" customHeight="1" x14ac:dyDescent="0.35">
      <c r="I5" s="7" t="s">
        <v>111</v>
      </c>
      <c r="J5" s="2" t="e">
        <f>#REF!</f>
        <v>#REF!</v>
      </c>
      <c r="K5" s="2" t="e">
        <f>#REF!</f>
        <v>#REF!</v>
      </c>
      <c r="L5" s="2" t="e">
        <f>#REF!</f>
        <v>#REF!</v>
      </c>
      <c r="M5" s="2" t="e">
        <f>#REF!</f>
        <v>#REF!</v>
      </c>
      <c r="O5" s="2" t="e">
        <f>#REF!</f>
        <v>#REF!</v>
      </c>
      <c r="P5" s="2">
        <v>978658537</v>
      </c>
      <c r="Q5" s="10" t="e">
        <f>+O5-P5</f>
        <v>#REF!</v>
      </c>
    </row>
    <row r="6" spans="9:18" ht="25.5" customHeight="1" x14ac:dyDescent="0.35">
      <c r="I6" s="7" t="s">
        <v>57</v>
      </c>
      <c r="J6" s="2" t="e">
        <f>'MATRIZ DE INDICADORES 2016'!#REF!</f>
        <v>#REF!</v>
      </c>
      <c r="K6" s="2" t="e">
        <f>'MATRIZ DE INDICADORES 2016'!#REF!</f>
        <v>#REF!</v>
      </c>
      <c r="L6" s="2" t="e">
        <f>'MATRIZ DE INDICADORES 2016'!#REF!</f>
        <v>#REF!</v>
      </c>
      <c r="M6" s="2" t="e">
        <f>'MATRIZ DE INDICADORES 2016'!#REF!</f>
        <v>#REF!</v>
      </c>
      <c r="O6" s="2" t="e">
        <f>'MATRIZ DE INDICADORES 2016'!#REF!</f>
        <v>#REF!</v>
      </c>
      <c r="P6" s="2">
        <v>372304732</v>
      </c>
      <c r="Q6" s="10" t="e">
        <f t="shared" ref="Q6:Q13" si="0">+O6-P6</f>
        <v>#REF!</v>
      </c>
    </row>
    <row r="7" spans="9:18" ht="25.5" customHeight="1" x14ac:dyDescent="0.35">
      <c r="I7" s="7" t="s">
        <v>7</v>
      </c>
      <c r="J7" s="2" t="e">
        <f>#REF!</f>
        <v>#REF!</v>
      </c>
      <c r="K7" s="2" t="e">
        <f>#REF!</f>
        <v>#REF!</v>
      </c>
      <c r="L7" s="2" t="e">
        <f>#REF!</f>
        <v>#REF!</v>
      </c>
      <c r="M7" s="2" t="e">
        <f>#REF!</f>
        <v>#REF!</v>
      </c>
      <c r="O7" s="2" t="e">
        <f>#REF!</f>
        <v>#REF!</v>
      </c>
      <c r="P7" s="2">
        <v>47383335</v>
      </c>
      <c r="Q7" s="10" t="e">
        <f t="shared" si="0"/>
        <v>#REF!</v>
      </c>
    </row>
    <row r="8" spans="9:18" ht="25.5" customHeight="1" x14ac:dyDescent="0.35">
      <c r="I8" s="7" t="s">
        <v>237</v>
      </c>
      <c r="J8" s="2" t="e">
        <f>#REF!</f>
        <v>#REF!</v>
      </c>
      <c r="K8" s="2" t="e">
        <f>#REF!</f>
        <v>#REF!</v>
      </c>
      <c r="L8" s="2" t="e">
        <f>#REF!</f>
        <v>#REF!</v>
      </c>
      <c r="M8" s="2" t="e">
        <f>#REF!</f>
        <v>#REF!</v>
      </c>
      <c r="O8" s="2" t="e">
        <f>#REF!</f>
        <v>#REF!</v>
      </c>
      <c r="P8" s="2">
        <v>30000000</v>
      </c>
      <c r="Q8" s="10" t="e">
        <f t="shared" si="0"/>
        <v>#REF!</v>
      </c>
      <c r="R8" s="8"/>
    </row>
    <row r="9" spans="9:18" ht="22.5" customHeight="1" x14ac:dyDescent="0.35">
      <c r="I9" s="7" t="s">
        <v>238</v>
      </c>
      <c r="J9" s="2" t="e">
        <f>#REF!</f>
        <v>#REF!</v>
      </c>
      <c r="K9" s="2" t="e">
        <f>#REF!</f>
        <v>#REF!</v>
      </c>
      <c r="L9" s="2" t="e">
        <f>#REF!</f>
        <v>#REF!</v>
      </c>
      <c r="M9" s="2" t="e">
        <f>#REF!</f>
        <v>#REF!</v>
      </c>
      <c r="O9" s="2" t="e">
        <f>#REF!</f>
        <v>#REF!</v>
      </c>
      <c r="P9" s="2">
        <v>4621550777</v>
      </c>
      <c r="Q9" s="10" t="e">
        <f t="shared" si="0"/>
        <v>#REF!</v>
      </c>
    </row>
    <row r="10" spans="9:18" ht="18.75" customHeight="1" x14ac:dyDescent="0.35">
      <c r="I10" s="7" t="s">
        <v>219</v>
      </c>
      <c r="J10" s="2" t="e">
        <f>#REF!</f>
        <v>#REF!</v>
      </c>
      <c r="K10" s="2" t="e">
        <f>#REF!</f>
        <v>#REF!</v>
      </c>
      <c r="L10" s="2" t="e">
        <f>#REF!</f>
        <v>#REF!</v>
      </c>
      <c r="M10" s="2" t="e">
        <f>#REF!</f>
        <v>#REF!</v>
      </c>
      <c r="O10" s="22" t="e">
        <f>#REF!</f>
        <v>#REF!</v>
      </c>
      <c r="P10" s="2">
        <v>4047842868</v>
      </c>
      <c r="Q10" s="10" t="e">
        <f t="shared" si="0"/>
        <v>#REF!</v>
      </c>
      <c r="R10" s="23"/>
    </row>
    <row r="11" spans="9:18" ht="24" customHeight="1" x14ac:dyDescent="0.35">
      <c r="I11" s="7" t="s">
        <v>239</v>
      </c>
      <c r="J11" s="2" t="e">
        <f>#REF!</f>
        <v>#REF!</v>
      </c>
      <c r="K11" s="2" t="e">
        <f>#REF!</f>
        <v>#REF!</v>
      </c>
      <c r="L11" s="2" t="e">
        <f>#REF!</f>
        <v>#REF!</v>
      </c>
      <c r="M11" s="2" t="e">
        <f>#REF!</f>
        <v>#REF!</v>
      </c>
      <c r="O11" s="2" t="e">
        <f>#REF!</f>
        <v>#REF!</v>
      </c>
      <c r="P11" s="2">
        <v>1093937186</v>
      </c>
      <c r="Q11" s="10" t="e">
        <f t="shared" si="0"/>
        <v>#REF!</v>
      </c>
    </row>
    <row r="12" spans="9:18" ht="21" customHeight="1" x14ac:dyDescent="0.35">
      <c r="I12" s="7" t="s">
        <v>240</v>
      </c>
      <c r="J12" s="2" t="e">
        <f>#REF!</f>
        <v>#REF!</v>
      </c>
      <c r="K12" s="2" t="e">
        <f>#REF!</f>
        <v>#REF!</v>
      </c>
      <c r="L12" s="2" t="e">
        <f>#REF!</f>
        <v>#REF!</v>
      </c>
      <c r="M12" s="2" t="e">
        <f>#REF!</f>
        <v>#REF!</v>
      </c>
      <c r="O12" s="2" t="e">
        <f>#REF!</f>
        <v>#REF!</v>
      </c>
      <c r="P12" s="2">
        <v>9637408579</v>
      </c>
      <c r="Q12" s="10" t="e">
        <f t="shared" si="0"/>
        <v>#REF!</v>
      </c>
    </row>
    <row r="13" spans="9:18" ht="21" customHeight="1" x14ac:dyDescent="0.35">
      <c r="I13" s="7" t="s">
        <v>229</v>
      </c>
      <c r="J13" s="2" t="e">
        <f>#REF!</f>
        <v>#REF!</v>
      </c>
      <c r="K13" s="2" t="e">
        <f>#REF!</f>
        <v>#REF!</v>
      </c>
      <c r="L13" s="2" t="e">
        <f>#REF!</f>
        <v>#REF!</v>
      </c>
      <c r="M13" s="2" t="e">
        <f>#REF!</f>
        <v>#REF!</v>
      </c>
      <c r="O13" s="2" t="e">
        <f>#REF!</f>
        <v>#REF!</v>
      </c>
      <c r="P13" s="2">
        <v>2986512</v>
      </c>
      <c r="Q13" s="10" t="e">
        <f t="shared" si="0"/>
        <v>#REF!</v>
      </c>
    </row>
    <row r="14" spans="9:18" ht="22.5" customHeight="1" x14ac:dyDescent="0.35">
      <c r="I14" s="5" t="s">
        <v>20</v>
      </c>
      <c r="J14" s="12" t="e">
        <f>SUM(J5:J13)</f>
        <v>#REF!</v>
      </c>
      <c r="K14" s="12" t="e">
        <f>SUM(K5:K13)</f>
        <v>#REF!</v>
      </c>
      <c r="L14" s="12" t="e">
        <f>SUM(L5:L13)</f>
        <v>#REF!</v>
      </c>
      <c r="M14" s="12" t="e">
        <f>SUM(M5:M13)</f>
        <v>#REF!</v>
      </c>
      <c r="O14" s="12" t="e">
        <f>O13+O12+O11+O10+O9+O8+O7+O6+O5</f>
        <v>#REF!</v>
      </c>
      <c r="P14" s="197" t="s">
        <v>263</v>
      </c>
      <c r="Q14" s="197"/>
    </row>
    <row r="15" spans="9:18" ht="20.25" customHeight="1" x14ac:dyDescent="0.35">
      <c r="I15" s="11" t="s">
        <v>241</v>
      </c>
      <c r="J15" s="15">
        <v>15537800725</v>
      </c>
      <c r="K15" s="15">
        <v>2956983533</v>
      </c>
      <c r="L15" s="15">
        <v>5264964668</v>
      </c>
      <c r="M15" s="15">
        <f>SUM(J15:L15)</f>
        <v>23759748926</v>
      </c>
      <c r="O15" s="2">
        <v>25069856514</v>
      </c>
      <c r="P15" s="197" t="s">
        <v>264</v>
      </c>
      <c r="Q15" s="197"/>
    </row>
    <row r="16" spans="9:18" ht="19.899999999999999" customHeight="1" x14ac:dyDescent="0.35">
      <c r="I16" s="11" t="s">
        <v>242</v>
      </c>
      <c r="J16" s="6" t="e">
        <f>+J14-J15</f>
        <v>#REF!</v>
      </c>
      <c r="K16" s="6" t="e">
        <f>+K14-K15</f>
        <v>#REF!</v>
      </c>
      <c r="L16" s="6" t="e">
        <f>+L14-L15</f>
        <v>#REF!</v>
      </c>
      <c r="M16" s="6" t="e">
        <f>SUM(J16:L16)</f>
        <v>#REF!</v>
      </c>
      <c r="O16" s="2">
        <v>313337000</v>
      </c>
      <c r="P16" s="197" t="s">
        <v>265</v>
      </c>
      <c r="Q16" s="197"/>
    </row>
    <row r="17" spans="10:17" x14ac:dyDescent="0.35">
      <c r="J17" s="16"/>
      <c r="K17" s="16"/>
      <c r="L17" s="16"/>
      <c r="M17" s="16"/>
      <c r="O17" s="12" t="e">
        <f>+O14+O15+O16</f>
        <v>#REF!</v>
      </c>
      <c r="P17" s="197" t="s">
        <v>266</v>
      </c>
      <c r="Q17" s="197"/>
    </row>
    <row r="20" spans="10:17" x14ac:dyDescent="0.35">
      <c r="O20" s="18">
        <v>-0.01</v>
      </c>
    </row>
    <row r="21" spans="10:17" ht="15.5" x14ac:dyDescent="0.35">
      <c r="L21" s="13">
        <v>46215266040</v>
      </c>
      <c r="M21" s="196" t="s">
        <v>268</v>
      </c>
      <c r="N21" s="196"/>
      <c r="O21" s="17">
        <f>L21</f>
        <v>46215266040</v>
      </c>
    </row>
    <row r="22" spans="10:17" ht="15.5" x14ac:dyDescent="0.35">
      <c r="L22" s="13">
        <v>24466567258</v>
      </c>
      <c r="M22" s="196" t="s">
        <v>269</v>
      </c>
      <c r="N22" s="196"/>
      <c r="O22" s="17">
        <f>L22-L26-L27</f>
        <v>23759748926</v>
      </c>
    </row>
    <row r="23" spans="10:17" x14ac:dyDescent="0.35">
      <c r="L23" s="14">
        <f>L22+L21</f>
        <v>70681833298</v>
      </c>
      <c r="M23" s="196" t="s">
        <v>270</v>
      </c>
      <c r="N23" s="196"/>
      <c r="O23" s="17">
        <f>O22+O21</f>
        <v>69975014966</v>
      </c>
    </row>
    <row r="24" spans="10:17" x14ac:dyDescent="0.35">
      <c r="L24" s="16"/>
    </row>
    <row r="25" spans="10:17" x14ac:dyDescent="0.35">
      <c r="L25" s="19">
        <f>L26+L27</f>
        <v>706818332</v>
      </c>
      <c r="M25" s="20" t="s">
        <v>272</v>
      </c>
      <c r="N25" s="21"/>
      <c r="O25" s="21"/>
    </row>
    <row r="26" spans="10:17" x14ac:dyDescent="0.35">
      <c r="L26" s="19">
        <v>641198390</v>
      </c>
      <c r="M26" s="20" t="s">
        <v>273</v>
      </c>
      <c r="N26" s="21"/>
      <c r="O26" s="18">
        <v>-0.01</v>
      </c>
    </row>
    <row r="27" spans="10:17" x14ac:dyDescent="0.35">
      <c r="L27" s="19">
        <v>65619942</v>
      </c>
      <c r="M27" s="20" t="s">
        <v>6</v>
      </c>
      <c r="N27" s="21"/>
      <c r="O27" s="18">
        <v>-0.01</v>
      </c>
    </row>
  </sheetData>
  <mergeCells count="11">
    <mergeCell ref="I3:M3"/>
    <mergeCell ref="O3:O4"/>
    <mergeCell ref="P3:P4"/>
    <mergeCell ref="Q3:Q4"/>
    <mergeCell ref="P14:Q14"/>
    <mergeCell ref="M22:N22"/>
    <mergeCell ref="M23:N23"/>
    <mergeCell ref="P16:Q16"/>
    <mergeCell ref="P17:Q17"/>
    <mergeCell ref="P15:Q15"/>
    <mergeCell ref="M21:N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6" tint="0.39997558519241921"/>
  </sheetPr>
  <dimension ref="B2:U129"/>
  <sheetViews>
    <sheetView tabSelected="1" topLeftCell="D1" zoomScale="90" zoomScaleNormal="90" workbookViewId="0">
      <selection activeCell="L116" sqref="L116:L117"/>
    </sheetView>
  </sheetViews>
  <sheetFormatPr baseColWidth="10" defaultColWidth="11.453125" defaultRowHeight="14" x14ac:dyDescent="0.3"/>
  <cols>
    <col min="1" max="1" width="5.1796875" style="9" customWidth="1"/>
    <col min="2" max="2" width="44.54296875" style="9" customWidth="1"/>
    <col min="3" max="3" width="35.1796875" style="9" customWidth="1"/>
    <col min="4" max="4" width="24.81640625" style="9" customWidth="1"/>
    <col min="5" max="5" width="7.453125" style="9" customWidth="1"/>
    <col min="6" max="6" width="8.26953125" style="9" customWidth="1"/>
    <col min="7" max="7" width="5.81640625" style="9" customWidth="1"/>
    <col min="8" max="8" width="6.54296875" style="9" customWidth="1"/>
    <col min="9" max="9" width="12.453125" style="9" customWidth="1"/>
    <col min="10" max="10" width="19.26953125" style="9" customWidth="1"/>
    <col min="11" max="11" width="8.453125" style="9" customWidth="1"/>
    <col min="12" max="12" width="44.26953125" style="9" customWidth="1"/>
    <col min="13" max="13" width="20.81640625" style="9" customWidth="1"/>
    <col min="14" max="14" width="10.1796875" style="9" customWidth="1"/>
    <col min="15" max="15" width="10" style="9" customWidth="1"/>
    <col min="16" max="16" width="9.1796875" style="9" customWidth="1"/>
    <col min="17" max="17" width="66.1796875" style="9" customWidth="1"/>
    <col min="18" max="18" width="12" style="9" customWidth="1"/>
    <col min="19" max="19" width="11.54296875" style="9" customWidth="1"/>
    <col min="20" max="20" width="82.26953125" style="9" customWidth="1"/>
    <col min="21" max="21" width="12.81640625" style="9" customWidth="1"/>
    <col min="22" max="16384" width="11.453125" style="9"/>
  </cols>
  <sheetData>
    <row r="2" spans="2:21" ht="15.5" x14ac:dyDescent="0.3">
      <c r="C2" s="234" t="s">
        <v>0</v>
      </c>
      <c r="D2" s="234"/>
      <c r="E2" s="234"/>
      <c r="F2" s="234"/>
      <c r="G2" s="234"/>
      <c r="H2" s="234"/>
      <c r="I2" s="234"/>
      <c r="J2" s="234"/>
      <c r="K2" s="234"/>
      <c r="L2" s="234"/>
      <c r="M2" s="234"/>
      <c r="N2" s="234"/>
      <c r="O2" s="234"/>
      <c r="P2" s="234"/>
      <c r="Q2" s="234"/>
      <c r="R2" s="234"/>
      <c r="S2" s="234"/>
      <c r="T2" s="234"/>
      <c r="U2" s="234"/>
    </row>
    <row r="3" spans="2:21" ht="18" x14ac:dyDescent="0.3">
      <c r="C3" s="234" t="s">
        <v>290</v>
      </c>
      <c r="D3" s="234"/>
      <c r="E3" s="234"/>
      <c r="F3" s="234"/>
      <c r="G3" s="234"/>
      <c r="K3" s="361"/>
      <c r="L3" s="361"/>
      <c r="M3" s="361"/>
      <c r="N3" s="361"/>
      <c r="O3" s="361"/>
      <c r="P3" s="361"/>
      <c r="Q3" s="361"/>
      <c r="R3" s="361"/>
      <c r="S3" s="361"/>
      <c r="T3" s="361"/>
      <c r="U3" s="361"/>
    </row>
    <row r="4" spans="2:21" ht="18" x14ac:dyDescent="0.3">
      <c r="C4" s="191" t="s">
        <v>433</v>
      </c>
      <c r="K4" s="1"/>
      <c r="L4" s="1"/>
      <c r="M4" s="1"/>
      <c r="N4" s="24"/>
      <c r="O4" s="1"/>
      <c r="P4" s="24"/>
      <c r="Q4" s="24"/>
      <c r="R4" s="24"/>
      <c r="S4" s="24"/>
      <c r="T4" s="24"/>
      <c r="U4" s="24"/>
    </row>
    <row r="6" spans="2:21" s="195" customFormat="1" ht="42.75" customHeight="1" x14ac:dyDescent="0.3">
      <c r="B6" s="192" t="s">
        <v>18</v>
      </c>
      <c r="C6" s="192" t="s">
        <v>1</v>
      </c>
      <c r="D6" s="192" t="s">
        <v>19</v>
      </c>
      <c r="E6" s="192" t="s">
        <v>8</v>
      </c>
      <c r="F6" s="192" t="s">
        <v>9</v>
      </c>
      <c r="G6" s="192" t="s">
        <v>10</v>
      </c>
      <c r="H6" s="192" t="s">
        <v>11</v>
      </c>
      <c r="I6" s="192" t="s">
        <v>12</v>
      </c>
      <c r="J6" s="192" t="s">
        <v>13</v>
      </c>
      <c r="K6" s="193" t="s">
        <v>2</v>
      </c>
      <c r="L6" s="193" t="s">
        <v>32</v>
      </c>
      <c r="M6" s="193" t="s">
        <v>3</v>
      </c>
      <c r="N6" s="194" t="s">
        <v>286</v>
      </c>
      <c r="O6" s="193" t="s">
        <v>4</v>
      </c>
      <c r="P6" s="194" t="s">
        <v>287</v>
      </c>
      <c r="Q6" s="194" t="s">
        <v>288</v>
      </c>
      <c r="R6" s="194" t="s">
        <v>289</v>
      </c>
      <c r="S6" s="194" t="s">
        <v>292</v>
      </c>
      <c r="T6" s="194" t="s">
        <v>294</v>
      </c>
      <c r="U6" s="194" t="s">
        <v>293</v>
      </c>
    </row>
    <row r="7" spans="2:21" ht="36.75" hidden="1" customHeight="1" x14ac:dyDescent="0.3">
      <c r="B7" s="287" t="s">
        <v>54</v>
      </c>
      <c r="C7" s="30" t="s">
        <v>55</v>
      </c>
      <c r="D7" s="30" t="s">
        <v>56</v>
      </c>
      <c r="E7" s="31">
        <v>0</v>
      </c>
      <c r="F7" s="31">
        <v>0</v>
      </c>
      <c r="G7" s="31">
        <v>0</v>
      </c>
      <c r="H7" s="32">
        <v>1</v>
      </c>
      <c r="I7" s="33">
        <f>SUM(E7:H7)</f>
        <v>1</v>
      </c>
      <c r="J7" s="257" t="s">
        <v>57</v>
      </c>
      <c r="K7" s="274">
        <v>1</v>
      </c>
      <c r="L7" s="285" t="s">
        <v>58</v>
      </c>
      <c r="M7" s="282" t="s">
        <v>59</v>
      </c>
      <c r="N7" s="43"/>
      <c r="O7" s="284">
        <v>1</v>
      </c>
      <c r="P7" s="240">
        <v>0</v>
      </c>
      <c r="Q7" s="231" t="s">
        <v>295</v>
      </c>
      <c r="R7" s="232">
        <f>+P8</f>
        <v>0</v>
      </c>
      <c r="S7" s="229">
        <v>0.05</v>
      </c>
      <c r="T7" s="231" t="s">
        <v>296</v>
      </c>
      <c r="U7" s="229">
        <f>R7+S7</f>
        <v>0.05</v>
      </c>
    </row>
    <row r="8" spans="2:21" ht="39" hidden="1" customHeight="1" x14ac:dyDescent="0.3">
      <c r="B8" s="287"/>
      <c r="C8" s="30" t="s">
        <v>60</v>
      </c>
      <c r="D8" s="30" t="s">
        <v>56</v>
      </c>
      <c r="E8" s="31">
        <v>1</v>
      </c>
      <c r="F8" s="31">
        <v>0</v>
      </c>
      <c r="G8" s="31">
        <v>0</v>
      </c>
      <c r="H8" s="32">
        <v>0</v>
      </c>
      <c r="I8" s="33">
        <v>1</v>
      </c>
      <c r="J8" s="258"/>
      <c r="K8" s="275"/>
      <c r="L8" s="285"/>
      <c r="M8" s="283"/>
      <c r="N8" s="44"/>
      <c r="O8" s="284"/>
      <c r="P8" s="241"/>
      <c r="Q8" s="231"/>
      <c r="R8" s="233"/>
      <c r="S8" s="230"/>
      <c r="T8" s="231"/>
      <c r="U8" s="230"/>
    </row>
    <row r="9" spans="2:21" ht="57.75" hidden="1" customHeight="1" x14ac:dyDescent="0.3">
      <c r="B9" s="287"/>
      <c r="C9" s="30" t="s">
        <v>284</v>
      </c>
      <c r="D9" s="30" t="s">
        <v>285</v>
      </c>
      <c r="E9" s="32">
        <v>0</v>
      </c>
      <c r="F9" s="32">
        <v>2</v>
      </c>
      <c r="G9" s="32">
        <v>2</v>
      </c>
      <c r="H9" s="32">
        <v>2</v>
      </c>
      <c r="I9" s="33">
        <f>SUM(E9:H9)</f>
        <v>6</v>
      </c>
      <c r="J9" s="114" t="s">
        <v>57</v>
      </c>
      <c r="K9" s="45">
        <v>2</v>
      </c>
      <c r="L9" s="46" t="s">
        <v>61</v>
      </c>
      <c r="M9" s="30" t="s">
        <v>59</v>
      </c>
      <c r="N9" s="30"/>
      <c r="O9" s="47">
        <v>1</v>
      </c>
      <c r="P9" s="123">
        <v>0.05</v>
      </c>
      <c r="Q9" s="139" t="s">
        <v>297</v>
      </c>
      <c r="R9" s="98">
        <f t="shared" ref="R9:R25" si="0">+P9</f>
        <v>0.05</v>
      </c>
      <c r="S9" s="140">
        <v>0.1</v>
      </c>
      <c r="T9" s="139" t="s">
        <v>298</v>
      </c>
      <c r="U9" s="98">
        <f>+P9+S9</f>
        <v>0.15000000000000002</v>
      </c>
    </row>
    <row r="10" spans="2:21" ht="51" hidden="1" customHeight="1" x14ac:dyDescent="0.3">
      <c r="B10" s="287" t="s">
        <v>62</v>
      </c>
      <c r="C10" s="291" t="s">
        <v>63</v>
      </c>
      <c r="D10" s="30" t="s">
        <v>64</v>
      </c>
      <c r="E10" s="35">
        <v>1</v>
      </c>
      <c r="F10" s="35">
        <v>1</v>
      </c>
      <c r="G10" s="35">
        <v>1</v>
      </c>
      <c r="H10" s="35">
        <v>1</v>
      </c>
      <c r="I10" s="36">
        <v>1</v>
      </c>
      <c r="J10" s="114" t="s">
        <v>57</v>
      </c>
      <c r="K10" s="275">
        <v>3</v>
      </c>
      <c r="L10" s="285" t="s">
        <v>65</v>
      </c>
      <c r="M10" s="282" t="s">
        <v>66</v>
      </c>
      <c r="N10" s="43"/>
      <c r="O10" s="286">
        <v>1</v>
      </c>
      <c r="P10" s="240">
        <v>0.05</v>
      </c>
      <c r="Q10" s="231" t="s">
        <v>299</v>
      </c>
      <c r="R10" s="232">
        <v>0.05</v>
      </c>
      <c r="S10" s="232">
        <v>0.15</v>
      </c>
      <c r="T10" s="231" t="s">
        <v>300</v>
      </c>
      <c r="U10" s="232">
        <f t="shared" ref="U10:U25" si="1">+R10+S10</f>
        <v>0.2</v>
      </c>
    </row>
    <row r="11" spans="2:21" ht="44.25" hidden="1" customHeight="1" x14ac:dyDescent="0.3">
      <c r="B11" s="287"/>
      <c r="C11" s="291"/>
      <c r="D11" s="30" t="s">
        <v>67</v>
      </c>
      <c r="E11" s="31">
        <v>1</v>
      </c>
      <c r="F11" s="31">
        <v>0</v>
      </c>
      <c r="G11" s="31">
        <v>0</v>
      </c>
      <c r="H11" s="31">
        <v>0</v>
      </c>
      <c r="I11" s="33">
        <f t="shared" ref="I11:I21" si="2">SUM(E11:H11)</f>
        <v>1</v>
      </c>
      <c r="J11" s="114" t="s">
        <v>57</v>
      </c>
      <c r="K11" s="281"/>
      <c r="L11" s="285"/>
      <c r="M11" s="292"/>
      <c r="N11" s="48"/>
      <c r="O11" s="286"/>
      <c r="P11" s="241"/>
      <c r="Q11" s="231"/>
      <c r="R11" s="233"/>
      <c r="S11" s="233"/>
      <c r="T11" s="231"/>
      <c r="U11" s="233"/>
    </row>
    <row r="12" spans="2:21" ht="42" hidden="1" customHeight="1" x14ac:dyDescent="0.3">
      <c r="B12" s="287"/>
      <c r="C12" s="294" t="s">
        <v>68</v>
      </c>
      <c r="D12" s="295" t="s">
        <v>69</v>
      </c>
      <c r="E12" s="276">
        <v>1</v>
      </c>
      <c r="F12" s="276">
        <v>1</v>
      </c>
      <c r="G12" s="276">
        <v>1</v>
      </c>
      <c r="H12" s="276">
        <v>1</v>
      </c>
      <c r="I12" s="279">
        <f t="shared" si="2"/>
        <v>4</v>
      </c>
      <c r="J12" s="280" t="s">
        <v>57</v>
      </c>
      <c r="K12" s="33">
        <v>4</v>
      </c>
      <c r="L12" s="49" t="s">
        <v>70</v>
      </c>
      <c r="M12" s="50" t="s">
        <v>59</v>
      </c>
      <c r="N12" s="50"/>
      <c r="O12" s="47">
        <v>1</v>
      </c>
      <c r="P12" s="137"/>
      <c r="Q12" s="141" t="s">
        <v>333</v>
      </c>
      <c r="R12" s="98">
        <f t="shared" si="0"/>
        <v>0</v>
      </c>
      <c r="S12" s="98">
        <v>0.05</v>
      </c>
      <c r="T12" s="142" t="s">
        <v>321</v>
      </c>
      <c r="U12" s="98">
        <f t="shared" si="1"/>
        <v>0.05</v>
      </c>
    </row>
    <row r="13" spans="2:21" ht="38.25" hidden="1" customHeight="1" x14ac:dyDescent="0.3">
      <c r="B13" s="287"/>
      <c r="C13" s="294"/>
      <c r="D13" s="295"/>
      <c r="E13" s="276"/>
      <c r="F13" s="276"/>
      <c r="G13" s="276"/>
      <c r="H13" s="276"/>
      <c r="I13" s="279"/>
      <c r="J13" s="280"/>
      <c r="K13" s="33">
        <v>5</v>
      </c>
      <c r="L13" s="49" t="s">
        <v>71</v>
      </c>
      <c r="M13" s="50" t="s">
        <v>59</v>
      </c>
      <c r="N13" s="50"/>
      <c r="O13" s="47">
        <v>1</v>
      </c>
      <c r="P13" s="137"/>
      <c r="Q13" s="141" t="s">
        <v>333</v>
      </c>
      <c r="R13" s="98">
        <f t="shared" si="0"/>
        <v>0</v>
      </c>
      <c r="S13" s="98">
        <v>0.05</v>
      </c>
      <c r="T13" s="142" t="s">
        <v>321</v>
      </c>
      <c r="U13" s="98">
        <f t="shared" si="1"/>
        <v>0.05</v>
      </c>
    </row>
    <row r="14" spans="2:21" ht="56.25" hidden="1" customHeight="1" x14ac:dyDescent="0.3">
      <c r="B14" s="287"/>
      <c r="C14" s="37" t="s">
        <v>72</v>
      </c>
      <c r="D14" s="30" t="s">
        <v>73</v>
      </c>
      <c r="E14" s="31">
        <v>1</v>
      </c>
      <c r="F14" s="31">
        <v>1</v>
      </c>
      <c r="G14" s="31">
        <v>1</v>
      </c>
      <c r="H14" s="31">
        <v>1</v>
      </c>
      <c r="I14" s="33">
        <f>SUM(E14:H14)</f>
        <v>4</v>
      </c>
      <c r="J14" s="114" t="s">
        <v>57</v>
      </c>
      <c r="K14" s="33">
        <v>6</v>
      </c>
      <c r="L14" s="51" t="s">
        <v>74</v>
      </c>
      <c r="M14" s="52" t="s">
        <v>59</v>
      </c>
      <c r="N14" s="52"/>
      <c r="O14" s="33">
        <v>1</v>
      </c>
      <c r="P14" s="123">
        <v>0.02</v>
      </c>
      <c r="Q14" s="120" t="s">
        <v>301</v>
      </c>
      <c r="R14" s="98">
        <f t="shared" si="0"/>
        <v>0.02</v>
      </c>
      <c r="S14" s="140">
        <v>0.08</v>
      </c>
      <c r="T14" s="120" t="s">
        <v>302</v>
      </c>
      <c r="U14" s="98">
        <f t="shared" si="1"/>
        <v>0.1</v>
      </c>
    </row>
    <row r="15" spans="2:21" ht="48.75" hidden="1" customHeight="1" x14ac:dyDescent="0.3">
      <c r="B15" s="287"/>
      <c r="C15" s="38" t="s">
        <v>75</v>
      </c>
      <c r="D15" s="39" t="s">
        <v>76</v>
      </c>
      <c r="E15" s="31">
        <v>0</v>
      </c>
      <c r="F15" s="31">
        <v>1</v>
      </c>
      <c r="G15" s="31">
        <v>1</v>
      </c>
      <c r="H15" s="31">
        <v>1</v>
      </c>
      <c r="I15" s="33">
        <f t="shared" si="2"/>
        <v>3</v>
      </c>
      <c r="J15" s="114" t="s">
        <v>57</v>
      </c>
      <c r="K15" s="279">
        <v>7</v>
      </c>
      <c r="L15" s="288" t="s">
        <v>77</v>
      </c>
      <c r="M15" s="282" t="s">
        <v>59</v>
      </c>
      <c r="N15" s="235"/>
      <c r="O15" s="284">
        <v>4</v>
      </c>
      <c r="P15" s="123">
        <v>0.02</v>
      </c>
      <c r="Q15" s="143" t="s">
        <v>303</v>
      </c>
      <c r="R15" s="98">
        <f t="shared" si="0"/>
        <v>0.02</v>
      </c>
      <c r="S15" s="98">
        <v>0</v>
      </c>
      <c r="T15" s="143" t="s">
        <v>377</v>
      </c>
      <c r="U15" s="98">
        <f t="shared" si="1"/>
        <v>0.02</v>
      </c>
    </row>
    <row r="16" spans="2:21" ht="114.75" hidden="1" customHeight="1" x14ac:dyDescent="0.3">
      <c r="B16" s="287"/>
      <c r="C16" s="37" t="s">
        <v>78</v>
      </c>
      <c r="D16" s="30" t="s">
        <v>79</v>
      </c>
      <c r="E16" s="31">
        <v>2</v>
      </c>
      <c r="F16" s="40">
        <v>2</v>
      </c>
      <c r="G16" s="31">
        <v>2</v>
      </c>
      <c r="H16" s="31">
        <v>2</v>
      </c>
      <c r="I16" s="33">
        <f>SUM(E16:H16)</f>
        <v>8</v>
      </c>
      <c r="J16" s="114" t="s">
        <v>57</v>
      </c>
      <c r="K16" s="279"/>
      <c r="L16" s="289"/>
      <c r="M16" s="283"/>
      <c r="N16" s="236"/>
      <c r="O16" s="284"/>
      <c r="P16" s="123">
        <v>0.05</v>
      </c>
      <c r="Q16" s="143" t="s">
        <v>304</v>
      </c>
      <c r="R16" s="98">
        <f t="shared" si="0"/>
        <v>0.05</v>
      </c>
      <c r="S16" s="140">
        <v>0.2</v>
      </c>
      <c r="T16" s="143" t="s">
        <v>305</v>
      </c>
      <c r="U16" s="98">
        <f t="shared" si="1"/>
        <v>0.25</v>
      </c>
    </row>
    <row r="17" spans="2:21" ht="82.5" hidden="1" customHeight="1" x14ac:dyDescent="0.3">
      <c r="B17" s="287"/>
      <c r="C17" s="38" t="s">
        <v>80</v>
      </c>
      <c r="D17" s="39" t="s">
        <v>81</v>
      </c>
      <c r="E17" s="31">
        <v>0</v>
      </c>
      <c r="F17" s="31">
        <v>1</v>
      </c>
      <c r="G17" s="31">
        <v>1</v>
      </c>
      <c r="H17" s="31">
        <v>1</v>
      </c>
      <c r="I17" s="33">
        <v>3</v>
      </c>
      <c r="J17" s="114" t="s">
        <v>57</v>
      </c>
      <c r="K17" s="279"/>
      <c r="L17" s="290"/>
      <c r="M17" s="292"/>
      <c r="N17" s="237"/>
      <c r="O17" s="284"/>
      <c r="P17" s="123">
        <v>0.01</v>
      </c>
      <c r="Q17" s="143" t="s">
        <v>303</v>
      </c>
      <c r="R17" s="98">
        <f t="shared" si="0"/>
        <v>0.01</v>
      </c>
      <c r="S17" s="140">
        <v>0.74</v>
      </c>
      <c r="T17" s="144" t="s">
        <v>306</v>
      </c>
      <c r="U17" s="98">
        <f t="shared" si="1"/>
        <v>0.75</v>
      </c>
    </row>
    <row r="18" spans="2:21" ht="52.5" hidden="1" customHeight="1" x14ac:dyDescent="0.3">
      <c r="B18" s="287" t="s">
        <v>82</v>
      </c>
      <c r="C18" s="30" t="s">
        <v>83</v>
      </c>
      <c r="D18" s="30" t="s">
        <v>84</v>
      </c>
      <c r="E18" s="31">
        <v>0</v>
      </c>
      <c r="F18" s="31">
        <v>2</v>
      </c>
      <c r="G18" s="31">
        <v>2</v>
      </c>
      <c r="H18" s="31">
        <v>2</v>
      </c>
      <c r="I18" s="33">
        <f t="shared" si="2"/>
        <v>6</v>
      </c>
      <c r="J18" s="114" t="s">
        <v>57</v>
      </c>
      <c r="K18" s="279">
        <v>8</v>
      </c>
      <c r="L18" s="285" t="s">
        <v>85</v>
      </c>
      <c r="M18" s="30" t="s">
        <v>86</v>
      </c>
      <c r="N18" s="30"/>
      <c r="O18" s="33">
        <v>2</v>
      </c>
      <c r="P18" s="123">
        <v>0.15</v>
      </c>
      <c r="Q18" s="135" t="s">
        <v>307</v>
      </c>
      <c r="R18" s="98">
        <f t="shared" si="0"/>
        <v>0.15</v>
      </c>
      <c r="S18" s="65">
        <v>0.15</v>
      </c>
      <c r="T18" s="145" t="s">
        <v>308</v>
      </c>
      <c r="U18" s="98">
        <f t="shared" si="1"/>
        <v>0.3</v>
      </c>
    </row>
    <row r="19" spans="2:21" ht="39.75" hidden="1" customHeight="1" x14ac:dyDescent="0.3">
      <c r="B19" s="287"/>
      <c r="C19" s="30" t="s">
        <v>87</v>
      </c>
      <c r="D19" s="30" t="s">
        <v>88</v>
      </c>
      <c r="E19" s="41">
        <v>1</v>
      </c>
      <c r="F19" s="41">
        <v>1</v>
      </c>
      <c r="G19" s="41">
        <v>1</v>
      </c>
      <c r="H19" s="41">
        <v>1</v>
      </c>
      <c r="I19" s="33">
        <f>SUM(E19:H19)</f>
        <v>4</v>
      </c>
      <c r="J19" s="114" t="s">
        <v>57</v>
      </c>
      <c r="K19" s="279"/>
      <c r="L19" s="285"/>
      <c r="M19" s="30" t="s">
        <v>59</v>
      </c>
      <c r="N19" s="30"/>
      <c r="O19" s="33">
        <v>1</v>
      </c>
      <c r="P19" s="123">
        <v>0.15</v>
      </c>
      <c r="Q19" s="135" t="s">
        <v>307</v>
      </c>
      <c r="R19" s="98">
        <f t="shared" si="0"/>
        <v>0.15</v>
      </c>
      <c r="S19" s="65">
        <v>0.15</v>
      </c>
      <c r="T19" s="135" t="s">
        <v>309</v>
      </c>
      <c r="U19" s="98">
        <f t="shared" si="1"/>
        <v>0.3</v>
      </c>
    </row>
    <row r="20" spans="2:21" ht="141.75" hidden="1" customHeight="1" x14ac:dyDescent="0.3">
      <c r="B20" s="287"/>
      <c r="C20" s="30" t="s">
        <v>89</v>
      </c>
      <c r="D20" s="30" t="s">
        <v>90</v>
      </c>
      <c r="E20" s="41">
        <v>2</v>
      </c>
      <c r="F20" s="41">
        <v>2</v>
      </c>
      <c r="G20" s="41">
        <v>2</v>
      </c>
      <c r="H20" s="41">
        <v>2</v>
      </c>
      <c r="I20" s="33">
        <f>SUM(E20:H20)</f>
        <v>8</v>
      </c>
      <c r="J20" s="114" t="s">
        <v>57</v>
      </c>
      <c r="K20" s="279"/>
      <c r="L20" s="285"/>
      <c r="M20" s="30" t="s">
        <v>91</v>
      </c>
      <c r="N20" s="30"/>
      <c r="O20" s="33">
        <v>2</v>
      </c>
      <c r="P20" s="123">
        <v>0.05</v>
      </c>
      <c r="Q20" s="146" t="s">
        <v>310</v>
      </c>
      <c r="R20" s="98">
        <f t="shared" si="0"/>
        <v>0.05</v>
      </c>
      <c r="S20" s="140">
        <v>0.05</v>
      </c>
      <c r="T20" s="147" t="s">
        <v>311</v>
      </c>
      <c r="U20" s="98">
        <f t="shared" si="1"/>
        <v>0.1</v>
      </c>
    </row>
    <row r="21" spans="2:21" ht="48.75" hidden="1" customHeight="1" x14ac:dyDescent="0.3">
      <c r="B21" s="287"/>
      <c r="C21" s="30" t="s">
        <v>92</v>
      </c>
      <c r="D21" s="30" t="s">
        <v>92</v>
      </c>
      <c r="E21" s="41">
        <v>0</v>
      </c>
      <c r="F21" s="41">
        <v>3</v>
      </c>
      <c r="G21" s="41">
        <v>4</v>
      </c>
      <c r="H21" s="41">
        <v>3</v>
      </c>
      <c r="I21" s="33">
        <f t="shared" si="2"/>
        <v>10</v>
      </c>
      <c r="J21" s="114" t="s">
        <v>57</v>
      </c>
      <c r="K21" s="279"/>
      <c r="L21" s="285"/>
      <c r="M21" s="30" t="s">
        <v>92</v>
      </c>
      <c r="N21" s="30"/>
      <c r="O21" s="47">
        <v>3</v>
      </c>
      <c r="P21" s="123">
        <v>0.15</v>
      </c>
      <c r="Q21" s="135" t="s">
        <v>307</v>
      </c>
      <c r="R21" s="98">
        <f t="shared" si="0"/>
        <v>0.15</v>
      </c>
      <c r="S21" s="140">
        <v>0.15</v>
      </c>
      <c r="T21" s="135" t="s">
        <v>312</v>
      </c>
      <c r="U21" s="98">
        <f t="shared" si="1"/>
        <v>0.3</v>
      </c>
    </row>
    <row r="22" spans="2:21" ht="48" hidden="1" customHeight="1" x14ac:dyDescent="0.3">
      <c r="B22" s="287"/>
      <c r="C22" s="30" t="s">
        <v>93</v>
      </c>
      <c r="D22" s="30" t="s">
        <v>94</v>
      </c>
      <c r="E22" s="31">
        <v>0</v>
      </c>
      <c r="F22" s="31">
        <v>1</v>
      </c>
      <c r="G22" s="31">
        <v>1</v>
      </c>
      <c r="H22" s="31">
        <v>1</v>
      </c>
      <c r="I22" s="33">
        <v>3</v>
      </c>
      <c r="J22" s="114" t="s">
        <v>57</v>
      </c>
      <c r="K22" s="33">
        <v>9</v>
      </c>
      <c r="L22" s="53" t="s">
        <v>95</v>
      </c>
      <c r="M22" s="54" t="s">
        <v>59</v>
      </c>
      <c r="N22" s="54"/>
      <c r="O22" s="47">
        <v>1</v>
      </c>
      <c r="P22" s="123">
        <v>0.1</v>
      </c>
      <c r="Q22" s="135" t="s">
        <v>313</v>
      </c>
      <c r="R22" s="98">
        <f t="shared" si="0"/>
        <v>0.1</v>
      </c>
      <c r="S22" s="140">
        <v>0.15</v>
      </c>
      <c r="T22" s="135" t="s">
        <v>314</v>
      </c>
      <c r="U22" s="98">
        <f t="shared" si="1"/>
        <v>0.25</v>
      </c>
    </row>
    <row r="23" spans="2:21" ht="65.25" hidden="1" customHeight="1" x14ac:dyDescent="0.3">
      <c r="B23" s="287" t="s">
        <v>96</v>
      </c>
      <c r="C23" s="34" t="s">
        <v>97</v>
      </c>
      <c r="D23" s="34" t="s">
        <v>98</v>
      </c>
      <c r="E23" s="32">
        <v>5</v>
      </c>
      <c r="F23" s="32">
        <v>5</v>
      </c>
      <c r="G23" s="32">
        <v>5</v>
      </c>
      <c r="H23" s="32">
        <v>5</v>
      </c>
      <c r="I23" s="33">
        <f>SUM(E23:H23)</f>
        <v>20</v>
      </c>
      <c r="J23" s="114" t="s">
        <v>57</v>
      </c>
      <c r="K23" s="274">
        <v>10</v>
      </c>
      <c r="L23" s="285" t="s">
        <v>99</v>
      </c>
      <c r="M23" s="34" t="s">
        <v>98</v>
      </c>
      <c r="N23" s="34"/>
      <c r="O23" s="32">
        <v>5</v>
      </c>
      <c r="P23" s="123">
        <v>0.02</v>
      </c>
      <c r="Q23" s="148" t="s">
        <v>315</v>
      </c>
      <c r="R23" s="98">
        <f t="shared" si="0"/>
        <v>0.02</v>
      </c>
      <c r="S23" s="140">
        <v>0.08</v>
      </c>
      <c r="T23" s="143" t="s">
        <v>316</v>
      </c>
      <c r="U23" s="98">
        <f t="shared" si="1"/>
        <v>0.1</v>
      </c>
    </row>
    <row r="24" spans="2:21" ht="67.5" hidden="1" customHeight="1" x14ac:dyDescent="0.3">
      <c r="B24" s="287"/>
      <c r="C24" s="34" t="s">
        <v>100</v>
      </c>
      <c r="D24" s="34" t="s">
        <v>101</v>
      </c>
      <c r="E24" s="32">
        <v>5</v>
      </c>
      <c r="F24" s="32">
        <v>5</v>
      </c>
      <c r="G24" s="32">
        <v>5</v>
      </c>
      <c r="H24" s="32">
        <v>5</v>
      </c>
      <c r="I24" s="33">
        <f>SUM(E24:H24)</f>
        <v>20</v>
      </c>
      <c r="J24" s="114" t="s">
        <v>57</v>
      </c>
      <c r="K24" s="281"/>
      <c r="L24" s="285"/>
      <c r="M24" s="34" t="s">
        <v>102</v>
      </c>
      <c r="N24" s="34"/>
      <c r="O24" s="32">
        <v>5</v>
      </c>
      <c r="P24" s="123">
        <v>0</v>
      </c>
      <c r="Q24" s="143" t="s">
        <v>317</v>
      </c>
      <c r="R24" s="98">
        <f t="shared" si="0"/>
        <v>0</v>
      </c>
      <c r="S24" s="140">
        <v>0.2</v>
      </c>
      <c r="T24" s="143" t="s">
        <v>318</v>
      </c>
      <c r="U24" s="98">
        <f t="shared" si="1"/>
        <v>0.2</v>
      </c>
    </row>
    <row r="25" spans="2:21" ht="63" hidden="1" customHeight="1" x14ac:dyDescent="0.3">
      <c r="B25" s="42" t="s">
        <v>103</v>
      </c>
      <c r="C25" s="34" t="s">
        <v>104</v>
      </c>
      <c r="D25" s="34" t="s">
        <v>105</v>
      </c>
      <c r="E25" s="32">
        <v>1</v>
      </c>
      <c r="F25" s="32">
        <v>0</v>
      </c>
      <c r="G25" s="32">
        <v>0</v>
      </c>
      <c r="H25" s="32">
        <v>0</v>
      </c>
      <c r="I25" s="33">
        <f>SUM(E25:H25)</f>
        <v>1</v>
      </c>
      <c r="J25" s="114" t="s">
        <v>57</v>
      </c>
      <c r="K25" s="33">
        <v>11</v>
      </c>
      <c r="L25" s="34" t="s">
        <v>106</v>
      </c>
      <c r="M25" s="34" t="s">
        <v>107</v>
      </c>
      <c r="N25" s="34"/>
      <c r="O25" s="55">
        <v>1</v>
      </c>
      <c r="P25" s="123">
        <v>0</v>
      </c>
      <c r="Q25" s="149" t="s">
        <v>319</v>
      </c>
      <c r="R25" s="98">
        <f t="shared" si="0"/>
        <v>0</v>
      </c>
      <c r="S25" s="140">
        <v>0.02</v>
      </c>
      <c r="T25" s="148" t="s">
        <v>320</v>
      </c>
      <c r="U25" s="98">
        <f t="shared" si="1"/>
        <v>0.02</v>
      </c>
    </row>
    <row r="26" spans="2:21" ht="51.75" hidden="1" customHeight="1" x14ac:dyDescent="0.3">
      <c r="B26" s="298" t="s">
        <v>15</v>
      </c>
      <c r="C26" s="299" t="s">
        <v>17</v>
      </c>
      <c r="D26" s="299" t="s">
        <v>30</v>
      </c>
      <c r="E26" s="296">
        <v>3</v>
      </c>
      <c r="F26" s="296">
        <v>3</v>
      </c>
      <c r="G26" s="296">
        <v>3</v>
      </c>
      <c r="H26" s="296">
        <v>3</v>
      </c>
      <c r="I26" s="297">
        <f>SUM(E26:H26)</f>
        <v>12</v>
      </c>
      <c r="J26" s="300" t="s">
        <v>7</v>
      </c>
      <c r="K26" s="27">
        <v>1</v>
      </c>
      <c r="L26" s="28" t="s">
        <v>38</v>
      </c>
      <c r="M26" s="58" t="s">
        <v>39</v>
      </c>
      <c r="N26" s="58"/>
      <c r="O26" s="60">
        <v>1</v>
      </c>
      <c r="P26" s="125">
        <v>0.17</v>
      </c>
      <c r="Q26" s="162" t="s">
        <v>388</v>
      </c>
      <c r="R26" s="163">
        <f t="shared" ref="R26:R33" si="3">P26</f>
        <v>0.17</v>
      </c>
      <c r="S26" s="163">
        <v>0.17</v>
      </c>
      <c r="T26" s="164" t="s">
        <v>389</v>
      </c>
      <c r="U26" s="163">
        <f t="shared" ref="U26:U33" si="4">R26+S26</f>
        <v>0.34</v>
      </c>
    </row>
    <row r="27" spans="2:21" ht="69" hidden="1" customHeight="1" x14ac:dyDescent="0.3">
      <c r="B27" s="298"/>
      <c r="C27" s="299"/>
      <c r="D27" s="299"/>
      <c r="E27" s="296"/>
      <c r="F27" s="296"/>
      <c r="G27" s="296"/>
      <c r="H27" s="296"/>
      <c r="I27" s="297"/>
      <c r="J27" s="300"/>
      <c r="K27" s="27">
        <v>2</v>
      </c>
      <c r="L27" s="28" t="s">
        <v>46</v>
      </c>
      <c r="M27" s="58" t="s">
        <v>40</v>
      </c>
      <c r="N27" s="58"/>
      <c r="O27" s="60">
        <v>12</v>
      </c>
      <c r="P27" s="125">
        <v>0.05</v>
      </c>
      <c r="Q27" s="164" t="s">
        <v>390</v>
      </c>
      <c r="R27" s="163">
        <f t="shared" si="3"/>
        <v>0.05</v>
      </c>
      <c r="S27" s="163">
        <v>0.05</v>
      </c>
      <c r="T27" s="164" t="s">
        <v>391</v>
      </c>
      <c r="U27" s="163">
        <f t="shared" si="4"/>
        <v>0.1</v>
      </c>
    </row>
    <row r="28" spans="2:21" ht="60.75" hidden="1" customHeight="1" x14ac:dyDescent="0.3">
      <c r="B28" s="298"/>
      <c r="C28" s="299"/>
      <c r="D28" s="299"/>
      <c r="E28" s="296"/>
      <c r="F28" s="296"/>
      <c r="G28" s="296"/>
      <c r="H28" s="296"/>
      <c r="I28" s="297"/>
      <c r="J28" s="300"/>
      <c r="K28" s="27">
        <v>3</v>
      </c>
      <c r="L28" s="28" t="s">
        <v>41</v>
      </c>
      <c r="M28" s="28" t="s">
        <v>47</v>
      </c>
      <c r="N28" s="28"/>
      <c r="O28" s="60">
        <v>1</v>
      </c>
      <c r="P28" s="125">
        <v>0.1</v>
      </c>
      <c r="Q28" s="164" t="s">
        <v>392</v>
      </c>
      <c r="R28" s="163">
        <f t="shared" si="3"/>
        <v>0.1</v>
      </c>
      <c r="S28" s="163">
        <v>0.1</v>
      </c>
      <c r="T28" s="164" t="s">
        <v>393</v>
      </c>
      <c r="U28" s="163">
        <f t="shared" si="4"/>
        <v>0.2</v>
      </c>
    </row>
    <row r="29" spans="2:21" ht="63.75" hidden="1" customHeight="1" x14ac:dyDescent="0.3">
      <c r="B29" s="298"/>
      <c r="C29" s="299"/>
      <c r="D29" s="299"/>
      <c r="E29" s="296"/>
      <c r="F29" s="296"/>
      <c r="G29" s="296"/>
      <c r="H29" s="296"/>
      <c r="I29" s="297"/>
      <c r="J29" s="300"/>
      <c r="K29" s="27">
        <v>4</v>
      </c>
      <c r="L29" s="28" t="s">
        <v>43</v>
      </c>
      <c r="M29" s="28" t="s">
        <v>47</v>
      </c>
      <c r="N29" s="28"/>
      <c r="O29" s="60">
        <v>1</v>
      </c>
      <c r="P29" s="125">
        <v>0.17</v>
      </c>
      <c r="Q29" s="164" t="s">
        <v>394</v>
      </c>
      <c r="R29" s="163">
        <f t="shared" si="3"/>
        <v>0.17</v>
      </c>
      <c r="S29" s="163">
        <v>0.17</v>
      </c>
      <c r="T29" s="164" t="s">
        <v>395</v>
      </c>
      <c r="U29" s="163">
        <f t="shared" si="4"/>
        <v>0.34</v>
      </c>
    </row>
    <row r="30" spans="2:21" ht="99.75" hidden="1" customHeight="1" x14ac:dyDescent="0.3">
      <c r="B30" s="298"/>
      <c r="C30" s="299"/>
      <c r="D30" s="299"/>
      <c r="E30" s="296"/>
      <c r="F30" s="296"/>
      <c r="G30" s="296"/>
      <c r="H30" s="296"/>
      <c r="I30" s="297"/>
      <c r="J30" s="300"/>
      <c r="K30" s="27">
        <v>5</v>
      </c>
      <c r="L30" s="28" t="s">
        <v>42</v>
      </c>
      <c r="M30" s="28" t="s">
        <v>47</v>
      </c>
      <c r="N30" s="28"/>
      <c r="O30" s="60">
        <v>1</v>
      </c>
      <c r="P30" s="125">
        <v>0.3</v>
      </c>
      <c r="Q30" s="164" t="s">
        <v>396</v>
      </c>
      <c r="R30" s="163">
        <f t="shared" si="3"/>
        <v>0.3</v>
      </c>
      <c r="S30" s="163">
        <v>0.15</v>
      </c>
      <c r="T30" s="164" t="s">
        <v>397</v>
      </c>
      <c r="U30" s="163">
        <f t="shared" si="4"/>
        <v>0.44999999999999996</v>
      </c>
    </row>
    <row r="31" spans="2:21" ht="124.5" hidden="1" customHeight="1" x14ac:dyDescent="0.3">
      <c r="B31" s="56" t="s">
        <v>33</v>
      </c>
      <c r="C31" s="57" t="s">
        <v>34</v>
      </c>
      <c r="D31" s="57" t="s">
        <v>34</v>
      </c>
      <c r="E31" s="26">
        <v>0</v>
      </c>
      <c r="F31" s="26">
        <v>1</v>
      </c>
      <c r="G31" s="26">
        <v>2</v>
      </c>
      <c r="H31" s="26">
        <v>3</v>
      </c>
      <c r="I31" s="27">
        <v>6</v>
      </c>
      <c r="J31" s="115" t="s">
        <v>7</v>
      </c>
      <c r="K31" s="59">
        <v>6</v>
      </c>
      <c r="L31" s="28" t="s">
        <v>53</v>
      </c>
      <c r="M31" s="28" t="s">
        <v>48</v>
      </c>
      <c r="N31" s="28"/>
      <c r="O31" s="60">
        <v>1</v>
      </c>
      <c r="P31" s="125">
        <v>0.06</v>
      </c>
      <c r="Q31" s="164" t="s">
        <v>398</v>
      </c>
      <c r="R31" s="163">
        <f t="shared" si="3"/>
        <v>0.06</v>
      </c>
      <c r="S31" s="163">
        <v>0.06</v>
      </c>
      <c r="T31" s="164" t="s">
        <v>399</v>
      </c>
      <c r="U31" s="163">
        <f t="shared" si="4"/>
        <v>0.12</v>
      </c>
    </row>
    <row r="32" spans="2:21" ht="60.75" hidden="1" customHeight="1" x14ac:dyDescent="0.3">
      <c r="B32" s="29" t="s">
        <v>35</v>
      </c>
      <c r="C32" s="57" t="s">
        <v>36</v>
      </c>
      <c r="D32" s="25" t="s">
        <v>37</v>
      </c>
      <c r="E32" s="26">
        <v>12000</v>
      </c>
      <c r="F32" s="26">
        <v>12000</v>
      </c>
      <c r="G32" s="26">
        <v>12000</v>
      </c>
      <c r="H32" s="26">
        <v>12000</v>
      </c>
      <c r="I32" s="27">
        <v>12000</v>
      </c>
      <c r="J32" s="116" t="s">
        <v>7</v>
      </c>
      <c r="K32" s="27">
        <v>7</v>
      </c>
      <c r="L32" s="25" t="s">
        <v>44</v>
      </c>
      <c r="M32" s="25" t="s">
        <v>49</v>
      </c>
      <c r="N32" s="25"/>
      <c r="O32" s="60">
        <v>12000</v>
      </c>
      <c r="P32" s="125">
        <v>0.03</v>
      </c>
      <c r="Q32" s="164" t="s">
        <v>400</v>
      </c>
      <c r="R32" s="163">
        <f t="shared" si="3"/>
        <v>0.03</v>
      </c>
      <c r="S32" s="163">
        <v>0.12</v>
      </c>
      <c r="T32" s="164" t="s">
        <v>401</v>
      </c>
      <c r="U32" s="163">
        <f t="shared" si="4"/>
        <v>0.15</v>
      </c>
    </row>
    <row r="33" spans="2:21" ht="58.5" hidden="1" customHeight="1" x14ac:dyDescent="0.3">
      <c r="B33" s="29" t="s">
        <v>25</v>
      </c>
      <c r="C33" s="57" t="s">
        <v>26</v>
      </c>
      <c r="D33" s="25" t="s">
        <v>27</v>
      </c>
      <c r="E33" s="26">
        <v>0</v>
      </c>
      <c r="F33" s="26">
        <v>2</v>
      </c>
      <c r="G33" s="26">
        <v>6</v>
      </c>
      <c r="H33" s="26">
        <v>12</v>
      </c>
      <c r="I33" s="27">
        <f>SUM(E33:H33)</f>
        <v>20</v>
      </c>
      <c r="J33" s="116" t="s">
        <v>7</v>
      </c>
      <c r="K33" s="27">
        <v>8</v>
      </c>
      <c r="L33" s="25" t="s">
        <v>31</v>
      </c>
      <c r="M33" s="25" t="s">
        <v>27</v>
      </c>
      <c r="N33" s="25"/>
      <c r="O33" s="60">
        <v>2</v>
      </c>
      <c r="P33" s="125">
        <v>0.17</v>
      </c>
      <c r="Q33" s="164" t="s">
        <v>402</v>
      </c>
      <c r="R33" s="163">
        <f t="shared" si="3"/>
        <v>0.17</v>
      </c>
      <c r="S33" s="163">
        <v>0.17</v>
      </c>
      <c r="T33" s="164" t="s">
        <v>403</v>
      </c>
      <c r="U33" s="163">
        <f t="shared" si="4"/>
        <v>0.34</v>
      </c>
    </row>
    <row r="34" spans="2:21" ht="38.25" hidden="1" customHeight="1" x14ac:dyDescent="0.3">
      <c r="B34" s="298" t="s">
        <v>14</v>
      </c>
      <c r="C34" s="301" t="s">
        <v>24</v>
      </c>
      <c r="D34" s="301" t="s">
        <v>28</v>
      </c>
      <c r="E34" s="304">
        <v>180</v>
      </c>
      <c r="F34" s="304">
        <v>200</v>
      </c>
      <c r="G34" s="304">
        <v>220</v>
      </c>
      <c r="H34" s="304">
        <v>250</v>
      </c>
      <c r="I34" s="297">
        <f>+H34</f>
        <v>250</v>
      </c>
      <c r="J34" s="300" t="s">
        <v>7</v>
      </c>
      <c r="K34" s="297">
        <v>9</v>
      </c>
      <c r="L34" s="301" t="s">
        <v>281</v>
      </c>
      <c r="M34" s="57" t="s">
        <v>276</v>
      </c>
      <c r="N34" s="57"/>
      <c r="O34" s="60">
        <f>F34</f>
        <v>200</v>
      </c>
      <c r="P34" s="137">
        <v>1.05</v>
      </c>
      <c r="Q34" s="164" t="s">
        <v>405</v>
      </c>
      <c r="R34" s="173">
        <v>1.05</v>
      </c>
      <c r="S34" s="163">
        <v>1.6500000000000001E-2</v>
      </c>
      <c r="T34" s="164" t="s">
        <v>406</v>
      </c>
      <c r="U34" s="173">
        <v>1.07</v>
      </c>
    </row>
    <row r="35" spans="2:21" ht="60" hidden="1" customHeight="1" x14ac:dyDescent="0.3">
      <c r="B35" s="298"/>
      <c r="C35" s="302"/>
      <c r="D35" s="302"/>
      <c r="E35" s="304"/>
      <c r="F35" s="304"/>
      <c r="G35" s="304"/>
      <c r="H35" s="304"/>
      <c r="I35" s="297"/>
      <c r="J35" s="300"/>
      <c r="K35" s="297"/>
      <c r="L35" s="302"/>
      <c r="M35" s="25" t="s">
        <v>277</v>
      </c>
      <c r="N35" s="25"/>
      <c r="O35" s="60">
        <v>1</v>
      </c>
      <c r="P35" s="125">
        <v>0.1</v>
      </c>
      <c r="Q35" s="164" t="s">
        <v>408</v>
      </c>
      <c r="R35" s="163">
        <f>P35</f>
        <v>0.1</v>
      </c>
      <c r="S35" s="163">
        <v>0.1</v>
      </c>
      <c r="T35" s="164" t="s">
        <v>407</v>
      </c>
      <c r="U35" s="163">
        <f>R35+S35</f>
        <v>0.2</v>
      </c>
    </row>
    <row r="36" spans="2:21" ht="36" hidden="1" customHeight="1" x14ac:dyDescent="0.3">
      <c r="B36" s="298"/>
      <c r="C36" s="303"/>
      <c r="D36" s="303"/>
      <c r="E36" s="304"/>
      <c r="F36" s="304"/>
      <c r="G36" s="304"/>
      <c r="H36" s="304"/>
      <c r="I36" s="297"/>
      <c r="J36" s="300"/>
      <c r="K36" s="297"/>
      <c r="L36" s="303"/>
      <c r="M36" s="25" t="s">
        <v>45</v>
      </c>
      <c r="N36" s="25"/>
      <c r="O36" s="60">
        <v>200</v>
      </c>
      <c r="P36" s="125">
        <v>0.2</v>
      </c>
      <c r="Q36" s="164" t="s">
        <v>409</v>
      </c>
      <c r="R36" s="163">
        <f>P36</f>
        <v>0.2</v>
      </c>
      <c r="S36" s="163">
        <v>0.2</v>
      </c>
      <c r="T36" s="164" t="s">
        <v>410</v>
      </c>
      <c r="U36" s="163">
        <f>R36+S36</f>
        <v>0.4</v>
      </c>
    </row>
    <row r="37" spans="2:21" ht="95.25" hidden="1" customHeight="1" x14ac:dyDescent="0.3">
      <c r="B37" s="298" t="s">
        <v>21</v>
      </c>
      <c r="C37" s="28" t="s">
        <v>16</v>
      </c>
      <c r="D37" s="28" t="s">
        <v>29</v>
      </c>
      <c r="E37" s="26">
        <v>5</v>
      </c>
      <c r="F37" s="26">
        <v>10</v>
      </c>
      <c r="G37" s="26">
        <v>1</v>
      </c>
      <c r="H37" s="26">
        <v>0</v>
      </c>
      <c r="I37" s="27">
        <f>SUM(E37:H37)</f>
        <v>16</v>
      </c>
      <c r="J37" s="116" t="s">
        <v>7</v>
      </c>
      <c r="K37" s="27">
        <v>10</v>
      </c>
      <c r="L37" s="61" t="s">
        <v>50</v>
      </c>
      <c r="M37" s="61" t="s">
        <v>51</v>
      </c>
      <c r="N37" s="61"/>
      <c r="O37" s="62">
        <v>10</v>
      </c>
      <c r="P37" s="125">
        <v>0.17</v>
      </c>
      <c r="Q37" s="166" t="s">
        <v>411</v>
      </c>
      <c r="R37" s="165">
        <f>P37</f>
        <v>0.17</v>
      </c>
      <c r="S37" s="165">
        <v>0.17</v>
      </c>
      <c r="T37" s="166" t="s">
        <v>412</v>
      </c>
      <c r="U37" s="165">
        <f>R37+S37</f>
        <v>0.34</v>
      </c>
    </row>
    <row r="38" spans="2:21" ht="93" hidden="1" customHeight="1" x14ac:dyDescent="0.3">
      <c r="B38" s="298"/>
      <c r="C38" s="28" t="s">
        <v>22</v>
      </c>
      <c r="D38" s="28" t="s">
        <v>23</v>
      </c>
      <c r="E38" s="26">
        <v>0</v>
      </c>
      <c r="F38" s="26">
        <v>2</v>
      </c>
      <c r="G38" s="26">
        <v>2</v>
      </c>
      <c r="H38" s="26">
        <v>2</v>
      </c>
      <c r="I38" s="27">
        <f>SUM(E38:H38)</f>
        <v>6</v>
      </c>
      <c r="J38" s="116" t="s">
        <v>7</v>
      </c>
      <c r="K38" s="27">
        <v>11</v>
      </c>
      <c r="L38" s="61" t="s">
        <v>52</v>
      </c>
      <c r="M38" s="61" t="s">
        <v>51</v>
      </c>
      <c r="N38" s="61"/>
      <c r="O38" s="62">
        <v>2</v>
      </c>
      <c r="P38" s="125">
        <v>0.17</v>
      </c>
      <c r="Q38" s="166" t="s">
        <v>413</v>
      </c>
      <c r="R38" s="165">
        <f>P38</f>
        <v>0.17</v>
      </c>
      <c r="S38" s="165">
        <v>0.17</v>
      </c>
      <c r="T38" s="166" t="s">
        <v>414</v>
      </c>
      <c r="U38" s="165">
        <f>R38+S38</f>
        <v>0.34</v>
      </c>
    </row>
    <row r="39" spans="2:21" ht="34.5" hidden="1" customHeight="1" x14ac:dyDescent="0.3">
      <c r="B39" s="311" t="s">
        <v>165</v>
      </c>
      <c r="C39" s="312" t="s">
        <v>166</v>
      </c>
      <c r="D39" s="312" t="s">
        <v>167</v>
      </c>
      <c r="E39" s="277">
        <v>4</v>
      </c>
      <c r="F39" s="277">
        <v>4</v>
      </c>
      <c r="G39" s="277">
        <v>4</v>
      </c>
      <c r="H39" s="277">
        <v>4</v>
      </c>
      <c r="I39" s="250">
        <f>SUM(E39:H39)</f>
        <v>16</v>
      </c>
      <c r="J39" s="293" t="s">
        <v>168</v>
      </c>
      <c r="K39" s="250">
        <v>1</v>
      </c>
      <c r="L39" s="249" t="s">
        <v>169</v>
      </c>
      <c r="M39" s="231" t="s">
        <v>167</v>
      </c>
      <c r="N39" s="238"/>
      <c r="O39" s="310">
        <v>4</v>
      </c>
      <c r="P39" s="240">
        <v>0.1</v>
      </c>
      <c r="Q39" s="259" t="s">
        <v>378</v>
      </c>
      <c r="R39" s="208">
        <f>P39</f>
        <v>0.1</v>
      </c>
      <c r="S39" s="208">
        <v>0.2</v>
      </c>
      <c r="T39" s="231" t="s">
        <v>379</v>
      </c>
      <c r="U39" s="208">
        <f>R39+S39</f>
        <v>0.30000000000000004</v>
      </c>
    </row>
    <row r="40" spans="2:21" ht="121.5" hidden="1" customHeight="1" x14ac:dyDescent="0.3">
      <c r="B40" s="311"/>
      <c r="C40" s="312"/>
      <c r="D40" s="312"/>
      <c r="E40" s="277"/>
      <c r="F40" s="277"/>
      <c r="G40" s="277"/>
      <c r="H40" s="277"/>
      <c r="I40" s="250"/>
      <c r="J40" s="293"/>
      <c r="K40" s="250"/>
      <c r="L40" s="249"/>
      <c r="M40" s="231"/>
      <c r="N40" s="239"/>
      <c r="O40" s="310"/>
      <c r="P40" s="241"/>
      <c r="Q40" s="261" t="s">
        <v>378</v>
      </c>
      <c r="R40" s="209">
        <v>0.1</v>
      </c>
      <c r="S40" s="209">
        <v>0.2</v>
      </c>
      <c r="T40" s="231" t="s">
        <v>379</v>
      </c>
      <c r="U40" s="209">
        <v>0.3</v>
      </c>
    </row>
    <row r="41" spans="2:21" ht="91.5" hidden="1" customHeight="1" x14ac:dyDescent="0.3">
      <c r="B41" s="63" t="s">
        <v>170</v>
      </c>
      <c r="C41" s="64" t="s">
        <v>171</v>
      </c>
      <c r="D41" s="64" t="s">
        <v>172</v>
      </c>
      <c r="E41" s="65">
        <v>0.1</v>
      </c>
      <c r="F41" s="65">
        <v>0.05</v>
      </c>
      <c r="G41" s="65">
        <v>0.15</v>
      </c>
      <c r="H41" s="65">
        <v>0.1</v>
      </c>
      <c r="I41" s="66">
        <f>SUM(E41:H41)</f>
        <v>0.4</v>
      </c>
      <c r="J41" s="117" t="s">
        <v>168</v>
      </c>
      <c r="K41" s="250"/>
      <c r="L41" s="249"/>
      <c r="M41" s="67" t="s">
        <v>173</v>
      </c>
      <c r="N41" s="67"/>
      <c r="O41" s="73">
        <v>0.05</v>
      </c>
      <c r="P41" s="123">
        <v>0.1</v>
      </c>
      <c r="Q41" s="150" t="s">
        <v>427</v>
      </c>
      <c r="R41" s="151">
        <f>P41</f>
        <v>0.1</v>
      </c>
      <c r="S41" s="73">
        <v>0.1</v>
      </c>
      <c r="T41" s="150" t="s">
        <v>428</v>
      </c>
      <c r="U41" s="73">
        <f>R41+S41</f>
        <v>0.2</v>
      </c>
    </row>
    <row r="42" spans="2:21" ht="24" hidden="1" customHeight="1" x14ac:dyDescent="0.3">
      <c r="B42" s="320" t="s">
        <v>174</v>
      </c>
      <c r="C42" s="67" t="s">
        <v>175</v>
      </c>
      <c r="D42" s="68" t="s">
        <v>176</v>
      </c>
      <c r="E42" s="69">
        <v>1</v>
      </c>
      <c r="F42" s="69">
        <v>1</v>
      </c>
      <c r="G42" s="70">
        <v>1</v>
      </c>
      <c r="H42" s="70">
        <v>1</v>
      </c>
      <c r="I42" s="71">
        <f>SUM(E42:H42)</f>
        <v>4</v>
      </c>
      <c r="J42" s="321" t="s">
        <v>168</v>
      </c>
      <c r="K42" s="250">
        <v>2</v>
      </c>
      <c r="L42" s="231" t="s">
        <v>177</v>
      </c>
      <c r="M42" s="231" t="s">
        <v>164</v>
      </c>
      <c r="N42" s="238"/>
      <c r="O42" s="309">
        <v>3</v>
      </c>
      <c r="P42" s="240">
        <v>0.15</v>
      </c>
      <c r="Q42" s="305" t="s">
        <v>429</v>
      </c>
      <c r="R42" s="307">
        <v>0.15</v>
      </c>
      <c r="S42" s="307">
        <v>0.15</v>
      </c>
      <c r="T42" s="305" t="s">
        <v>430</v>
      </c>
      <c r="U42" s="307">
        <f>R42+S42</f>
        <v>0.3</v>
      </c>
    </row>
    <row r="43" spans="2:21" ht="110.25" hidden="1" customHeight="1" x14ac:dyDescent="0.3">
      <c r="B43" s="320"/>
      <c r="C43" s="67" t="s">
        <v>178</v>
      </c>
      <c r="D43" s="68" t="s">
        <v>179</v>
      </c>
      <c r="E43" s="69">
        <v>0</v>
      </c>
      <c r="F43" s="69">
        <v>0</v>
      </c>
      <c r="G43" s="70">
        <v>0</v>
      </c>
      <c r="H43" s="70">
        <v>1</v>
      </c>
      <c r="I43" s="71">
        <f>H43</f>
        <v>1</v>
      </c>
      <c r="J43" s="321"/>
      <c r="K43" s="250"/>
      <c r="L43" s="231"/>
      <c r="M43" s="231"/>
      <c r="N43" s="239"/>
      <c r="O43" s="309"/>
      <c r="P43" s="241"/>
      <c r="Q43" s="306"/>
      <c r="R43" s="308"/>
      <c r="S43" s="308"/>
      <c r="T43" s="306"/>
      <c r="U43" s="308"/>
    </row>
    <row r="44" spans="2:21" ht="77.25" hidden="1" customHeight="1" x14ac:dyDescent="0.3">
      <c r="B44" s="63" t="s">
        <v>180</v>
      </c>
      <c r="C44" s="72" t="s">
        <v>181</v>
      </c>
      <c r="D44" s="67" t="s">
        <v>182</v>
      </c>
      <c r="E44" s="70">
        <v>1</v>
      </c>
      <c r="F44" s="70">
        <v>1</v>
      </c>
      <c r="G44" s="70">
        <v>1</v>
      </c>
      <c r="H44" s="70">
        <v>1</v>
      </c>
      <c r="I44" s="71">
        <f>SUM(E44:H44)</f>
        <v>4</v>
      </c>
      <c r="J44" s="117" t="s">
        <v>168</v>
      </c>
      <c r="K44" s="71">
        <v>3</v>
      </c>
      <c r="L44" s="67" t="s">
        <v>183</v>
      </c>
      <c r="M44" s="74" t="s">
        <v>164</v>
      </c>
      <c r="N44" s="74"/>
      <c r="O44" s="75">
        <v>4</v>
      </c>
      <c r="P44" s="123">
        <v>0.05</v>
      </c>
      <c r="Q44" s="160" t="s">
        <v>380</v>
      </c>
      <c r="R44" s="73">
        <f>P44</f>
        <v>0.05</v>
      </c>
      <c r="S44" s="73">
        <v>0.15</v>
      </c>
      <c r="T44" s="161" t="s">
        <v>381</v>
      </c>
      <c r="U44" s="73">
        <f>R44+S44</f>
        <v>0.2</v>
      </c>
    </row>
    <row r="45" spans="2:21" ht="105.75" hidden="1" customHeight="1" x14ac:dyDescent="0.3">
      <c r="B45" s="313" t="s">
        <v>96</v>
      </c>
      <c r="C45" s="251" t="s">
        <v>184</v>
      </c>
      <c r="D45" s="67" t="s">
        <v>185</v>
      </c>
      <c r="E45" s="69">
        <v>3</v>
      </c>
      <c r="F45" s="69">
        <v>3</v>
      </c>
      <c r="G45" s="69">
        <v>3</v>
      </c>
      <c r="H45" s="69">
        <v>3</v>
      </c>
      <c r="I45" s="71">
        <f>SUM(E45:H45)</f>
        <v>12</v>
      </c>
      <c r="J45" s="117" t="s">
        <v>168</v>
      </c>
      <c r="K45" s="317">
        <v>4</v>
      </c>
      <c r="L45" s="259" t="s">
        <v>186</v>
      </c>
      <c r="M45" s="67" t="s">
        <v>164</v>
      </c>
      <c r="N45" s="67"/>
      <c r="O45" s="76">
        <v>3</v>
      </c>
      <c r="P45" s="123">
        <v>0.1</v>
      </c>
      <c r="Q45" s="152" t="s">
        <v>382</v>
      </c>
      <c r="R45" s="73">
        <f>P45</f>
        <v>0.1</v>
      </c>
      <c r="S45" s="73">
        <v>0.1</v>
      </c>
      <c r="T45" s="150" t="s">
        <v>383</v>
      </c>
      <c r="U45" s="66">
        <f>R45+S45</f>
        <v>0.2</v>
      </c>
    </row>
    <row r="46" spans="2:21" ht="15" hidden="1" customHeight="1" x14ac:dyDescent="0.3">
      <c r="B46" s="314"/>
      <c r="C46" s="316"/>
      <c r="D46" s="259" t="s">
        <v>187</v>
      </c>
      <c r="E46" s="322">
        <v>3</v>
      </c>
      <c r="F46" s="322">
        <v>0</v>
      </c>
      <c r="G46" s="322">
        <v>3</v>
      </c>
      <c r="H46" s="322">
        <v>2</v>
      </c>
      <c r="I46" s="317">
        <f>SUM(E46:H46)</f>
        <v>8</v>
      </c>
      <c r="J46" s="266" t="s">
        <v>168</v>
      </c>
      <c r="K46" s="318"/>
      <c r="L46" s="260"/>
      <c r="M46" s="231" t="s">
        <v>188</v>
      </c>
      <c r="N46" s="325"/>
      <c r="O46" s="334">
        <v>3</v>
      </c>
      <c r="P46" s="326">
        <v>0.05</v>
      </c>
      <c r="Q46" s="305" t="s">
        <v>384</v>
      </c>
      <c r="R46" s="307">
        <f>P46</f>
        <v>0.05</v>
      </c>
      <c r="S46" s="307">
        <v>0.1</v>
      </c>
      <c r="T46" s="359" t="s">
        <v>385</v>
      </c>
      <c r="U46" s="208">
        <f>R46+S46</f>
        <v>0.15000000000000002</v>
      </c>
    </row>
    <row r="47" spans="2:21" ht="62.25" hidden="1" customHeight="1" x14ac:dyDescent="0.3">
      <c r="B47" s="314"/>
      <c r="C47" s="316"/>
      <c r="D47" s="260"/>
      <c r="E47" s="323"/>
      <c r="F47" s="323"/>
      <c r="G47" s="323"/>
      <c r="H47" s="323"/>
      <c r="I47" s="318"/>
      <c r="J47" s="267"/>
      <c r="K47" s="318"/>
      <c r="L47" s="260"/>
      <c r="M47" s="231"/>
      <c r="N47" s="325"/>
      <c r="O47" s="334"/>
      <c r="P47" s="327"/>
      <c r="Q47" s="306"/>
      <c r="R47" s="308"/>
      <c r="S47" s="308"/>
      <c r="T47" s="360"/>
      <c r="U47" s="209"/>
    </row>
    <row r="48" spans="2:21" ht="167.25" hidden="1" customHeight="1" x14ac:dyDescent="0.3">
      <c r="B48" s="315"/>
      <c r="C48" s="252"/>
      <c r="D48" s="261"/>
      <c r="E48" s="324"/>
      <c r="F48" s="324"/>
      <c r="G48" s="324"/>
      <c r="H48" s="324"/>
      <c r="I48" s="319"/>
      <c r="J48" s="268"/>
      <c r="K48" s="319"/>
      <c r="L48" s="261"/>
      <c r="M48" s="74" t="s">
        <v>271</v>
      </c>
      <c r="N48" s="74"/>
      <c r="O48" s="69">
        <v>50</v>
      </c>
      <c r="P48" s="186">
        <v>0.1</v>
      </c>
      <c r="Q48" s="160" t="s">
        <v>425</v>
      </c>
      <c r="R48" s="186">
        <f>P48</f>
        <v>0.1</v>
      </c>
      <c r="S48" s="186">
        <v>0.1</v>
      </c>
      <c r="T48" s="174" t="s">
        <v>426</v>
      </c>
      <c r="U48" s="180">
        <f>R48+S48</f>
        <v>0.2</v>
      </c>
    </row>
    <row r="49" spans="2:21" ht="100.5" hidden="1" customHeight="1" x14ac:dyDescent="0.3">
      <c r="B49" s="335" t="s">
        <v>108</v>
      </c>
      <c r="C49" s="77" t="s">
        <v>109</v>
      </c>
      <c r="D49" s="78" t="s">
        <v>110</v>
      </c>
      <c r="E49" s="79">
        <v>24</v>
      </c>
      <c r="F49" s="79">
        <v>24</v>
      </c>
      <c r="G49" s="79">
        <v>24</v>
      </c>
      <c r="H49" s="79">
        <v>24</v>
      </c>
      <c r="I49" s="80">
        <f>SUM(E49:H49)</f>
        <v>96</v>
      </c>
      <c r="J49" s="118" t="s">
        <v>111</v>
      </c>
      <c r="K49" s="80">
        <v>1</v>
      </c>
      <c r="L49" s="90" t="s">
        <v>112</v>
      </c>
      <c r="M49" s="86" t="s">
        <v>113</v>
      </c>
      <c r="N49" s="86"/>
      <c r="O49" s="91">
        <v>24</v>
      </c>
      <c r="P49" s="125">
        <v>1</v>
      </c>
      <c r="Q49" s="130" t="s">
        <v>337</v>
      </c>
      <c r="R49" s="94">
        <f>P49</f>
        <v>1</v>
      </c>
      <c r="S49" s="94">
        <v>1</v>
      </c>
      <c r="T49" s="130" t="s">
        <v>336</v>
      </c>
      <c r="U49" s="94">
        <f>S49</f>
        <v>1</v>
      </c>
    </row>
    <row r="50" spans="2:21" ht="54.75" hidden="1" customHeight="1" x14ac:dyDescent="0.3">
      <c r="B50" s="335"/>
      <c r="C50" s="77" t="s">
        <v>114</v>
      </c>
      <c r="D50" s="78" t="s">
        <v>115</v>
      </c>
      <c r="E50" s="79">
        <v>0</v>
      </c>
      <c r="F50" s="81">
        <v>0.25</v>
      </c>
      <c r="G50" s="81">
        <v>0.75</v>
      </c>
      <c r="H50" s="81">
        <v>0</v>
      </c>
      <c r="I50" s="82">
        <v>1</v>
      </c>
      <c r="J50" s="118" t="s">
        <v>111</v>
      </c>
      <c r="K50" s="80">
        <v>2</v>
      </c>
      <c r="L50" s="92" t="s">
        <v>116</v>
      </c>
      <c r="M50" s="93" t="s">
        <v>117</v>
      </c>
      <c r="N50" s="93"/>
      <c r="O50" s="94">
        <v>0.25</v>
      </c>
      <c r="P50" s="125">
        <v>0.05</v>
      </c>
      <c r="Q50" s="93" t="s">
        <v>322</v>
      </c>
      <c r="R50" s="94">
        <f>P50</f>
        <v>0.05</v>
      </c>
      <c r="S50" s="94">
        <v>0.1</v>
      </c>
      <c r="T50" s="93" t="s">
        <v>323</v>
      </c>
      <c r="U50" s="94">
        <f>R50+S50</f>
        <v>0.15000000000000002</v>
      </c>
    </row>
    <row r="51" spans="2:21" ht="92.25" hidden="1" customHeight="1" x14ac:dyDescent="0.3">
      <c r="B51" s="336" t="s">
        <v>118</v>
      </c>
      <c r="C51" s="78" t="s">
        <v>119</v>
      </c>
      <c r="D51" s="78" t="s">
        <v>120</v>
      </c>
      <c r="E51" s="83">
        <v>1</v>
      </c>
      <c r="F51" s="83">
        <v>0</v>
      </c>
      <c r="G51" s="83">
        <v>1</v>
      </c>
      <c r="H51" s="83">
        <v>0</v>
      </c>
      <c r="I51" s="84">
        <f>SUM(E51:H51)</f>
        <v>2</v>
      </c>
      <c r="J51" s="118" t="s">
        <v>111</v>
      </c>
      <c r="K51" s="80">
        <v>3</v>
      </c>
      <c r="L51" s="78" t="s">
        <v>121</v>
      </c>
      <c r="M51" s="78" t="s">
        <v>120</v>
      </c>
      <c r="N51" s="78"/>
      <c r="O51" s="91">
        <v>1</v>
      </c>
      <c r="P51" s="125">
        <v>1</v>
      </c>
      <c r="Q51" s="131" t="s">
        <v>335</v>
      </c>
      <c r="R51" s="94">
        <v>1</v>
      </c>
      <c r="S51" s="94">
        <v>1</v>
      </c>
      <c r="T51" s="131" t="s">
        <v>335</v>
      </c>
      <c r="U51" s="94">
        <v>1</v>
      </c>
    </row>
    <row r="52" spans="2:21" ht="60" hidden="1" customHeight="1" x14ac:dyDescent="0.3">
      <c r="B52" s="336"/>
      <c r="C52" s="78" t="s">
        <v>122</v>
      </c>
      <c r="D52" s="78" t="s">
        <v>123</v>
      </c>
      <c r="E52" s="85">
        <v>27</v>
      </c>
      <c r="F52" s="85">
        <v>27</v>
      </c>
      <c r="G52" s="85">
        <v>27</v>
      </c>
      <c r="H52" s="85">
        <v>27</v>
      </c>
      <c r="I52" s="80">
        <v>27</v>
      </c>
      <c r="J52" s="118" t="s">
        <v>111</v>
      </c>
      <c r="K52" s="80">
        <v>4</v>
      </c>
      <c r="L52" s="78" t="s">
        <v>124</v>
      </c>
      <c r="M52" s="78" t="s">
        <v>123</v>
      </c>
      <c r="N52" s="78"/>
      <c r="O52" s="95">
        <f>E52</f>
        <v>27</v>
      </c>
      <c r="P52" s="125">
        <v>1</v>
      </c>
      <c r="Q52" s="131" t="s">
        <v>334</v>
      </c>
      <c r="R52" s="94">
        <f>P52</f>
        <v>1</v>
      </c>
      <c r="S52" s="94">
        <v>1</v>
      </c>
      <c r="T52" s="131" t="s">
        <v>334</v>
      </c>
      <c r="U52" s="94">
        <f>S52</f>
        <v>1</v>
      </c>
    </row>
    <row r="53" spans="2:21" ht="39.75" hidden="1" customHeight="1" x14ac:dyDescent="0.3">
      <c r="B53" s="335" t="s">
        <v>125</v>
      </c>
      <c r="C53" s="78" t="s">
        <v>126</v>
      </c>
      <c r="D53" s="78" t="s">
        <v>127</v>
      </c>
      <c r="E53" s="85">
        <v>0</v>
      </c>
      <c r="F53" s="85">
        <v>1</v>
      </c>
      <c r="G53" s="85">
        <v>0</v>
      </c>
      <c r="H53" s="85">
        <v>0</v>
      </c>
      <c r="I53" s="80">
        <f>SUM(E53:H53)</f>
        <v>1</v>
      </c>
      <c r="J53" s="118" t="s">
        <v>111</v>
      </c>
      <c r="K53" s="271">
        <v>5</v>
      </c>
      <c r="L53" s="205" t="s">
        <v>126</v>
      </c>
      <c r="M53" s="205" t="s">
        <v>128</v>
      </c>
      <c r="N53" s="332"/>
      <c r="O53" s="242">
        <v>1</v>
      </c>
      <c r="P53" s="328">
        <v>0</v>
      </c>
      <c r="Q53" s="205" t="s">
        <v>324</v>
      </c>
      <c r="R53" s="226">
        <f>P53</f>
        <v>0</v>
      </c>
      <c r="S53" s="226">
        <v>0.12</v>
      </c>
      <c r="T53" s="205" t="s">
        <v>325</v>
      </c>
      <c r="U53" s="226">
        <f>R53+S53</f>
        <v>0.12</v>
      </c>
    </row>
    <row r="54" spans="2:21" ht="28.5" hidden="1" customHeight="1" x14ac:dyDescent="0.3">
      <c r="B54" s="335"/>
      <c r="C54" s="78" t="s">
        <v>129</v>
      </c>
      <c r="D54" s="86" t="s">
        <v>130</v>
      </c>
      <c r="E54" s="79">
        <v>1</v>
      </c>
      <c r="F54" s="87">
        <v>0</v>
      </c>
      <c r="G54" s="87">
        <v>0</v>
      </c>
      <c r="H54" s="87">
        <v>0</v>
      </c>
      <c r="I54" s="80">
        <f>SUM(E54:H54)</f>
        <v>1</v>
      </c>
      <c r="J54" s="118" t="s">
        <v>111</v>
      </c>
      <c r="K54" s="271"/>
      <c r="L54" s="205"/>
      <c r="M54" s="205"/>
      <c r="N54" s="333"/>
      <c r="O54" s="242"/>
      <c r="P54" s="329"/>
      <c r="Q54" s="205"/>
      <c r="R54" s="227"/>
      <c r="S54" s="227"/>
      <c r="T54" s="205"/>
      <c r="U54" s="227"/>
    </row>
    <row r="55" spans="2:21" ht="18.75" hidden="1" customHeight="1" x14ac:dyDescent="0.3">
      <c r="B55" s="338" t="s">
        <v>131</v>
      </c>
      <c r="C55" s="339" t="s">
        <v>132</v>
      </c>
      <c r="D55" s="340" t="s">
        <v>133</v>
      </c>
      <c r="E55" s="330">
        <v>4</v>
      </c>
      <c r="F55" s="330">
        <v>0</v>
      </c>
      <c r="G55" s="330">
        <v>0</v>
      </c>
      <c r="H55" s="330">
        <v>0</v>
      </c>
      <c r="I55" s="271">
        <f>SUM(E55:H55)</f>
        <v>4</v>
      </c>
      <c r="J55" s="344" t="s">
        <v>111</v>
      </c>
      <c r="K55" s="271">
        <v>6</v>
      </c>
      <c r="L55" s="205" t="s">
        <v>144</v>
      </c>
      <c r="M55" s="205" t="s">
        <v>134</v>
      </c>
      <c r="N55" s="332"/>
      <c r="O55" s="331">
        <v>1</v>
      </c>
      <c r="P55" s="328">
        <v>0</v>
      </c>
      <c r="Q55" s="205" t="s">
        <v>326</v>
      </c>
      <c r="R55" s="213">
        <v>0</v>
      </c>
      <c r="S55" s="226">
        <v>0.1</v>
      </c>
      <c r="T55" s="205" t="s">
        <v>327</v>
      </c>
      <c r="U55" s="226">
        <v>0.2</v>
      </c>
    </row>
    <row r="56" spans="2:21" ht="22.5" hidden="1" customHeight="1" x14ac:dyDescent="0.3">
      <c r="B56" s="338"/>
      <c r="C56" s="339"/>
      <c r="D56" s="340"/>
      <c r="E56" s="330"/>
      <c r="F56" s="330"/>
      <c r="G56" s="330"/>
      <c r="H56" s="330"/>
      <c r="I56" s="271"/>
      <c r="J56" s="344"/>
      <c r="K56" s="271"/>
      <c r="L56" s="205"/>
      <c r="M56" s="205"/>
      <c r="N56" s="333"/>
      <c r="O56" s="331"/>
      <c r="P56" s="329"/>
      <c r="Q56" s="205"/>
      <c r="R56" s="228"/>
      <c r="S56" s="227"/>
      <c r="T56" s="205"/>
      <c r="U56" s="227"/>
    </row>
    <row r="57" spans="2:21" ht="22.5" hidden="1" customHeight="1" x14ac:dyDescent="0.3">
      <c r="B57" s="338"/>
      <c r="C57" s="205" t="s">
        <v>135</v>
      </c>
      <c r="D57" s="205" t="s">
        <v>136</v>
      </c>
      <c r="E57" s="330">
        <v>0</v>
      </c>
      <c r="F57" s="330">
        <v>1</v>
      </c>
      <c r="G57" s="337">
        <v>0</v>
      </c>
      <c r="H57" s="337">
        <v>0</v>
      </c>
      <c r="I57" s="271">
        <v>1</v>
      </c>
      <c r="J57" s="341" t="s">
        <v>111</v>
      </c>
      <c r="K57" s="271"/>
      <c r="L57" s="205"/>
      <c r="M57" s="205" t="s">
        <v>138</v>
      </c>
      <c r="N57" s="332"/>
      <c r="O57" s="343">
        <v>0.25</v>
      </c>
      <c r="P57" s="328">
        <v>0</v>
      </c>
      <c r="Q57" s="205" t="s">
        <v>326</v>
      </c>
      <c r="R57" s="213">
        <f>P57</f>
        <v>0</v>
      </c>
      <c r="S57" s="226">
        <v>0</v>
      </c>
      <c r="T57" s="205" t="s">
        <v>328</v>
      </c>
      <c r="U57" s="226">
        <f>R57+S57</f>
        <v>0</v>
      </c>
    </row>
    <row r="58" spans="2:21" ht="13.5" hidden="1" customHeight="1" x14ac:dyDescent="0.3">
      <c r="B58" s="338"/>
      <c r="C58" s="205"/>
      <c r="D58" s="205"/>
      <c r="E58" s="330"/>
      <c r="F58" s="330"/>
      <c r="G58" s="337"/>
      <c r="H58" s="337"/>
      <c r="I58" s="271"/>
      <c r="J58" s="342"/>
      <c r="K58" s="271"/>
      <c r="L58" s="205"/>
      <c r="M58" s="205"/>
      <c r="N58" s="333"/>
      <c r="O58" s="343"/>
      <c r="P58" s="329"/>
      <c r="Q58" s="205"/>
      <c r="R58" s="228"/>
      <c r="S58" s="227"/>
      <c r="T58" s="205"/>
      <c r="U58" s="227"/>
    </row>
    <row r="59" spans="2:21" ht="63.75" hidden="1" customHeight="1" x14ac:dyDescent="0.3">
      <c r="B59" s="338"/>
      <c r="C59" s="86" t="s">
        <v>137</v>
      </c>
      <c r="D59" s="86" t="s">
        <v>136</v>
      </c>
      <c r="E59" s="88">
        <v>0</v>
      </c>
      <c r="F59" s="89">
        <v>0.25</v>
      </c>
      <c r="G59" s="89">
        <v>0.75</v>
      </c>
      <c r="H59" s="89">
        <v>0</v>
      </c>
      <c r="I59" s="89">
        <v>1</v>
      </c>
      <c r="J59" s="118" t="s">
        <v>111</v>
      </c>
      <c r="K59" s="271"/>
      <c r="L59" s="205"/>
      <c r="M59" s="86" t="s">
        <v>140</v>
      </c>
      <c r="N59" s="86"/>
      <c r="O59" s="96">
        <v>1</v>
      </c>
      <c r="P59" s="125">
        <v>0</v>
      </c>
      <c r="Q59" s="130" t="s">
        <v>329</v>
      </c>
      <c r="R59" s="82">
        <f>P59</f>
        <v>0</v>
      </c>
      <c r="S59" s="82">
        <v>0.15</v>
      </c>
      <c r="T59" s="130" t="s">
        <v>330</v>
      </c>
      <c r="U59" s="82">
        <f>R59+S59</f>
        <v>0.15</v>
      </c>
    </row>
    <row r="60" spans="2:21" ht="15" hidden="1" customHeight="1" x14ac:dyDescent="0.3">
      <c r="B60" s="338"/>
      <c r="C60" s="205" t="s">
        <v>139</v>
      </c>
      <c r="D60" s="205" t="s">
        <v>136</v>
      </c>
      <c r="E60" s="348">
        <v>0</v>
      </c>
      <c r="F60" s="349">
        <v>0.25</v>
      </c>
      <c r="G60" s="349">
        <v>0.25</v>
      </c>
      <c r="H60" s="349">
        <v>0.5</v>
      </c>
      <c r="I60" s="349">
        <v>1</v>
      </c>
      <c r="J60" s="269" t="s">
        <v>111</v>
      </c>
      <c r="K60" s="270">
        <v>7</v>
      </c>
      <c r="L60" s="205" t="s">
        <v>145</v>
      </c>
      <c r="M60" s="354" t="s">
        <v>142</v>
      </c>
      <c r="N60" s="345"/>
      <c r="O60" s="331">
        <v>100</v>
      </c>
      <c r="P60" s="328">
        <v>0</v>
      </c>
      <c r="Q60" s="210" t="s">
        <v>331</v>
      </c>
      <c r="R60" s="213">
        <v>0.05</v>
      </c>
      <c r="S60" s="213">
        <v>0.1</v>
      </c>
      <c r="T60" s="210" t="s">
        <v>332</v>
      </c>
      <c r="U60" s="213">
        <f>R60+S60</f>
        <v>0.15000000000000002</v>
      </c>
    </row>
    <row r="61" spans="2:21" ht="16.5" hidden="1" customHeight="1" x14ac:dyDescent="0.3">
      <c r="B61" s="338"/>
      <c r="C61" s="205"/>
      <c r="D61" s="205"/>
      <c r="E61" s="348"/>
      <c r="F61" s="349"/>
      <c r="G61" s="349"/>
      <c r="H61" s="349"/>
      <c r="I61" s="349"/>
      <c r="J61" s="269"/>
      <c r="K61" s="270"/>
      <c r="L61" s="205"/>
      <c r="M61" s="354"/>
      <c r="N61" s="346"/>
      <c r="O61" s="331"/>
      <c r="P61" s="328"/>
      <c r="Q61" s="211"/>
      <c r="R61" s="213"/>
      <c r="S61" s="213"/>
      <c r="T61" s="211" t="s">
        <v>332</v>
      </c>
      <c r="U61" s="213"/>
    </row>
    <row r="62" spans="2:21" ht="16.5" hidden="1" customHeight="1" x14ac:dyDescent="0.3">
      <c r="B62" s="338"/>
      <c r="C62" s="205"/>
      <c r="D62" s="205"/>
      <c r="E62" s="348"/>
      <c r="F62" s="349"/>
      <c r="G62" s="349"/>
      <c r="H62" s="349"/>
      <c r="I62" s="349"/>
      <c r="J62" s="269"/>
      <c r="K62" s="270"/>
      <c r="L62" s="205"/>
      <c r="M62" s="354"/>
      <c r="N62" s="346"/>
      <c r="O62" s="331"/>
      <c r="P62" s="328"/>
      <c r="Q62" s="211"/>
      <c r="R62" s="213"/>
      <c r="S62" s="213"/>
      <c r="T62" s="211" t="s">
        <v>332</v>
      </c>
      <c r="U62" s="213"/>
    </row>
    <row r="63" spans="2:21" ht="34.5" hidden="1" customHeight="1" x14ac:dyDescent="0.3">
      <c r="B63" s="338"/>
      <c r="C63" s="205"/>
      <c r="D63" s="205"/>
      <c r="E63" s="348"/>
      <c r="F63" s="349"/>
      <c r="G63" s="349"/>
      <c r="H63" s="349"/>
      <c r="I63" s="349"/>
      <c r="J63" s="269"/>
      <c r="K63" s="270"/>
      <c r="L63" s="205"/>
      <c r="M63" s="354"/>
      <c r="N63" s="347"/>
      <c r="O63" s="331"/>
      <c r="P63" s="328"/>
      <c r="Q63" s="212"/>
      <c r="R63" s="213"/>
      <c r="S63" s="213"/>
      <c r="T63" s="212" t="s">
        <v>332</v>
      </c>
      <c r="U63" s="213"/>
    </row>
    <row r="64" spans="2:21" ht="51.75" hidden="1" customHeight="1" x14ac:dyDescent="0.3">
      <c r="B64" s="338"/>
      <c r="C64" s="205"/>
      <c r="D64" s="205"/>
      <c r="E64" s="348"/>
      <c r="F64" s="349"/>
      <c r="G64" s="349"/>
      <c r="H64" s="349"/>
      <c r="I64" s="349"/>
      <c r="J64" s="269"/>
      <c r="K64" s="270"/>
      <c r="L64" s="205"/>
      <c r="M64" s="354" t="s">
        <v>143</v>
      </c>
      <c r="N64" s="97"/>
      <c r="O64" s="343">
        <v>1</v>
      </c>
      <c r="P64" s="122">
        <v>0</v>
      </c>
      <c r="Q64" s="210" t="s">
        <v>324</v>
      </c>
      <c r="R64" s="213">
        <v>0</v>
      </c>
      <c r="S64" s="213">
        <v>0.05</v>
      </c>
      <c r="T64" s="210" t="s">
        <v>404</v>
      </c>
      <c r="U64" s="213">
        <v>0.05</v>
      </c>
    </row>
    <row r="65" spans="2:21" ht="14.25" hidden="1" customHeight="1" x14ac:dyDescent="0.3">
      <c r="B65" s="338"/>
      <c r="C65" s="205"/>
      <c r="D65" s="205"/>
      <c r="E65" s="348"/>
      <c r="F65" s="349"/>
      <c r="G65" s="349"/>
      <c r="H65" s="349"/>
      <c r="I65" s="349"/>
      <c r="J65" s="269"/>
      <c r="K65" s="270"/>
      <c r="L65" s="205"/>
      <c r="M65" s="354"/>
      <c r="N65" s="97"/>
      <c r="O65" s="343"/>
      <c r="P65" s="122"/>
      <c r="Q65" s="211"/>
      <c r="R65" s="213"/>
      <c r="S65" s="213"/>
      <c r="T65" s="211"/>
      <c r="U65" s="213"/>
    </row>
    <row r="66" spans="2:21" ht="11.25" hidden="1" customHeight="1" x14ac:dyDescent="0.3">
      <c r="B66" s="338"/>
      <c r="C66" s="205"/>
      <c r="D66" s="205"/>
      <c r="E66" s="348"/>
      <c r="F66" s="349"/>
      <c r="G66" s="349"/>
      <c r="H66" s="349"/>
      <c r="I66" s="349"/>
      <c r="J66" s="269"/>
      <c r="K66" s="270"/>
      <c r="L66" s="205"/>
      <c r="M66" s="354"/>
      <c r="N66" s="97"/>
      <c r="O66" s="343"/>
      <c r="P66" s="122"/>
      <c r="Q66" s="211"/>
      <c r="R66" s="213"/>
      <c r="S66" s="213"/>
      <c r="T66" s="211"/>
      <c r="U66" s="213"/>
    </row>
    <row r="67" spans="2:21" ht="14.25" hidden="1" customHeight="1" x14ac:dyDescent="0.3">
      <c r="B67" s="338"/>
      <c r="C67" s="205"/>
      <c r="D67" s="205"/>
      <c r="E67" s="348"/>
      <c r="F67" s="349"/>
      <c r="G67" s="349"/>
      <c r="H67" s="349"/>
      <c r="I67" s="349"/>
      <c r="J67" s="269"/>
      <c r="K67" s="270"/>
      <c r="L67" s="205"/>
      <c r="M67" s="354"/>
      <c r="N67" s="97"/>
      <c r="O67" s="343"/>
      <c r="P67" s="122"/>
      <c r="Q67" s="212"/>
      <c r="R67" s="213"/>
      <c r="S67" s="213"/>
      <c r="T67" s="212"/>
      <c r="U67" s="213"/>
    </row>
    <row r="68" spans="2:21" ht="14.25" hidden="1" customHeight="1" x14ac:dyDescent="0.3">
      <c r="B68" s="338"/>
      <c r="C68" s="205"/>
      <c r="D68" s="205"/>
      <c r="E68" s="348"/>
      <c r="F68" s="349"/>
      <c r="G68" s="349"/>
      <c r="H68" s="349"/>
      <c r="I68" s="349"/>
      <c r="J68" s="269"/>
      <c r="K68" s="270"/>
      <c r="L68" s="205"/>
      <c r="M68" s="354"/>
      <c r="N68" s="97"/>
      <c r="O68" s="343"/>
      <c r="P68" s="122"/>
      <c r="Q68" s="210"/>
      <c r="R68" s="154"/>
      <c r="S68" s="154"/>
      <c r="T68" s="210"/>
      <c r="U68" s="154"/>
    </row>
    <row r="69" spans="2:21" ht="12" hidden="1" customHeight="1" x14ac:dyDescent="0.3">
      <c r="B69" s="338"/>
      <c r="C69" s="205"/>
      <c r="D69" s="205"/>
      <c r="E69" s="348"/>
      <c r="F69" s="349"/>
      <c r="G69" s="349"/>
      <c r="H69" s="349"/>
      <c r="I69" s="349"/>
      <c r="J69" s="269"/>
      <c r="K69" s="270"/>
      <c r="L69" s="205"/>
      <c r="M69" s="354"/>
      <c r="N69" s="97"/>
      <c r="O69" s="343"/>
      <c r="P69" s="122"/>
      <c r="Q69" s="211"/>
      <c r="R69" s="154"/>
      <c r="S69" s="154"/>
      <c r="T69" s="211"/>
      <c r="U69" s="154"/>
    </row>
    <row r="70" spans="2:21" ht="14.25" hidden="1" customHeight="1" x14ac:dyDescent="0.3">
      <c r="B70" s="338"/>
      <c r="C70" s="205"/>
      <c r="D70" s="205"/>
      <c r="E70" s="348"/>
      <c r="F70" s="349"/>
      <c r="G70" s="349"/>
      <c r="H70" s="349"/>
      <c r="I70" s="349"/>
      <c r="J70" s="269"/>
      <c r="K70" s="270"/>
      <c r="L70" s="205"/>
      <c r="M70" s="354"/>
      <c r="N70" s="97"/>
      <c r="O70" s="343"/>
      <c r="P70" s="122"/>
      <c r="Q70" s="211"/>
      <c r="R70" s="154"/>
      <c r="S70" s="154"/>
      <c r="T70" s="211"/>
      <c r="U70" s="154"/>
    </row>
    <row r="71" spans="2:21" ht="14.25" hidden="1" customHeight="1" x14ac:dyDescent="0.3">
      <c r="B71" s="338"/>
      <c r="C71" s="205"/>
      <c r="D71" s="205"/>
      <c r="E71" s="348"/>
      <c r="F71" s="349"/>
      <c r="G71" s="349"/>
      <c r="H71" s="349"/>
      <c r="I71" s="349"/>
      <c r="J71" s="269"/>
      <c r="K71" s="270"/>
      <c r="L71" s="205"/>
      <c r="M71" s="354"/>
      <c r="N71" s="97"/>
      <c r="O71" s="343"/>
      <c r="P71" s="122"/>
      <c r="Q71" s="212"/>
      <c r="R71" s="154"/>
      <c r="S71" s="154"/>
      <c r="T71" s="212"/>
      <c r="U71" s="154"/>
    </row>
    <row r="72" spans="2:21" ht="14.25" hidden="1" customHeight="1" x14ac:dyDescent="0.3">
      <c r="B72" s="338"/>
      <c r="C72" s="205"/>
      <c r="D72" s="205"/>
      <c r="E72" s="348"/>
      <c r="F72" s="349"/>
      <c r="G72" s="349"/>
      <c r="H72" s="349"/>
      <c r="I72" s="349"/>
      <c r="J72" s="269"/>
      <c r="K72" s="270"/>
      <c r="L72" s="205"/>
      <c r="M72" s="354"/>
      <c r="N72" s="97"/>
      <c r="O72" s="343"/>
      <c r="P72" s="122"/>
      <c r="Q72" s="210"/>
      <c r="R72" s="154"/>
      <c r="S72" s="154"/>
      <c r="T72" s="210"/>
      <c r="U72" s="154"/>
    </row>
    <row r="73" spans="2:21" ht="9" hidden="1" customHeight="1" x14ac:dyDescent="0.3">
      <c r="B73" s="338"/>
      <c r="C73" s="205"/>
      <c r="D73" s="205"/>
      <c r="E73" s="348"/>
      <c r="F73" s="349"/>
      <c r="G73" s="349"/>
      <c r="H73" s="349"/>
      <c r="I73" s="349"/>
      <c r="J73" s="269"/>
      <c r="K73" s="270"/>
      <c r="L73" s="205"/>
      <c r="M73" s="354"/>
      <c r="N73" s="97"/>
      <c r="O73" s="343"/>
      <c r="P73" s="122"/>
      <c r="Q73" s="211"/>
      <c r="R73" s="154"/>
      <c r="S73" s="154"/>
      <c r="T73" s="211"/>
      <c r="U73" s="154"/>
    </row>
    <row r="74" spans="2:21" ht="14.25" hidden="1" customHeight="1" x14ac:dyDescent="0.3">
      <c r="B74" s="338"/>
      <c r="C74" s="205"/>
      <c r="D74" s="205"/>
      <c r="E74" s="348"/>
      <c r="F74" s="349"/>
      <c r="G74" s="349"/>
      <c r="H74" s="349"/>
      <c r="I74" s="349"/>
      <c r="J74" s="269"/>
      <c r="K74" s="270"/>
      <c r="L74" s="205"/>
      <c r="M74" s="354"/>
      <c r="N74" s="97"/>
      <c r="O74" s="343"/>
      <c r="P74" s="122"/>
      <c r="Q74" s="211"/>
      <c r="R74" s="154"/>
      <c r="S74" s="154"/>
      <c r="T74" s="211"/>
      <c r="U74" s="154"/>
    </row>
    <row r="75" spans="2:21" ht="14.25" hidden="1" customHeight="1" x14ac:dyDescent="0.3">
      <c r="B75" s="338"/>
      <c r="C75" s="205"/>
      <c r="D75" s="205"/>
      <c r="E75" s="348"/>
      <c r="F75" s="349"/>
      <c r="G75" s="349"/>
      <c r="H75" s="349"/>
      <c r="I75" s="349"/>
      <c r="J75" s="269"/>
      <c r="K75" s="270"/>
      <c r="L75" s="205"/>
      <c r="M75" s="354"/>
      <c r="N75" s="97"/>
      <c r="O75" s="343"/>
      <c r="P75" s="122"/>
      <c r="Q75" s="212"/>
      <c r="R75" s="154"/>
      <c r="S75" s="154"/>
      <c r="T75" s="212"/>
      <c r="U75" s="154"/>
    </row>
    <row r="76" spans="2:21" ht="14.25" hidden="1" customHeight="1" x14ac:dyDescent="0.3">
      <c r="B76" s="338"/>
      <c r="C76" s="205"/>
      <c r="D76" s="205"/>
      <c r="E76" s="348"/>
      <c r="F76" s="349"/>
      <c r="G76" s="349"/>
      <c r="H76" s="349"/>
      <c r="I76" s="349"/>
      <c r="J76" s="269"/>
      <c r="K76" s="270"/>
      <c r="L76" s="205"/>
      <c r="M76" s="354"/>
      <c r="N76" s="97"/>
      <c r="O76" s="343"/>
      <c r="P76" s="122"/>
      <c r="Q76" s="210"/>
      <c r="R76" s="154"/>
      <c r="S76" s="154"/>
      <c r="T76" s="210"/>
      <c r="U76" s="154"/>
    </row>
    <row r="77" spans="2:21" ht="14.25" hidden="1" customHeight="1" x14ac:dyDescent="0.3">
      <c r="B77" s="338"/>
      <c r="C77" s="205"/>
      <c r="D77" s="205"/>
      <c r="E77" s="348"/>
      <c r="F77" s="349"/>
      <c r="G77" s="349"/>
      <c r="H77" s="349"/>
      <c r="I77" s="349"/>
      <c r="J77" s="269"/>
      <c r="K77" s="270"/>
      <c r="L77" s="205"/>
      <c r="M77" s="354"/>
      <c r="N77" s="97"/>
      <c r="O77" s="343"/>
      <c r="P77" s="122"/>
      <c r="Q77" s="211"/>
      <c r="R77" s="154"/>
      <c r="S77" s="154"/>
      <c r="T77" s="211"/>
      <c r="U77" s="154"/>
    </row>
    <row r="78" spans="2:21" ht="14.25" hidden="1" customHeight="1" x14ac:dyDescent="0.3">
      <c r="B78" s="338"/>
      <c r="C78" s="205"/>
      <c r="D78" s="205"/>
      <c r="E78" s="348"/>
      <c r="F78" s="349"/>
      <c r="G78" s="349"/>
      <c r="H78" s="349"/>
      <c r="I78" s="349"/>
      <c r="J78" s="269"/>
      <c r="K78" s="270"/>
      <c r="L78" s="205"/>
      <c r="M78" s="354"/>
      <c r="N78" s="97"/>
      <c r="O78" s="343"/>
      <c r="P78" s="122"/>
      <c r="Q78" s="211"/>
      <c r="R78" s="154"/>
      <c r="S78" s="154"/>
      <c r="T78" s="211"/>
      <c r="U78" s="154"/>
    </row>
    <row r="79" spans="2:21" ht="14.25" hidden="1" customHeight="1" x14ac:dyDescent="0.3">
      <c r="B79" s="338"/>
      <c r="C79" s="205"/>
      <c r="D79" s="205"/>
      <c r="E79" s="348"/>
      <c r="F79" s="349"/>
      <c r="G79" s="349"/>
      <c r="H79" s="349"/>
      <c r="I79" s="349"/>
      <c r="J79" s="269"/>
      <c r="K79" s="270"/>
      <c r="L79" s="205"/>
      <c r="M79" s="354"/>
      <c r="N79" s="97"/>
      <c r="O79" s="343"/>
      <c r="P79" s="122"/>
      <c r="Q79" s="212"/>
      <c r="R79" s="154"/>
      <c r="S79" s="154"/>
      <c r="T79" s="212"/>
      <c r="U79" s="154"/>
    </row>
    <row r="80" spans="2:21" ht="7.5" hidden="1" customHeight="1" x14ac:dyDescent="0.3">
      <c r="B80" s="338"/>
      <c r="C80" s="205"/>
      <c r="D80" s="205"/>
      <c r="E80" s="348"/>
      <c r="F80" s="349"/>
      <c r="G80" s="349"/>
      <c r="H80" s="349"/>
      <c r="I80" s="349"/>
      <c r="J80" s="269"/>
      <c r="K80" s="270"/>
      <c r="L80" s="205"/>
      <c r="M80" s="354"/>
      <c r="N80" s="97"/>
      <c r="O80" s="343"/>
      <c r="P80" s="122"/>
      <c r="Q80" s="210"/>
      <c r="R80" s="154"/>
      <c r="S80" s="154"/>
      <c r="T80" s="210"/>
      <c r="U80" s="154"/>
    </row>
    <row r="81" spans="2:21" ht="14.25" hidden="1" customHeight="1" x14ac:dyDescent="0.3">
      <c r="B81" s="338"/>
      <c r="C81" s="205"/>
      <c r="D81" s="205"/>
      <c r="E81" s="348"/>
      <c r="F81" s="349"/>
      <c r="G81" s="349"/>
      <c r="H81" s="349"/>
      <c r="I81" s="349"/>
      <c r="J81" s="269"/>
      <c r="K81" s="270"/>
      <c r="L81" s="205"/>
      <c r="M81" s="354"/>
      <c r="N81" s="97"/>
      <c r="O81" s="343"/>
      <c r="P81" s="122"/>
      <c r="Q81" s="211"/>
      <c r="R81" s="154"/>
      <c r="S81" s="154"/>
      <c r="T81" s="211"/>
      <c r="U81" s="154"/>
    </row>
    <row r="82" spans="2:21" ht="14.25" hidden="1" customHeight="1" x14ac:dyDescent="0.3">
      <c r="B82" s="338"/>
      <c r="C82" s="205"/>
      <c r="D82" s="205"/>
      <c r="E82" s="348"/>
      <c r="F82" s="349"/>
      <c r="G82" s="349"/>
      <c r="H82" s="349"/>
      <c r="I82" s="349"/>
      <c r="J82" s="269"/>
      <c r="K82" s="270"/>
      <c r="L82" s="205"/>
      <c r="M82" s="354"/>
      <c r="N82" s="97"/>
      <c r="O82" s="343"/>
      <c r="P82" s="122"/>
      <c r="Q82" s="211"/>
      <c r="R82" s="154"/>
      <c r="S82" s="154"/>
      <c r="T82" s="211"/>
      <c r="U82" s="154"/>
    </row>
    <row r="83" spans="2:21" ht="14.25" hidden="1" customHeight="1" x14ac:dyDescent="0.3">
      <c r="B83" s="338"/>
      <c r="C83" s="205"/>
      <c r="D83" s="205"/>
      <c r="E83" s="348"/>
      <c r="F83" s="349"/>
      <c r="G83" s="349"/>
      <c r="H83" s="349"/>
      <c r="I83" s="349"/>
      <c r="J83" s="269"/>
      <c r="K83" s="270"/>
      <c r="L83" s="205"/>
      <c r="M83" s="354"/>
      <c r="N83" s="97"/>
      <c r="O83" s="343"/>
      <c r="P83" s="122"/>
      <c r="Q83" s="212"/>
      <c r="R83" s="154"/>
      <c r="S83" s="154"/>
      <c r="T83" s="212"/>
      <c r="U83" s="154"/>
    </row>
    <row r="84" spans="2:21" ht="14.25" hidden="1" customHeight="1" x14ac:dyDescent="0.3">
      <c r="B84" s="338"/>
      <c r="C84" s="205"/>
      <c r="D84" s="205"/>
      <c r="E84" s="348"/>
      <c r="F84" s="349"/>
      <c r="G84" s="349"/>
      <c r="H84" s="349"/>
      <c r="I84" s="349"/>
      <c r="J84" s="269"/>
      <c r="K84" s="270"/>
      <c r="L84" s="205"/>
      <c r="M84" s="354"/>
      <c r="N84" s="97"/>
      <c r="O84" s="343"/>
      <c r="P84" s="122"/>
      <c r="Q84" s="210"/>
      <c r="R84" s="154"/>
      <c r="S84" s="154"/>
      <c r="T84" s="210"/>
      <c r="U84" s="154"/>
    </row>
    <row r="85" spans="2:21" ht="14.25" hidden="1" customHeight="1" x14ac:dyDescent="0.3">
      <c r="B85" s="338"/>
      <c r="C85" s="205"/>
      <c r="D85" s="205"/>
      <c r="E85" s="348"/>
      <c r="F85" s="349"/>
      <c r="G85" s="349"/>
      <c r="H85" s="349"/>
      <c r="I85" s="349"/>
      <c r="J85" s="269"/>
      <c r="K85" s="270"/>
      <c r="L85" s="205"/>
      <c r="M85" s="354"/>
      <c r="N85" s="97"/>
      <c r="O85" s="343"/>
      <c r="P85" s="122"/>
      <c r="Q85" s="211"/>
      <c r="R85" s="154"/>
      <c r="S85" s="154"/>
      <c r="T85" s="211"/>
      <c r="U85" s="154"/>
    </row>
    <row r="86" spans="2:21" ht="14.25" hidden="1" customHeight="1" x14ac:dyDescent="0.3">
      <c r="B86" s="338"/>
      <c r="C86" s="205"/>
      <c r="D86" s="205"/>
      <c r="E86" s="348"/>
      <c r="F86" s="349"/>
      <c r="G86" s="349"/>
      <c r="H86" s="349"/>
      <c r="I86" s="349"/>
      <c r="J86" s="269"/>
      <c r="K86" s="270"/>
      <c r="L86" s="205"/>
      <c r="M86" s="354"/>
      <c r="N86" s="97"/>
      <c r="O86" s="343"/>
      <c r="P86" s="122"/>
      <c r="Q86" s="211"/>
      <c r="R86" s="154"/>
      <c r="S86" s="154"/>
      <c r="T86" s="211"/>
      <c r="U86" s="154"/>
    </row>
    <row r="87" spans="2:21" ht="14.25" hidden="1" customHeight="1" x14ac:dyDescent="0.3">
      <c r="B87" s="338"/>
      <c r="C87" s="205"/>
      <c r="D87" s="205"/>
      <c r="E87" s="348"/>
      <c r="F87" s="349"/>
      <c r="G87" s="349"/>
      <c r="H87" s="349"/>
      <c r="I87" s="349"/>
      <c r="J87" s="269"/>
      <c r="K87" s="270"/>
      <c r="L87" s="205"/>
      <c r="M87" s="354"/>
      <c r="N87" s="97"/>
      <c r="O87" s="343"/>
      <c r="P87" s="122"/>
      <c r="Q87" s="212"/>
      <c r="R87" s="154"/>
      <c r="S87" s="154"/>
      <c r="T87" s="212"/>
      <c r="U87" s="154"/>
    </row>
    <row r="88" spans="2:21" ht="14.25" hidden="1" customHeight="1" x14ac:dyDescent="0.3">
      <c r="B88" s="338"/>
      <c r="C88" s="205"/>
      <c r="D88" s="205"/>
      <c r="E88" s="348"/>
      <c r="F88" s="349"/>
      <c r="G88" s="349"/>
      <c r="H88" s="349"/>
      <c r="I88" s="349"/>
      <c r="J88" s="269"/>
      <c r="K88" s="270"/>
      <c r="L88" s="205"/>
      <c r="M88" s="354"/>
      <c r="N88" s="97"/>
      <c r="O88" s="343"/>
      <c r="P88" s="122"/>
      <c r="Q88" s="210"/>
      <c r="R88" s="154"/>
      <c r="S88" s="154"/>
      <c r="T88" s="210"/>
      <c r="U88" s="154"/>
    </row>
    <row r="89" spans="2:21" ht="14.25" hidden="1" customHeight="1" x14ac:dyDescent="0.3">
      <c r="B89" s="338"/>
      <c r="C89" s="205"/>
      <c r="D89" s="205"/>
      <c r="E89" s="348"/>
      <c r="F89" s="349"/>
      <c r="G89" s="349"/>
      <c r="H89" s="349"/>
      <c r="I89" s="349"/>
      <c r="J89" s="269"/>
      <c r="K89" s="270"/>
      <c r="L89" s="205"/>
      <c r="M89" s="354"/>
      <c r="N89" s="97"/>
      <c r="O89" s="343"/>
      <c r="P89" s="122"/>
      <c r="Q89" s="211"/>
      <c r="R89" s="154"/>
      <c r="S89" s="154"/>
      <c r="T89" s="211"/>
      <c r="U89" s="154"/>
    </row>
    <row r="90" spans="2:21" ht="14.25" hidden="1" customHeight="1" x14ac:dyDescent="0.3">
      <c r="B90" s="338"/>
      <c r="C90" s="205"/>
      <c r="D90" s="205"/>
      <c r="E90" s="348"/>
      <c r="F90" s="349"/>
      <c r="G90" s="349"/>
      <c r="H90" s="349"/>
      <c r="I90" s="349"/>
      <c r="J90" s="269"/>
      <c r="K90" s="270"/>
      <c r="L90" s="205"/>
      <c r="M90" s="354"/>
      <c r="N90" s="97"/>
      <c r="O90" s="343"/>
      <c r="P90" s="122"/>
      <c r="Q90" s="211"/>
      <c r="R90" s="154"/>
      <c r="S90" s="154"/>
      <c r="T90" s="211"/>
      <c r="U90" s="154"/>
    </row>
    <row r="91" spans="2:21" ht="14.25" hidden="1" customHeight="1" x14ac:dyDescent="0.3">
      <c r="B91" s="338"/>
      <c r="C91" s="205"/>
      <c r="D91" s="205"/>
      <c r="E91" s="348"/>
      <c r="F91" s="349"/>
      <c r="G91" s="349"/>
      <c r="H91" s="349"/>
      <c r="I91" s="349"/>
      <c r="J91" s="269"/>
      <c r="K91" s="270"/>
      <c r="L91" s="205"/>
      <c r="M91" s="354"/>
      <c r="N91" s="97"/>
      <c r="O91" s="343"/>
      <c r="P91" s="122"/>
      <c r="Q91" s="212"/>
      <c r="R91" s="154"/>
      <c r="S91" s="154"/>
      <c r="T91" s="212"/>
      <c r="U91" s="154"/>
    </row>
    <row r="92" spans="2:21" ht="14.25" hidden="1" customHeight="1" x14ac:dyDescent="0.3">
      <c r="B92" s="338"/>
      <c r="C92" s="205"/>
      <c r="D92" s="205"/>
      <c r="E92" s="348"/>
      <c r="F92" s="349"/>
      <c r="G92" s="349"/>
      <c r="H92" s="349"/>
      <c r="I92" s="349"/>
      <c r="J92" s="269"/>
      <c r="K92" s="270"/>
      <c r="L92" s="205"/>
      <c r="M92" s="354"/>
      <c r="N92" s="97"/>
      <c r="O92" s="343"/>
      <c r="P92" s="122"/>
      <c r="Q92" s="210"/>
      <c r="R92" s="154"/>
      <c r="S92" s="154"/>
      <c r="T92" s="210"/>
      <c r="U92" s="154"/>
    </row>
    <row r="93" spans="2:21" ht="14.25" hidden="1" customHeight="1" x14ac:dyDescent="0.3">
      <c r="B93" s="338"/>
      <c r="C93" s="205"/>
      <c r="D93" s="205"/>
      <c r="E93" s="348"/>
      <c r="F93" s="349"/>
      <c r="G93" s="349"/>
      <c r="H93" s="349"/>
      <c r="I93" s="349"/>
      <c r="J93" s="269"/>
      <c r="K93" s="270"/>
      <c r="L93" s="205"/>
      <c r="M93" s="354"/>
      <c r="N93" s="97"/>
      <c r="O93" s="343"/>
      <c r="P93" s="122"/>
      <c r="Q93" s="211"/>
      <c r="R93" s="154"/>
      <c r="S93" s="154"/>
      <c r="T93" s="211"/>
      <c r="U93" s="154"/>
    </row>
    <row r="94" spans="2:21" ht="14.25" hidden="1" customHeight="1" x14ac:dyDescent="0.3">
      <c r="B94" s="338"/>
      <c r="C94" s="205"/>
      <c r="D94" s="205"/>
      <c r="E94" s="348"/>
      <c r="F94" s="349"/>
      <c r="G94" s="349"/>
      <c r="H94" s="349"/>
      <c r="I94" s="349"/>
      <c r="J94" s="269"/>
      <c r="K94" s="270"/>
      <c r="L94" s="205"/>
      <c r="M94" s="354"/>
      <c r="N94" s="97"/>
      <c r="O94" s="343"/>
      <c r="P94" s="122"/>
      <c r="Q94" s="211"/>
      <c r="R94" s="154"/>
      <c r="S94" s="154"/>
      <c r="T94" s="211"/>
      <c r="U94" s="154"/>
    </row>
    <row r="95" spans="2:21" ht="14.25" hidden="1" customHeight="1" x14ac:dyDescent="0.3">
      <c r="B95" s="320" t="s">
        <v>146</v>
      </c>
      <c r="C95" s="273" t="s">
        <v>147</v>
      </c>
      <c r="D95" s="352" t="s">
        <v>148</v>
      </c>
      <c r="E95" s="353">
        <v>70</v>
      </c>
      <c r="F95" s="353">
        <v>120</v>
      </c>
      <c r="G95" s="353">
        <v>170</v>
      </c>
      <c r="H95" s="353">
        <v>170</v>
      </c>
      <c r="I95" s="250">
        <f t="shared" ref="I95:I100" si="5">SUM(E95:H95)</f>
        <v>530</v>
      </c>
      <c r="J95" s="293" t="s">
        <v>141</v>
      </c>
      <c r="K95" s="250">
        <v>1</v>
      </c>
      <c r="L95" s="259" t="s">
        <v>149</v>
      </c>
      <c r="M95" s="259" t="s">
        <v>150</v>
      </c>
      <c r="N95" s="238"/>
      <c r="O95" s="355">
        <v>120</v>
      </c>
      <c r="P95" s="350">
        <v>0</v>
      </c>
      <c r="Q95" s="224" t="s">
        <v>338</v>
      </c>
      <c r="R95" s="222">
        <f>P95</f>
        <v>0</v>
      </c>
      <c r="S95" s="222">
        <v>0</v>
      </c>
      <c r="T95" s="224" t="s">
        <v>339</v>
      </c>
      <c r="U95" s="222">
        <f>R95+S95</f>
        <v>0</v>
      </c>
    </row>
    <row r="96" spans="2:21" ht="99.75" hidden="1" customHeight="1" x14ac:dyDescent="0.3">
      <c r="B96" s="320"/>
      <c r="C96" s="273"/>
      <c r="D96" s="352"/>
      <c r="E96" s="353"/>
      <c r="F96" s="353"/>
      <c r="G96" s="353"/>
      <c r="H96" s="353"/>
      <c r="I96" s="250"/>
      <c r="J96" s="293"/>
      <c r="K96" s="250"/>
      <c r="L96" s="261"/>
      <c r="M96" s="261"/>
      <c r="N96" s="239"/>
      <c r="O96" s="355"/>
      <c r="P96" s="351"/>
      <c r="Q96" s="225"/>
      <c r="R96" s="223"/>
      <c r="S96" s="223"/>
      <c r="T96" s="225"/>
      <c r="U96" s="223"/>
    </row>
    <row r="97" spans="2:21" ht="91.5" hidden="1" customHeight="1" x14ac:dyDescent="0.3">
      <c r="B97" s="320"/>
      <c r="C97" s="273"/>
      <c r="D97" s="352"/>
      <c r="E97" s="353"/>
      <c r="F97" s="353"/>
      <c r="G97" s="353"/>
      <c r="H97" s="353"/>
      <c r="I97" s="250"/>
      <c r="J97" s="293"/>
      <c r="K97" s="71">
        <v>2</v>
      </c>
      <c r="L97" s="67" t="s">
        <v>151</v>
      </c>
      <c r="M97" s="67" t="s">
        <v>152</v>
      </c>
      <c r="N97" s="67"/>
      <c r="O97" s="66">
        <v>0.8</v>
      </c>
      <c r="P97" s="123">
        <v>0.33</v>
      </c>
      <c r="Q97" s="132" t="s">
        <v>347</v>
      </c>
      <c r="R97" s="66">
        <f t="shared" ref="R97:R103" si="6">P97</f>
        <v>0.33</v>
      </c>
      <c r="S97" s="66">
        <v>0.03</v>
      </c>
      <c r="T97" s="132" t="s">
        <v>348</v>
      </c>
      <c r="U97" s="66">
        <f t="shared" ref="U97:U102" si="7">R97+S97</f>
        <v>0.36</v>
      </c>
    </row>
    <row r="98" spans="2:21" ht="105.75" hidden="1" customHeight="1" x14ac:dyDescent="0.3">
      <c r="B98" s="320"/>
      <c r="C98" s="273"/>
      <c r="D98" s="67" t="s">
        <v>153</v>
      </c>
      <c r="E98" s="70">
        <v>5</v>
      </c>
      <c r="F98" s="70">
        <v>5</v>
      </c>
      <c r="G98" s="70">
        <v>5</v>
      </c>
      <c r="H98" s="70">
        <v>5</v>
      </c>
      <c r="I98" s="71">
        <f t="shared" si="5"/>
        <v>20</v>
      </c>
      <c r="J98" s="117" t="s">
        <v>141</v>
      </c>
      <c r="K98" s="71">
        <v>3</v>
      </c>
      <c r="L98" s="67" t="s">
        <v>154</v>
      </c>
      <c r="M98" s="67" t="s">
        <v>155</v>
      </c>
      <c r="N98" s="67"/>
      <c r="O98" s="76">
        <v>5</v>
      </c>
      <c r="P98" s="123">
        <v>0</v>
      </c>
      <c r="Q98" s="132" t="s">
        <v>340</v>
      </c>
      <c r="R98" s="66">
        <f t="shared" si="6"/>
        <v>0</v>
      </c>
      <c r="S98" s="66">
        <v>0.1</v>
      </c>
      <c r="T98" s="132" t="s">
        <v>341</v>
      </c>
      <c r="U98" s="66">
        <f t="shared" si="7"/>
        <v>0.1</v>
      </c>
    </row>
    <row r="99" spans="2:21" ht="57" hidden="1" customHeight="1" x14ac:dyDescent="0.3">
      <c r="B99" s="320"/>
      <c r="C99" s="273"/>
      <c r="D99" s="67" t="s">
        <v>156</v>
      </c>
      <c r="E99" s="70">
        <v>0</v>
      </c>
      <c r="F99" s="70">
        <v>15</v>
      </c>
      <c r="G99" s="70">
        <v>15</v>
      </c>
      <c r="H99" s="70">
        <v>10</v>
      </c>
      <c r="I99" s="71">
        <f t="shared" si="5"/>
        <v>40</v>
      </c>
      <c r="J99" s="117" t="s">
        <v>141</v>
      </c>
      <c r="K99" s="71">
        <v>4</v>
      </c>
      <c r="L99" s="67" t="s">
        <v>157</v>
      </c>
      <c r="M99" s="67" t="s">
        <v>156</v>
      </c>
      <c r="N99" s="67"/>
      <c r="O99" s="76">
        <v>15</v>
      </c>
      <c r="P99" s="123">
        <v>0</v>
      </c>
      <c r="Q99" s="132" t="s">
        <v>342</v>
      </c>
      <c r="R99" s="66">
        <f t="shared" si="6"/>
        <v>0</v>
      </c>
      <c r="S99" s="66">
        <v>0.1</v>
      </c>
      <c r="T99" s="132" t="s">
        <v>343</v>
      </c>
      <c r="U99" s="66">
        <f t="shared" si="7"/>
        <v>0.1</v>
      </c>
    </row>
    <row r="100" spans="2:21" ht="55.5" hidden="1" customHeight="1" x14ac:dyDescent="0.3">
      <c r="B100" s="320"/>
      <c r="C100" s="273"/>
      <c r="D100" s="67" t="s">
        <v>158</v>
      </c>
      <c r="E100" s="98">
        <v>0</v>
      </c>
      <c r="F100" s="98">
        <v>0.35</v>
      </c>
      <c r="G100" s="98">
        <v>0.35</v>
      </c>
      <c r="H100" s="98">
        <v>0.3</v>
      </c>
      <c r="I100" s="66">
        <f t="shared" si="5"/>
        <v>1</v>
      </c>
      <c r="J100" s="117" t="s">
        <v>141</v>
      </c>
      <c r="K100" s="71">
        <v>5</v>
      </c>
      <c r="L100" s="67" t="s">
        <v>159</v>
      </c>
      <c r="M100" s="67" t="s">
        <v>160</v>
      </c>
      <c r="N100" s="67"/>
      <c r="O100" s="66">
        <v>0.35</v>
      </c>
      <c r="P100" s="123">
        <v>0</v>
      </c>
      <c r="Q100" s="132" t="s">
        <v>344</v>
      </c>
      <c r="R100" s="66">
        <f t="shared" si="6"/>
        <v>0</v>
      </c>
      <c r="S100" s="66">
        <v>0.05</v>
      </c>
      <c r="T100" s="132" t="s">
        <v>349</v>
      </c>
      <c r="U100" s="66">
        <f t="shared" si="7"/>
        <v>0.05</v>
      </c>
    </row>
    <row r="101" spans="2:21" ht="44.25" hidden="1" customHeight="1" x14ac:dyDescent="0.3">
      <c r="B101" s="320"/>
      <c r="C101" s="273"/>
      <c r="D101" s="67" t="s">
        <v>161</v>
      </c>
      <c r="E101" s="70">
        <v>0</v>
      </c>
      <c r="F101" s="70">
        <v>1</v>
      </c>
      <c r="G101" s="70">
        <v>0</v>
      </c>
      <c r="H101" s="70">
        <v>0</v>
      </c>
      <c r="I101" s="71">
        <v>1</v>
      </c>
      <c r="J101" s="117" t="s">
        <v>141</v>
      </c>
      <c r="K101" s="71">
        <v>6</v>
      </c>
      <c r="L101" s="67" t="s">
        <v>162</v>
      </c>
      <c r="M101" s="67" t="s">
        <v>163</v>
      </c>
      <c r="N101" s="67"/>
      <c r="O101" s="76">
        <v>1</v>
      </c>
      <c r="P101" s="123">
        <v>0.05</v>
      </c>
      <c r="Q101" s="132" t="s">
        <v>345</v>
      </c>
      <c r="R101" s="66">
        <f t="shared" si="6"/>
        <v>0.05</v>
      </c>
      <c r="S101" s="66">
        <v>0.05</v>
      </c>
      <c r="T101" s="132" t="s">
        <v>346</v>
      </c>
      <c r="U101" s="66">
        <f t="shared" si="7"/>
        <v>0.1</v>
      </c>
    </row>
    <row r="102" spans="2:21" ht="131.25" hidden="1" customHeight="1" x14ac:dyDescent="0.3">
      <c r="B102" s="336" t="s">
        <v>146</v>
      </c>
      <c r="C102" s="77" t="s">
        <v>189</v>
      </c>
      <c r="D102" s="78" t="s">
        <v>190</v>
      </c>
      <c r="E102" s="99">
        <v>1</v>
      </c>
      <c r="F102" s="99">
        <v>1</v>
      </c>
      <c r="G102" s="99">
        <v>2</v>
      </c>
      <c r="H102" s="99">
        <v>2</v>
      </c>
      <c r="I102" s="100">
        <f t="shared" ref="I102:I107" si="8">SUM(E102:H102)</f>
        <v>6</v>
      </c>
      <c r="J102" s="118" t="s">
        <v>201</v>
      </c>
      <c r="K102" s="80">
        <v>1</v>
      </c>
      <c r="L102" s="77" t="s">
        <v>189</v>
      </c>
      <c r="M102" s="86" t="s">
        <v>190</v>
      </c>
      <c r="N102" s="86"/>
      <c r="O102" s="99">
        <v>1</v>
      </c>
      <c r="P102" s="126">
        <v>0.1</v>
      </c>
      <c r="Q102" s="134" t="s">
        <v>374</v>
      </c>
      <c r="R102" s="187">
        <f t="shared" si="6"/>
        <v>0.1</v>
      </c>
      <c r="S102" s="187">
        <v>0.1</v>
      </c>
      <c r="T102" s="155" t="s">
        <v>350</v>
      </c>
      <c r="U102" s="187">
        <f t="shared" si="7"/>
        <v>0.2</v>
      </c>
    </row>
    <row r="103" spans="2:21" ht="126.75" hidden="1" customHeight="1" x14ac:dyDescent="0.3">
      <c r="B103" s="336"/>
      <c r="C103" s="77" t="s">
        <v>191</v>
      </c>
      <c r="D103" s="78" t="s">
        <v>192</v>
      </c>
      <c r="E103" s="99">
        <f>365*5</f>
        <v>1825</v>
      </c>
      <c r="F103" s="99">
        <f>365*5</f>
        <v>1825</v>
      </c>
      <c r="G103" s="99">
        <f>365*5</f>
        <v>1825</v>
      </c>
      <c r="H103" s="99">
        <f>365*5</f>
        <v>1825</v>
      </c>
      <c r="I103" s="80">
        <f t="shared" si="8"/>
        <v>7300</v>
      </c>
      <c r="J103" s="118" t="s">
        <v>201</v>
      </c>
      <c r="K103" s="80">
        <v>2</v>
      </c>
      <c r="L103" s="77" t="s">
        <v>191</v>
      </c>
      <c r="M103" s="86" t="s">
        <v>204</v>
      </c>
      <c r="N103" s="86"/>
      <c r="O103" s="99">
        <f>365*5</f>
        <v>1825</v>
      </c>
      <c r="P103" s="183">
        <v>300</v>
      </c>
      <c r="Q103" s="156" t="s">
        <v>351</v>
      </c>
      <c r="R103" s="183">
        <f t="shared" si="6"/>
        <v>300</v>
      </c>
      <c r="S103" s="183">
        <v>305</v>
      </c>
      <c r="T103" s="158" t="s">
        <v>352</v>
      </c>
      <c r="U103" s="183">
        <f>5*(31+30)</f>
        <v>305</v>
      </c>
    </row>
    <row r="104" spans="2:21" ht="170.25" hidden="1" customHeight="1" x14ac:dyDescent="0.3">
      <c r="B104" s="336"/>
      <c r="C104" s="77" t="s">
        <v>193</v>
      </c>
      <c r="D104" s="78" t="s">
        <v>194</v>
      </c>
      <c r="E104" s="99">
        <v>100</v>
      </c>
      <c r="F104" s="99">
        <v>100</v>
      </c>
      <c r="G104" s="99">
        <v>100</v>
      </c>
      <c r="H104" s="99">
        <v>100</v>
      </c>
      <c r="I104" s="80">
        <f t="shared" si="8"/>
        <v>400</v>
      </c>
      <c r="J104" s="118" t="s">
        <v>201</v>
      </c>
      <c r="K104" s="80">
        <v>3</v>
      </c>
      <c r="L104" s="77" t="s">
        <v>193</v>
      </c>
      <c r="M104" s="86" t="s">
        <v>205</v>
      </c>
      <c r="N104" s="86"/>
      <c r="O104" s="99">
        <v>100</v>
      </c>
      <c r="P104" s="183">
        <v>300</v>
      </c>
      <c r="Q104" s="157" t="s">
        <v>431</v>
      </c>
      <c r="R104" s="99">
        <f>5*(31+29)</f>
        <v>300</v>
      </c>
      <c r="S104" s="99">
        <v>305</v>
      </c>
      <c r="T104" s="158" t="s">
        <v>432</v>
      </c>
      <c r="U104" s="183">
        <f t="shared" ref="U104:U109" si="9">R104+S104</f>
        <v>605</v>
      </c>
    </row>
    <row r="105" spans="2:21" ht="250.5" hidden="1" customHeight="1" x14ac:dyDescent="0.3">
      <c r="B105" s="336" t="s">
        <v>195</v>
      </c>
      <c r="C105" s="340" t="s">
        <v>196</v>
      </c>
      <c r="D105" s="78" t="s">
        <v>197</v>
      </c>
      <c r="E105" s="85">
        <f>365*6</f>
        <v>2190</v>
      </c>
      <c r="F105" s="85">
        <f>365*6</f>
        <v>2190</v>
      </c>
      <c r="G105" s="85">
        <f>365*6</f>
        <v>2190</v>
      </c>
      <c r="H105" s="85">
        <f>365*6</f>
        <v>2190</v>
      </c>
      <c r="I105" s="80">
        <f t="shared" si="8"/>
        <v>8760</v>
      </c>
      <c r="J105" s="118" t="s">
        <v>201</v>
      </c>
      <c r="K105" s="271">
        <v>4</v>
      </c>
      <c r="L105" s="340" t="s">
        <v>202</v>
      </c>
      <c r="M105" s="86" t="s">
        <v>206</v>
      </c>
      <c r="N105" s="86"/>
      <c r="O105" s="101">
        <f>365*6</f>
        <v>2190</v>
      </c>
      <c r="P105" s="184">
        <v>369</v>
      </c>
      <c r="Q105" s="182" t="s">
        <v>386</v>
      </c>
      <c r="R105" s="101">
        <f t="shared" ref="R105:R112" si="10">P105</f>
        <v>369</v>
      </c>
      <c r="S105" s="184">
        <v>375</v>
      </c>
      <c r="T105" s="130" t="s">
        <v>387</v>
      </c>
      <c r="U105" s="184">
        <f t="shared" si="9"/>
        <v>744</v>
      </c>
    </row>
    <row r="106" spans="2:21" ht="234" hidden="1" customHeight="1" x14ac:dyDescent="0.3">
      <c r="B106" s="336"/>
      <c r="C106" s="340"/>
      <c r="D106" s="78" t="s">
        <v>198</v>
      </c>
      <c r="E106" s="85">
        <v>25</v>
      </c>
      <c r="F106" s="85">
        <v>25</v>
      </c>
      <c r="G106" s="85">
        <v>25</v>
      </c>
      <c r="H106" s="85">
        <v>25</v>
      </c>
      <c r="I106" s="80">
        <f t="shared" si="8"/>
        <v>100</v>
      </c>
      <c r="J106" s="118" t="s">
        <v>201</v>
      </c>
      <c r="K106" s="271"/>
      <c r="L106" s="340"/>
      <c r="M106" s="86" t="s">
        <v>207</v>
      </c>
      <c r="N106" s="86"/>
      <c r="O106" s="102">
        <v>25</v>
      </c>
      <c r="P106" s="185">
        <v>15</v>
      </c>
      <c r="Q106" s="130" t="s">
        <v>365</v>
      </c>
      <c r="R106" s="102">
        <f t="shared" si="10"/>
        <v>15</v>
      </c>
      <c r="S106" s="185">
        <v>9</v>
      </c>
      <c r="T106" s="130" t="s">
        <v>364</v>
      </c>
      <c r="U106" s="185">
        <f t="shared" si="9"/>
        <v>24</v>
      </c>
    </row>
    <row r="107" spans="2:21" ht="159" hidden="1" customHeight="1" x14ac:dyDescent="0.3">
      <c r="B107" s="336"/>
      <c r="C107" s="78" t="s">
        <v>199</v>
      </c>
      <c r="D107" s="78" t="s">
        <v>200</v>
      </c>
      <c r="E107" s="85">
        <v>365</v>
      </c>
      <c r="F107" s="85">
        <v>365</v>
      </c>
      <c r="G107" s="85">
        <v>365</v>
      </c>
      <c r="H107" s="85">
        <v>365</v>
      </c>
      <c r="I107" s="80">
        <f t="shared" si="8"/>
        <v>1460</v>
      </c>
      <c r="J107" s="118" t="s">
        <v>201</v>
      </c>
      <c r="K107" s="80">
        <v>5</v>
      </c>
      <c r="L107" s="78" t="s">
        <v>203</v>
      </c>
      <c r="M107" s="86" t="s">
        <v>208</v>
      </c>
      <c r="N107" s="86"/>
      <c r="O107" s="85">
        <v>365</v>
      </c>
      <c r="P107" s="181">
        <v>207</v>
      </c>
      <c r="Q107" s="130" t="s">
        <v>353</v>
      </c>
      <c r="R107" s="133">
        <f t="shared" si="10"/>
        <v>207</v>
      </c>
      <c r="S107" s="181">
        <v>210</v>
      </c>
      <c r="T107" s="130" t="s">
        <v>366</v>
      </c>
      <c r="U107" s="181">
        <f t="shared" si="9"/>
        <v>417</v>
      </c>
    </row>
    <row r="108" spans="2:21" ht="55.5" hidden="1" customHeight="1" x14ac:dyDescent="0.3">
      <c r="B108" s="311" t="s">
        <v>209</v>
      </c>
      <c r="C108" s="67" t="s">
        <v>210</v>
      </c>
      <c r="D108" s="67" t="s">
        <v>211</v>
      </c>
      <c r="E108" s="98">
        <v>0.3</v>
      </c>
      <c r="F108" s="98">
        <v>0.2</v>
      </c>
      <c r="G108" s="98">
        <v>0.3</v>
      </c>
      <c r="H108" s="98">
        <v>0.2</v>
      </c>
      <c r="I108" s="103">
        <f>SUM(E108:H108)</f>
        <v>1</v>
      </c>
      <c r="J108" s="117" t="s">
        <v>219</v>
      </c>
      <c r="K108" s="71">
        <v>1</v>
      </c>
      <c r="L108" s="64" t="s">
        <v>220</v>
      </c>
      <c r="M108" s="67" t="s">
        <v>225</v>
      </c>
      <c r="N108" s="67"/>
      <c r="O108" s="103">
        <v>0.2</v>
      </c>
      <c r="P108" s="124">
        <v>0.05</v>
      </c>
      <c r="Q108" s="132" t="s">
        <v>354</v>
      </c>
      <c r="R108" s="103">
        <f t="shared" si="10"/>
        <v>0.05</v>
      </c>
      <c r="S108" s="103">
        <v>0.03</v>
      </c>
      <c r="T108" s="132" t="s">
        <v>355</v>
      </c>
      <c r="U108" s="103">
        <f t="shared" si="9"/>
        <v>0.08</v>
      </c>
    </row>
    <row r="109" spans="2:21" ht="45" hidden="1" customHeight="1" x14ac:dyDescent="0.3">
      <c r="B109" s="311"/>
      <c r="C109" s="67" t="s">
        <v>212</v>
      </c>
      <c r="D109" s="67" t="s">
        <v>211</v>
      </c>
      <c r="E109" s="98">
        <v>0.25</v>
      </c>
      <c r="F109" s="98">
        <v>0.25</v>
      </c>
      <c r="G109" s="98">
        <v>0.25</v>
      </c>
      <c r="H109" s="98">
        <v>0.25</v>
      </c>
      <c r="I109" s="103">
        <f>SUM(E109:H109)</f>
        <v>1</v>
      </c>
      <c r="J109" s="117" t="s">
        <v>219</v>
      </c>
      <c r="K109" s="71">
        <v>2</v>
      </c>
      <c r="L109" s="64" t="s">
        <v>221</v>
      </c>
      <c r="M109" s="67" t="s">
        <v>225</v>
      </c>
      <c r="N109" s="67"/>
      <c r="O109" s="103">
        <v>0.25</v>
      </c>
      <c r="P109" s="124">
        <v>0.1</v>
      </c>
      <c r="Q109" s="132" t="s">
        <v>356</v>
      </c>
      <c r="R109" s="103">
        <f t="shared" si="10"/>
        <v>0.1</v>
      </c>
      <c r="S109" s="103">
        <v>0.05</v>
      </c>
      <c r="T109" s="132" t="s">
        <v>357</v>
      </c>
      <c r="U109" s="103">
        <f t="shared" si="9"/>
        <v>0.15000000000000002</v>
      </c>
    </row>
    <row r="110" spans="2:21" ht="44.25" hidden="1" customHeight="1" x14ac:dyDescent="0.3">
      <c r="B110" s="311"/>
      <c r="C110" s="67" t="s">
        <v>213</v>
      </c>
      <c r="D110" s="67" t="s">
        <v>214</v>
      </c>
      <c r="E110" s="98">
        <v>0.99</v>
      </c>
      <c r="F110" s="98">
        <v>0.99</v>
      </c>
      <c r="G110" s="98">
        <v>0.99</v>
      </c>
      <c r="H110" s="98">
        <v>0.99</v>
      </c>
      <c r="I110" s="103">
        <v>0.99</v>
      </c>
      <c r="J110" s="117" t="s">
        <v>219</v>
      </c>
      <c r="K110" s="71">
        <v>3</v>
      </c>
      <c r="L110" s="64" t="s">
        <v>222</v>
      </c>
      <c r="M110" s="67" t="s">
        <v>214</v>
      </c>
      <c r="N110" s="67"/>
      <c r="O110" s="103">
        <v>0.99</v>
      </c>
      <c r="P110" s="124">
        <v>0.99</v>
      </c>
      <c r="Q110" s="132" t="s">
        <v>358</v>
      </c>
      <c r="R110" s="103">
        <f t="shared" si="10"/>
        <v>0.99</v>
      </c>
      <c r="S110" s="103">
        <v>0.99</v>
      </c>
      <c r="T110" s="132" t="s">
        <v>359</v>
      </c>
      <c r="U110" s="103">
        <f>S110</f>
        <v>0.99</v>
      </c>
    </row>
    <row r="111" spans="2:21" ht="69" hidden="1" customHeight="1" x14ac:dyDescent="0.3">
      <c r="B111" s="311"/>
      <c r="C111" s="67" t="s">
        <v>215</v>
      </c>
      <c r="D111" s="67" t="s">
        <v>216</v>
      </c>
      <c r="E111" s="98">
        <v>0.4</v>
      </c>
      <c r="F111" s="98">
        <v>0.2</v>
      </c>
      <c r="G111" s="98">
        <v>0.2</v>
      </c>
      <c r="H111" s="98">
        <v>0.2</v>
      </c>
      <c r="I111" s="103">
        <f>SUM(E111:H111)</f>
        <v>1</v>
      </c>
      <c r="J111" s="117" t="s">
        <v>219</v>
      </c>
      <c r="K111" s="71">
        <v>4</v>
      </c>
      <c r="L111" s="64" t="s">
        <v>223</v>
      </c>
      <c r="M111" s="67" t="s">
        <v>216</v>
      </c>
      <c r="N111" s="67"/>
      <c r="O111" s="103">
        <v>0.2</v>
      </c>
      <c r="P111" s="124">
        <v>0.03</v>
      </c>
      <c r="Q111" s="132" t="s">
        <v>360</v>
      </c>
      <c r="R111" s="103">
        <f t="shared" si="10"/>
        <v>0.03</v>
      </c>
      <c r="S111" s="103">
        <v>0.05</v>
      </c>
      <c r="T111" s="132" t="s">
        <v>361</v>
      </c>
      <c r="U111" s="103">
        <f>R111+S111</f>
        <v>0.08</v>
      </c>
    </row>
    <row r="112" spans="2:21" ht="45.75" hidden="1" customHeight="1" x14ac:dyDescent="0.3">
      <c r="B112" s="311"/>
      <c r="C112" s="67" t="s">
        <v>217</v>
      </c>
      <c r="D112" s="67" t="s">
        <v>218</v>
      </c>
      <c r="E112" s="98">
        <v>0.25</v>
      </c>
      <c r="F112" s="98">
        <v>0.25</v>
      </c>
      <c r="G112" s="98">
        <v>0.3</v>
      </c>
      <c r="H112" s="98">
        <v>0.2</v>
      </c>
      <c r="I112" s="103">
        <f>SUM(E112:H112)</f>
        <v>1</v>
      </c>
      <c r="J112" s="117" t="s">
        <v>219</v>
      </c>
      <c r="K112" s="71">
        <v>5</v>
      </c>
      <c r="L112" s="64" t="s">
        <v>224</v>
      </c>
      <c r="M112" s="67" t="s">
        <v>226</v>
      </c>
      <c r="N112" s="67"/>
      <c r="O112" s="103">
        <v>0.25</v>
      </c>
      <c r="P112" s="124">
        <v>0.04</v>
      </c>
      <c r="Q112" s="132" t="s">
        <v>362</v>
      </c>
      <c r="R112" s="103">
        <f t="shared" si="10"/>
        <v>0.04</v>
      </c>
      <c r="S112" s="103">
        <v>0.05</v>
      </c>
      <c r="T112" s="132" t="s">
        <v>363</v>
      </c>
      <c r="U112" s="103">
        <f>R112+S112</f>
        <v>0.09</v>
      </c>
    </row>
    <row r="113" spans="2:21" ht="34.5" hidden="1" customHeight="1" x14ac:dyDescent="0.3">
      <c r="B113" s="335" t="s">
        <v>209</v>
      </c>
      <c r="C113" s="356" t="s">
        <v>227</v>
      </c>
      <c r="D113" s="340" t="s">
        <v>228</v>
      </c>
      <c r="E113" s="357">
        <v>1</v>
      </c>
      <c r="F113" s="357">
        <v>1</v>
      </c>
      <c r="G113" s="357">
        <v>1</v>
      </c>
      <c r="H113" s="357">
        <v>1</v>
      </c>
      <c r="I113" s="358">
        <f>SUM(E113:H114)</f>
        <v>4</v>
      </c>
      <c r="J113" s="269" t="s">
        <v>229</v>
      </c>
      <c r="K113" s="271">
        <v>1</v>
      </c>
      <c r="L113" s="205" t="s">
        <v>230</v>
      </c>
      <c r="M113" s="205" t="s">
        <v>231</v>
      </c>
      <c r="N113" s="246"/>
      <c r="O113" s="247">
        <v>1</v>
      </c>
      <c r="P113" s="272">
        <v>0.17</v>
      </c>
      <c r="Q113" s="205" t="s">
        <v>367</v>
      </c>
      <c r="R113" s="206">
        <f>+P113</f>
        <v>0.17</v>
      </c>
      <c r="S113" s="206">
        <v>0.17</v>
      </c>
      <c r="T113" s="205" t="s">
        <v>368</v>
      </c>
      <c r="U113" s="207">
        <f>+P113+S113</f>
        <v>0.34</v>
      </c>
    </row>
    <row r="114" spans="2:21" ht="23.25" hidden="1" customHeight="1" x14ac:dyDescent="0.3">
      <c r="B114" s="335"/>
      <c r="C114" s="356"/>
      <c r="D114" s="340"/>
      <c r="E114" s="357"/>
      <c r="F114" s="357"/>
      <c r="G114" s="357"/>
      <c r="H114" s="357"/>
      <c r="I114" s="358"/>
      <c r="J114" s="269"/>
      <c r="K114" s="271"/>
      <c r="L114" s="205"/>
      <c r="M114" s="205"/>
      <c r="N114" s="246"/>
      <c r="O114" s="247"/>
      <c r="P114" s="272"/>
      <c r="Q114" s="205"/>
      <c r="R114" s="206"/>
      <c r="S114" s="206"/>
      <c r="T114" s="205"/>
      <c r="U114" s="207"/>
    </row>
    <row r="115" spans="2:21" ht="227.25" hidden="1" customHeight="1" x14ac:dyDescent="0.3">
      <c r="B115" s="335"/>
      <c r="C115" s="356"/>
      <c r="D115" s="93" t="s">
        <v>234</v>
      </c>
      <c r="E115" s="104">
        <v>0</v>
      </c>
      <c r="F115" s="104">
        <v>0</v>
      </c>
      <c r="G115" s="104">
        <v>0</v>
      </c>
      <c r="H115" s="104">
        <v>1</v>
      </c>
      <c r="I115" s="170">
        <f>SUM(E115:H115)</f>
        <v>1</v>
      </c>
      <c r="J115" s="167" t="s">
        <v>229</v>
      </c>
      <c r="K115" s="168">
        <v>2</v>
      </c>
      <c r="L115" s="171" t="s">
        <v>232</v>
      </c>
      <c r="M115" s="171" t="s">
        <v>233</v>
      </c>
      <c r="N115" s="169"/>
      <c r="O115" s="172">
        <v>1</v>
      </c>
      <c r="P115" s="138">
        <v>0.5</v>
      </c>
      <c r="Q115" s="171" t="s">
        <v>369</v>
      </c>
      <c r="R115" s="153">
        <v>0</v>
      </c>
      <c r="S115" s="153">
        <v>0.5</v>
      </c>
      <c r="T115" s="169"/>
      <c r="U115" s="159">
        <v>0</v>
      </c>
    </row>
    <row r="116" spans="2:21" ht="37.5" customHeight="1" x14ac:dyDescent="0.3">
      <c r="B116" s="278" t="s">
        <v>243</v>
      </c>
      <c r="C116" s="273" t="s">
        <v>244</v>
      </c>
      <c r="D116" s="67" t="s">
        <v>245</v>
      </c>
      <c r="E116" s="105">
        <v>1</v>
      </c>
      <c r="F116" s="105">
        <v>0</v>
      </c>
      <c r="G116" s="105">
        <v>0</v>
      </c>
      <c r="H116" s="105">
        <v>0</v>
      </c>
      <c r="I116" s="106">
        <f t="shared" ref="I116:I123" si="11">SUM(E116:H116)</f>
        <v>1</v>
      </c>
      <c r="J116" s="117" t="s">
        <v>240</v>
      </c>
      <c r="K116" s="250">
        <v>1</v>
      </c>
      <c r="L116" s="231" t="s">
        <v>267</v>
      </c>
      <c r="M116" s="231" t="s">
        <v>260</v>
      </c>
      <c r="N116" s="238"/>
      <c r="O116" s="248">
        <v>1</v>
      </c>
      <c r="P116" s="208">
        <v>0.05</v>
      </c>
      <c r="Q116" s="220" t="s">
        <v>415</v>
      </c>
      <c r="R116" s="208">
        <f>P116</f>
        <v>0.05</v>
      </c>
      <c r="S116" s="208">
        <v>0.1</v>
      </c>
      <c r="T116" s="220" t="s">
        <v>416</v>
      </c>
      <c r="U116" s="208">
        <f>R116+S116</f>
        <v>0.15000000000000002</v>
      </c>
    </row>
    <row r="117" spans="2:21" ht="36.75" customHeight="1" x14ac:dyDescent="0.3">
      <c r="B117" s="278"/>
      <c r="C117" s="273"/>
      <c r="D117" s="67" t="s">
        <v>246</v>
      </c>
      <c r="E117" s="107">
        <v>0</v>
      </c>
      <c r="F117" s="107">
        <v>2</v>
      </c>
      <c r="G117" s="107">
        <v>4</v>
      </c>
      <c r="H117" s="107">
        <v>2</v>
      </c>
      <c r="I117" s="108">
        <f t="shared" si="11"/>
        <v>8</v>
      </c>
      <c r="J117" s="117" t="s">
        <v>240</v>
      </c>
      <c r="K117" s="250"/>
      <c r="L117" s="231"/>
      <c r="M117" s="231"/>
      <c r="N117" s="239"/>
      <c r="O117" s="248"/>
      <c r="P117" s="209"/>
      <c r="Q117" s="221"/>
      <c r="R117" s="209"/>
      <c r="S117" s="209"/>
      <c r="T117" s="221"/>
      <c r="U117" s="209"/>
    </row>
    <row r="118" spans="2:21" ht="42" customHeight="1" x14ac:dyDescent="0.3">
      <c r="B118" s="278"/>
      <c r="C118" s="273" t="s">
        <v>247</v>
      </c>
      <c r="D118" s="74" t="s">
        <v>248</v>
      </c>
      <c r="E118" s="109">
        <v>1</v>
      </c>
      <c r="F118" s="110">
        <v>0</v>
      </c>
      <c r="G118" s="110">
        <v>0</v>
      </c>
      <c r="H118" s="110">
        <v>0</v>
      </c>
      <c r="I118" s="108">
        <f t="shared" si="11"/>
        <v>1</v>
      </c>
      <c r="J118" s="117" t="s">
        <v>240</v>
      </c>
      <c r="K118" s="250">
        <v>2</v>
      </c>
      <c r="L118" s="273" t="s">
        <v>247</v>
      </c>
      <c r="M118" s="68" t="s">
        <v>283</v>
      </c>
      <c r="N118" s="68"/>
      <c r="O118" s="111">
        <v>1</v>
      </c>
      <c r="P118" s="127">
        <v>0</v>
      </c>
      <c r="Q118" s="128" t="s">
        <v>370</v>
      </c>
      <c r="R118" s="127">
        <v>0</v>
      </c>
      <c r="S118" s="127">
        <v>0</v>
      </c>
      <c r="T118" s="128" t="s">
        <v>370</v>
      </c>
      <c r="U118" s="127">
        <v>0</v>
      </c>
    </row>
    <row r="119" spans="2:21" ht="71.25" customHeight="1" x14ac:dyDescent="0.3">
      <c r="B119" s="278"/>
      <c r="C119" s="273"/>
      <c r="D119" s="67" t="s">
        <v>249</v>
      </c>
      <c r="E119" s="109">
        <v>720</v>
      </c>
      <c r="F119" s="109">
        <v>720</v>
      </c>
      <c r="G119" s="109">
        <v>720</v>
      </c>
      <c r="H119" s="109">
        <v>720</v>
      </c>
      <c r="I119" s="71">
        <f t="shared" si="11"/>
        <v>2880</v>
      </c>
      <c r="J119" s="117" t="s">
        <v>240</v>
      </c>
      <c r="K119" s="250"/>
      <c r="L119" s="273"/>
      <c r="M119" s="67" t="s">
        <v>249</v>
      </c>
      <c r="N119" s="67"/>
      <c r="O119" s="111">
        <v>720</v>
      </c>
      <c r="P119" s="66">
        <v>0.16</v>
      </c>
      <c r="Q119" s="132" t="s">
        <v>371</v>
      </c>
      <c r="R119" s="66">
        <f>P119</f>
        <v>0.16</v>
      </c>
      <c r="S119" s="66">
        <v>0.17</v>
      </c>
      <c r="T119" s="132" t="s">
        <v>375</v>
      </c>
      <c r="U119" s="66">
        <f>R119+S119</f>
        <v>0.33</v>
      </c>
    </row>
    <row r="120" spans="2:21" ht="42" customHeight="1" x14ac:dyDescent="0.3">
      <c r="B120" s="278"/>
      <c r="C120" s="273"/>
      <c r="D120" s="231" t="s">
        <v>250</v>
      </c>
      <c r="E120" s="264">
        <v>2</v>
      </c>
      <c r="F120" s="264">
        <v>2</v>
      </c>
      <c r="G120" s="264">
        <v>2</v>
      </c>
      <c r="H120" s="264">
        <v>2</v>
      </c>
      <c r="I120" s="265">
        <f t="shared" si="11"/>
        <v>8</v>
      </c>
      <c r="J120" s="266" t="s">
        <v>240</v>
      </c>
      <c r="K120" s="250"/>
      <c r="L120" s="273"/>
      <c r="M120" s="67" t="s">
        <v>250</v>
      </c>
      <c r="N120" s="67"/>
      <c r="O120" s="111">
        <v>2</v>
      </c>
      <c r="P120" s="66">
        <v>0</v>
      </c>
      <c r="Q120" s="132" t="s">
        <v>372</v>
      </c>
      <c r="R120" s="66">
        <f>P120</f>
        <v>0</v>
      </c>
      <c r="S120" s="66">
        <v>0.5</v>
      </c>
      <c r="T120" s="132" t="s">
        <v>376</v>
      </c>
      <c r="U120" s="66">
        <f>R120+S120</f>
        <v>0.5</v>
      </c>
    </row>
    <row r="121" spans="2:21" ht="47.25" hidden="1" customHeight="1" x14ac:dyDescent="0.3">
      <c r="B121" s="278"/>
      <c r="C121" s="273"/>
      <c r="D121" s="231"/>
      <c r="E121" s="264"/>
      <c r="F121" s="264"/>
      <c r="G121" s="264"/>
      <c r="H121" s="264"/>
      <c r="I121" s="265"/>
      <c r="J121" s="267"/>
      <c r="K121" s="250"/>
      <c r="L121" s="273"/>
      <c r="M121" s="67" t="s">
        <v>291</v>
      </c>
      <c r="N121" s="67"/>
      <c r="O121" s="111">
        <v>10</v>
      </c>
      <c r="P121" s="66">
        <v>0</v>
      </c>
      <c r="Q121" s="132" t="s">
        <v>373</v>
      </c>
      <c r="R121" s="66">
        <f>P121</f>
        <v>0</v>
      </c>
      <c r="S121" s="66">
        <v>0</v>
      </c>
      <c r="T121" s="132" t="s">
        <v>373</v>
      </c>
      <c r="U121" s="66">
        <f>R121+S121</f>
        <v>0</v>
      </c>
    </row>
    <row r="122" spans="2:21" ht="55.5" hidden="1" customHeight="1" x14ac:dyDescent="0.3">
      <c r="B122" s="278"/>
      <c r="C122" s="273"/>
      <c r="D122" s="231"/>
      <c r="E122" s="264"/>
      <c r="F122" s="264"/>
      <c r="G122" s="264"/>
      <c r="H122" s="264"/>
      <c r="I122" s="265"/>
      <c r="J122" s="268"/>
      <c r="K122" s="250"/>
      <c r="L122" s="273"/>
      <c r="M122" s="68" t="s">
        <v>282</v>
      </c>
      <c r="N122" s="68"/>
      <c r="O122" s="111">
        <v>4</v>
      </c>
      <c r="P122" s="127">
        <v>0</v>
      </c>
      <c r="Q122" s="129" t="s">
        <v>370</v>
      </c>
      <c r="R122" s="127">
        <v>0</v>
      </c>
      <c r="S122" s="127">
        <v>0</v>
      </c>
      <c r="T122" s="129" t="s">
        <v>370</v>
      </c>
      <c r="U122" s="127">
        <v>0</v>
      </c>
    </row>
    <row r="123" spans="2:21" ht="343.5" customHeight="1" x14ac:dyDescent="0.3">
      <c r="B123" s="278"/>
      <c r="C123" s="273" t="s">
        <v>251</v>
      </c>
      <c r="D123" s="231" t="s">
        <v>252</v>
      </c>
      <c r="E123" s="264">
        <v>1</v>
      </c>
      <c r="F123" s="264">
        <v>0</v>
      </c>
      <c r="G123" s="264">
        <v>0</v>
      </c>
      <c r="H123" s="264">
        <v>0</v>
      </c>
      <c r="I123" s="265">
        <f t="shared" si="11"/>
        <v>1</v>
      </c>
      <c r="J123" s="262" t="s">
        <v>240</v>
      </c>
      <c r="K123" s="250">
        <v>3</v>
      </c>
      <c r="L123" s="231" t="s">
        <v>280</v>
      </c>
      <c r="M123" s="67" t="s">
        <v>253</v>
      </c>
      <c r="N123" s="67"/>
      <c r="O123" s="112">
        <v>0.95</v>
      </c>
      <c r="P123" s="179">
        <v>4.8099999999999997E-2</v>
      </c>
      <c r="Q123" s="178" t="s">
        <v>417</v>
      </c>
      <c r="R123" s="177">
        <f>P123</f>
        <v>4.8099999999999997E-2</v>
      </c>
      <c r="S123" s="177">
        <v>0.32890000000000003</v>
      </c>
      <c r="T123" s="178" t="s">
        <v>418</v>
      </c>
      <c r="U123" s="177">
        <f>R123+S123</f>
        <v>0.377</v>
      </c>
    </row>
    <row r="124" spans="2:21" ht="243.75" hidden="1" customHeight="1" x14ac:dyDescent="0.3">
      <c r="B124" s="278"/>
      <c r="C124" s="273"/>
      <c r="D124" s="231"/>
      <c r="E124" s="264"/>
      <c r="F124" s="264"/>
      <c r="G124" s="264"/>
      <c r="H124" s="264"/>
      <c r="I124" s="265"/>
      <c r="J124" s="262"/>
      <c r="K124" s="250"/>
      <c r="L124" s="231"/>
      <c r="M124" s="67" t="s">
        <v>254</v>
      </c>
      <c r="N124" s="67"/>
      <c r="O124" s="112">
        <v>1</v>
      </c>
      <c r="P124" s="189">
        <v>0.05</v>
      </c>
      <c r="Q124" s="190" t="s">
        <v>419</v>
      </c>
      <c r="R124" s="176">
        <v>0.1095</v>
      </c>
      <c r="S124" s="175">
        <v>21.9</v>
      </c>
      <c r="T124" s="190" t="s">
        <v>420</v>
      </c>
      <c r="U124" s="188">
        <v>0.496</v>
      </c>
    </row>
    <row r="125" spans="2:21" ht="10.5" hidden="1" customHeight="1" x14ac:dyDescent="0.3">
      <c r="B125" s="278"/>
      <c r="C125" s="273"/>
      <c r="D125" s="231"/>
      <c r="E125" s="264"/>
      <c r="F125" s="264"/>
      <c r="G125" s="264"/>
      <c r="H125" s="264"/>
      <c r="I125" s="265"/>
      <c r="J125" s="262"/>
      <c r="K125" s="250"/>
      <c r="L125" s="231"/>
      <c r="M125" s="259" t="s">
        <v>255</v>
      </c>
      <c r="N125" s="113"/>
      <c r="O125" s="243">
        <v>1</v>
      </c>
      <c r="P125" s="121"/>
      <c r="Q125" s="136"/>
      <c r="R125" s="136"/>
      <c r="S125" s="136"/>
      <c r="T125" s="136"/>
      <c r="U125" s="136"/>
    </row>
    <row r="126" spans="2:21" ht="41.25" customHeight="1" x14ac:dyDescent="0.3">
      <c r="B126" s="278"/>
      <c r="C126" s="273"/>
      <c r="D126" s="67" t="s">
        <v>256</v>
      </c>
      <c r="E126" s="109">
        <v>1</v>
      </c>
      <c r="F126" s="109">
        <v>1</v>
      </c>
      <c r="G126" s="109">
        <v>1</v>
      </c>
      <c r="H126" s="109">
        <v>1</v>
      </c>
      <c r="I126" s="108">
        <f>SUM(E126:H126)</f>
        <v>4</v>
      </c>
      <c r="J126" s="117" t="s">
        <v>240</v>
      </c>
      <c r="K126" s="250"/>
      <c r="L126" s="231"/>
      <c r="M126" s="260"/>
      <c r="N126" s="263"/>
      <c r="O126" s="244"/>
      <c r="P126" s="208">
        <v>0.1</v>
      </c>
      <c r="Q126" s="218" t="s">
        <v>421</v>
      </c>
      <c r="R126" s="216">
        <f>P126</f>
        <v>0.1</v>
      </c>
      <c r="S126" s="216">
        <v>0.18</v>
      </c>
      <c r="T126" s="218" t="s">
        <v>422</v>
      </c>
      <c r="U126" s="216">
        <f>R126+S126</f>
        <v>0.28000000000000003</v>
      </c>
    </row>
    <row r="127" spans="2:21" ht="99.75" customHeight="1" x14ac:dyDescent="0.3">
      <c r="B127" s="278"/>
      <c r="C127" s="273"/>
      <c r="D127" s="74" t="s">
        <v>257</v>
      </c>
      <c r="E127" s="109">
        <v>1</v>
      </c>
      <c r="F127" s="109">
        <v>0</v>
      </c>
      <c r="G127" s="109">
        <v>0</v>
      </c>
      <c r="H127" s="109">
        <v>0</v>
      </c>
      <c r="I127" s="108">
        <f>SUM(E127:H127)</f>
        <v>1</v>
      </c>
      <c r="J127" s="117" t="s">
        <v>240</v>
      </c>
      <c r="K127" s="250"/>
      <c r="L127" s="231"/>
      <c r="M127" s="261"/>
      <c r="N127" s="239"/>
      <c r="O127" s="245"/>
      <c r="P127" s="209"/>
      <c r="Q127" s="219"/>
      <c r="R127" s="217"/>
      <c r="S127" s="217"/>
      <c r="T127" s="219"/>
      <c r="U127" s="217"/>
    </row>
    <row r="128" spans="2:21" ht="34.5" customHeight="1" x14ac:dyDescent="0.3">
      <c r="B128" s="278"/>
      <c r="C128" s="249" t="s">
        <v>258</v>
      </c>
      <c r="D128" s="120" t="s">
        <v>259</v>
      </c>
      <c r="E128" s="109">
        <v>1</v>
      </c>
      <c r="F128" s="109">
        <v>0</v>
      </c>
      <c r="G128" s="109">
        <v>0</v>
      </c>
      <c r="H128" s="109">
        <v>0</v>
      </c>
      <c r="I128" s="108">
        <v>1</v>
      </c>
      <c r="J128" s="119" t="s">
        <v>240</v>
      </c>
      <c r="K128" s="250">
        <v>4</v>
      </c>
      <c r="L128" s="249" t="s">
        <v>278</v>
      </c>
      <c r="M128" s="251" t="s">
        <v>279</v>
      </c>
      <c r="N128" s="255"/>
      <c r="O128" s="253">
        <v>1</v>
      </c>
      <c r="P128" s="208">
        <v>0.1</v>
      </c>
      <c r="Q128" s="214" t="s">
        <v>423</v>
      </c>
      <c r="R128" s="203">
        <f>P128</f>
        <v>0.1</v>
      </c>
      <c r="S128" s="203">
        <v>0.3</v>
      </c>
      <c r="T128" s="214" t="s">
        <v>424</v>
      </c>
      <c r="U128" s="203">
        <f>R128+S128</f>
        <v>0.4</v>
      </c>
    </row>
    <row r="129" spans="2:21" ht="161.25" customHeight="1" x14ac:dyDescent="0.3">
      <c r="B129" s="278"/>
      <c r="C129" s="249"/>
      <c r="D129" s="72" t="s">
        <v>278</v>
      </c>
      <c r="E129" s="109">
        <v>1</v>
      </c>
      <c r="F129" s="109">
        <v>1</v>
      </c>
      <c r="G129" s="109">
        <v>1</v>
      </c>
      <c r="H129" s="109">
        <v>1</v>
      </c>
      <c r="I129" s="108">
        <v>4</v>
      </c>
      <c r="J129" s="119" t="s">
        <v>240</v>
      </c>
      <c r="K129" s="250"/>
      <c r="L129" s="249"/>
      <c r="M129" s="252"/>
      <c r="N129" s="256"/>
      <c r="O129" s="254"/>
      <c r="P129" s="209"/>
      <c r="Q129" s="215"/>
      <c r="R129" s="204"/>
      <c r="S129" s="204"/>
      <c r="T129" s="215"/>
      <c r="U129" s="204"/>
    </row>
  </sheetData>
  <autoFilter ref="A6:U129">
    <filterColumn colId="9">
      <filters>
        <filter val="Secretaría General"/>
      </filters>
    </filterColumn>
  </autoFilter>
  <mergeCells count="311">
    <mergeCell ref="R46:R47"/>
    <mergeCell ref="S39:S40"/>
    <mergeCell ref="K95:K96"/>
    <mergeCell ref="L95:L96"/>
    <mergeCell ref="M95:M96"/>
    <mergeCell ref="H95:H97"/>
    <mergeCell ref="T39:T40"/>
    <mergeCell ref="U39:U40"/>
    <mergeCell ref="S42:S43"/>
    <mergeCell ref="T42:T43"/>
    <mergeCell ref="U42:U43"/>
    <mergeCell ref="T46:T47"/>
    <mergeCell ref="S46:S47"/>
    <mergeCell ref="U46:U47"/>
    <mergeCell ref="B113:B115"/>
    <mergeCell ref="C113:C115"/>
    <mergeCell ref="D113:D114"/>
    <mergeCell ref="E113:E114"/>
    <mergeCell ref="F113:F114"/>
    <mergeCell ref="G113:G114"/>
    <mergeCell ref="I113:I114"/>
    <mergeCell ref="J113:J114"/>
    <mergeCell ref="H113:H114"/>
    <mergeCell ref="B102:B104"/>
    <mergeCell ref="O95:O96"/>
    <mergeCell ref="N95:N96"/>
    <mergeCell ref="M60:M63"/>
    <mergeCell ref="B105:B107"/>
    <mergeCell ref="C105:C106"/>
    <mergeCell ref="K105:K106"/>
    <mergeCell ref="L105:L106"/>
    <mergeCell ref="B108:B112"/>
    <mergeCell ref="C60:C94"/>
    <mergeCell ref="D60:D94"/>
    <mergeCell ref="E60:E94"/>
    <mergeCell ref="F60:F94"/>
    <mergeCell ref="G60:G94"/>
    <mergeCell ref="P60:P63"/>
    <mergeCell ref="Q76:Q79"/>
    <mergeCell ref="P95:P96"/>
    <mergeCell ref="B95:B101"/>
    <mergeCell ref="C95:C101"/>
    <mergeCell ref="D95:D97"/>
    <mergeCell ref="E95:E97"/>
    <mergeCell ref="M64:M94"/>
    <mergeCell ref="O64:O94"/>
    <mergeCell ref="G95:G97"/>
    <mergeCell ref="F95:F97"/>
    <mergeCell ref="I95:I97"/>
    <mergeCell ref="J95:J97"/>
    <mergeCell ref="H60:H94"/>
    <mergeCell ref="I60:I94"/>
    <mergeCell ref="E57:E58"/>
    <mergeCell ref="F57:F58"/>
    <mergeCell ref="G57:G58"/>
    <mergeCell ref="P55:P56"/>
    <mergeCell ref="J55:J56"/>
    <mergeCell ref="K55:K59"/>
    <mergeCell ref="L55:L59"/>
    <mergeCell ref="M55:M56"/>
    <mergeCell ref="Q60:Q63"/>
    <mergeCell ref="N60:N63"/>
    <mergeCell ref="O60:O63"/>
    <mergeCell ref="B49:B50"/>
    <mergeCell ref="B51:B52"/>
    <mergeCell ref="B53:B54"/>
    <mergeCell ref="K53:K54"/>
    <mergeCell ref="L53:L54"/>
    <mergeCell ref="N53:N54"/>
    <mergeCell ref="H57:H58"/>
    <mergeCell ref="R53:R54"/>
    <mergeCell ref="B55:B94"/>
    <mergeCell ref="C55:C56"/>
    <mergeCell ref="D55:D56"/>
    <mergeCell ref="E55:E56"/>
    <mergeCell ref="F55:F56"/>
    <mergeCell ref="R55:R56"/>
    <mergeCell ref="N57:N58"/>
    <mergeCell ref="G55:G56"/>
    <mergeCell ref="I57:I58"/>
    <mergeCell ref="J57:J58"/>
    <mergeCell ref="I55:I56"/>
    <mergeCell ref="M57:M58"/>
    <mergeCell ref="O57:O58"/>
    <mergeCell ref="Q55:Q56"/>
    <mergeCell ref="P57:P58"/>
    <mergeCell ref="Q57:Q58"/>
    <mergeCell ref="M53:M54"/>
    <mergeCell ref="N46:N47"/>
    <mergeCell ref="P46:P47"/>
    <mergeCell ref="Q46:Q47"/>
    <mergeCell ref="M46:M47"/>
    <mergeCell ref="P53:P54"/>
    <mergeCell ref="Q53:Q54"/>
    <mergeCell ref="H55:H56"/>
    <mergeCell ref="O55:O56"/>
    <mergeCell ref="N55:N56"/>
    <mergeCell ref="O46:O47"/>
    <mergeCell ref="B37:B38"/>
    <mergeCell ref="B39:B40"/>
    <mergeCell ref="C39:C40"/>
    <mergeCell ref="D39:D40"/>
    <mergeCell ref="E39:E40"/>
    <mergeCell ref="F39:F40"/>
    <mergeCell ref="B45:B48"/>
    <mergeCell ref="C45:C48"/>
    <mergeCell ref="K45:K48"/>
    <mergeCell ref="I46:I48"/>
    <mergeCell ref="B42:B43"/>
    <mergeCell ref="J42:J43"/>
    <mergeCell ref="K42:K43"/>
    <mergeCell ref="D46:D48"/>
    <mergeCell ref="E46:E48"/>
    <mergeCell ref="F46:F48"/>
    <mergeCell ref="G46:G48"/>
    <mergeCell ref="H46:H48"/>
    <mergeCell ref="J46:J48"/>
    <mergeCell ref="N42:N43"/>
    <mergeCell ref="M42:M43"/>
    <mergeCell ref="L39:L41"/>
    <mergeCell ref="M39:M40"/>
    <mergeCell ref="Q42:Q43"/>
    <mergeCell ref="R42:R43"/>
    <mergeCell ref="N39:N40"/>
    <mergeCell ref="P39:P40"/>
    <mergeCell ref="Q39:Q40"/>
    <mergeCell ref="R39:R40"/>
    <mergeCell ref="O42:O43"/>
    <mergeCell ref="O39:O40"/>
    <mergeCell ref="L42:L43"/>
    <mergeCell ref="B34:B36"/>
    <mergeCell ref="C34:C36"/>
    <mergeCell ref="D34:D36"/>
    <mergeCell ref="E34:E36"/>
    <mergeCell ref="F34:F36"/>
    <mergeCell ref="G34:G36"/>
    <mergeCell ref="H34:H36"/>
    <mergeCell ref="I34:I36"/>
    <mergeCell ref="J34:J36"/>
    <mergeCell ref="B23:B24"/>
    <mergeCell ref="K15:K17"/>
    <mergeCell ref="C12:C13"/>
    <mergeCell ref="D12:D13"/>
    <mergeCell ref="G26:G30"/>
    <mergeCell ref="H26:H30"/>
    <mergeCell ref="I26:I30"/>
    <mergeCell ref="K3:U3"/>
    <mergeCell ref="B10:B17"/>
    <mergeCell ref="K23:K24"/>
    <mergeCell ref="L23:L24"/>
    <mergeCell ref="M15:M17"/>
    <mergeCell ref="B26:B30"/>
    <mergeCell ref="C26:C30"/>
    <mergeCell ref="D26:D30"/>
    <mergeCell ref="E26:E30"/>
    <mergeCell ref="F26:F30"/>
    <mergeCell ref="J26:J30"/>
    <mergeCell ref="M7:M8"/>
    <mergeCell ref="O7:O8"/>
    <mergeCell ref="L7:L8"/>
    <mergeCell ref="O10:O11"/>
    <mergeCell ref="O15:O17"/>
    <mergeCell ref="B18:B22"/>
    <mergeCell ref="L18:L21"/>
    <mergeCell ref="L15:L17"/>
    <mergeCell ref="K18:K21"/>
    <mergeCell ref="B7:B9"/>
    <mergeCell ref="L10:L11"/>
    <mergeCell ref="C10:C11"/>
    <mergeCell ref="M10:M11"/>
    <mergeCell ref="G12:G13"/>
    <mergeCell ref="B116:B129"/>
    <mergeCell ref="C116:C117"/>
    <mergeCell ref="K116:K117"/>
    <mergeCell ref="L116:L117"/>
    <mergeCell ref="M116:M117"/>
    <mergeCell ref="D120:D122"/>
    <mergeCell ref="E120:E122"/>
    <mergeCell ref="C123:C127"/>
    <mergeCell ref="D123:D125"/>
    <mergeCell ref="E123:E125"/>
    <mergeCell ref="C118:C122"/>
    <mergeCell ref="K118:K122"/>
    <mergeCell ref="L118:L122"/>
    <mergeCell ref="F120:F122"/>
    <mergeCell ref="G120:G122"/>
    <mergeCell ref="F123:F125"/>
    <mergeCell ref="G123:G125"/>
    <mergeCell ref="K7:K8"/>
    <mergeCell ref="E12:E13"/>
    <mergeCell ref="F12:F13"/>
    <mergeCell ref="G39:G40"/>
    <mergeCell ref="H39:H40"/>
    <mergeCell ref="H12:H13"/>
    <mergeCell ref="I12:I13"/>
    <mergeCell ref="J12:J13"/>
    <mergeCell ref="K10:K11"/>
    <mergeCell ref="I39:I40"/>
    <mergeCell ref="J39:J40"/>
    <mergeCell ref="K39:K41"/>
    <mergeCell ref="K34:K36"/>
    <mergeCell ref="L34:L36"/>
    <mergeCell ref="L45:L48"/>
    <mergeCell ref="C57:C58"/>
    <mergeCell ref="D57:D58"/>
    <mergeCell ref="O125:O127"/>
    <mergeCell ref="N113:N114"/>
    <mergeCell ref="O113:O114"/>
    <mergeCell ref="O116:O117"/>
    <mergeCell ref="R116:R117"/>
    <mergeCell ref="C128:C129"/>
    <mergeCell ref="K128:K129"/>
    <mergeCell ref="L128:L129"/>
    <mergeCell ref="M128:M129"/>
    <mergeCell ref="O128:O129"/>
    <mergeCell ref="N128:N129"/>
    <mergeCell ref="M125:M127"/>
    <mergeCell ref="J123:J125"/>
    <mergeCell ref="K123:K127"/>
    <mergeCell ref="P126:P127"/>
    <mergeCell ref="Q126:Q127"/>
    <mergeCell ref="N126:N127"/>
    <mergeCell ref="L123:L127"/>
    <mergeCell ref="H123:H125"/>
    <mergeCell ref="H120:H122"/>
    <mergeCell ref="I120:I122"/>
    <mergeCell ref="J120:J122"/>
    <mergeCell ref="I123:I125"/>
    <mergeCell ref="K113:K114"/>
    <mergeCell ref="C2:U2"/>
    <mergeCell ref="C3:G3"/>
    <mergeCell ref="N15:N17"/>
    <mergeCell ref="N116:N117"/>
    <mergeCell ref="P116:P117"/>
    <mergeCell ref="Q116:Q117"/>
    <mergeCell ref="R7:R8"/>
    <mergeCell ref="P10:P11"/>
    <mergeCell ref="Q10:Q11"/>
    <mergeCell ref="O53:O54"/>
    <mergeCell ref="Q95:Q96"/>
    <mergeCell ref="R95:R96"/>
    <mergeCell ref="R10:R11"/>
    <mergeCell ref="P42:P43"/>
    <mergeCell ref="Q7:Q8"/>
    <mergeCell ref="J7:J8"/>
    <mergeCell ref="Q72:Q75"/>
    <mergeCell ref="J60:J94"/>
    <mergeCell ref="K60:K94"/>
    <mergeCell ref="L60:L94"/>
    <mergeCell ref="P7:P8"/>
    <mergeCell ref="L113:L114"/>
    <mergeCell ref="M113:M114"/>
    <mergeCell ref="P113:P114"/>
    <mergeCell ref="S53:S54"/>
    <mergeCell ref="T53:T54"/>
    <mergeCell ref="U53:U54"/>
    <mergeCell ref="S55:S56"/>
    <mergeCell ref="T55:T56"/>
    <mergeCell ref="U55:U56"/>
    <mergeCell ref="S7:S8"/>
    <mergeCell ref="T7:T8"/>
    <mergeCell ref="U7:U8"/>
    <mergeCell ref="T10:T11"/>
    <mergeCell ref="S10:S11"/>
    <mergeCell ref="U10:U11"/>
    <mergeCell ref="U60:U63"/>
    <mergeCell ref="S95:S96"/>
    <mergeCell ref="T95:T96"/>
    <mergeCell ref="U95:U96"/>
    <mergeCell ref="T60:T63"/>
    <mergeCell ref="R60:R63"/>
    <mergeCell ref="Q64:Q67"/>
    <mergeCell ref="Q68:Q71"/>
    <mergeCell ref="S57:S58"/>
    <mergeCell ref="T57:T58"/>
    <mergeCell ref="U57:U58"/>
    <mergeCell ref="R57:R58"/>
    <mergeCell ref="S60:S63"/>
    <mergeCell ref="R64:R67"/>
    <mergeCell ref="S64:S67"/>
    <mergeCell ref="U64:U67"/>
    <mergeCell ref="P128:P129"/>
    <mergeCell ref="Q128:Q129"/>
    <mergeCell ref="R128:R129"/>
    <mergeCell ref="T128:T129"/>
    <mergeCell ref="S128:S129"/>
    <mergeCell ref="Q80:Q83"/>
    <mergeCell ref="Q84:Q87"/>
    <mergeCell ref="Q88:Q91"/>
    <mergeCell ref="Q92:Q94"/>
    <mergeCell ref="T64:T67"/>
    <mergeCell ref="T68:T71"/>
    <mergeCell ref="T72:T75"/>
    <mergeCell ref="T76:T79"/>
    <mergeCell ref="T80:T83"/>
    <mergeCell ref="T84:T87"/>
    <mergeCell ref="S126:S127"/>
    <mergeCell ref="T126:T127"/>
    <mergeCell ref="U126:U127"/>
    <mergeCell ref="T116:T117"/>
    <mergeCell ref="S116:S117"/>
    <mergeCell ref="R126:R127"/>
    <mergeCell ref="U128:U129"/>
    <mergeCell ref="Q113:Q114"/>
    <mergeCell ref="R113:R114"/>
    <mergeCell ref="S113:S114"/>
    <mergeCell ref="T113:T114"/>
    <mergeCell ref="U113:U114"/>
    <mergeCell ref="U116:U117"/>
    <mergeCell ref="T88:T91"/>
    <mergeCell ref="T92:T94"/>
  </mergeCells>
  <conditionalFormatting sqref="O14">
    <cfRule type="expression" dxfId="234" priority="196" stopIfTrue="1">
      <formula>+IF((#REF!+#REF!+#REF!+#REF!+#REF!)&lt;&gt;$K15,1,0)</formula>
    </cfRule>
  </conditionalFormatting>
  <conditionalFormatting sqref="E7:H8">
    <cfRule type="expression" dxfId="233" priority="265" stopIfTrue="1">
      <formula>+IF((#REF!+#REF!+#REF!+#REF!+#REF!)&lt;&gt;$K7,1,0)</formula>
    </cfRule>
  </conditionalFormatting>
  <conditionalFormatting sqref="E25">
    <cfRule type="expression" dxfId="232" priority="264" stopIfTrue="1">
      <formula>+IF((#REF!+#REF!+#REF!+#REF!+#REF!)&lt;&gt;$K25,1,0)</formula>
    </cfRule>
  </conditionalFormatting>
  <conditionalFormatting sqref="C7:C8 F17:H17">
    <cfRule type="expression" dxfId="231" priority="263" stopIfTrue="1">
      <formula>+IF((#REF!+#REF!+#REF!+#REF!+#REF!)&lt;&gt;$L7,1,0)</formula>
    </cfRule>
  </conditionalFormatting>
  <conditionalFormatting sqref="D7:D8">
    <cfRule type="expression" dxfId="230" priority="262" stopIfTrue="1">
      <formula>+IF((#REF!+#REF!+#REF!+#REF!+#REF!)&lt;&gt;$L7,1,0)</formula>
    </cfRule>
  </conditionalFormatting>
  <conditionalFormatting sqref="C7:C8">
    <cfRule type="expression" dxfId="229" priority="261" stopIfTrue="1">
      <formula>+IF((#REF!+#REF!+#REF!+#REF!+#REF!)&lt;&gt;$L7,1,0)</formula>
    </cfRule>
  </conditionalFormatting>
  <conditionalFormatting sqref="D7:D8">
    <cfRule type="expression" dxfId="228" priority="260" stopIfTrue="1">
      <formula>+IF((#REF!+#REF!+#REF!+#REF!+#REF!)&lt;&gt;$L7,1,0)</formula>
    </cfRule>
  </conditionalFormatting>
  <conditionalFormatting sqref="E7:H8">
    <cfRule type="expression" dxfId="227" priority="259" stopIfTrue="1">
      <formula>+IF((#REF!+#REF!+#REF!+#REF!+#REF!)&lt;&gt;$K7,1,0)</formula>
    </cfRule>
  </conditionalFormatting>
  <conditionalFormatting sqref="F10:H11">
    <cfRule type="expression" dxfId="226" priority="258" stopIfTrue="1">
      <formula>+IF((#REF!+#REF!+#REF!+#REF!+#REF!)&lt;&gt;$L10,1,0)</formula>
    </cfRule>
  </conditionalFormatting>
  <conditionalFormatting sqref="D10:E11">
    <cfRule type="expression" dxfId="225" priority="257" stopIfTrue="1">
      <formula>+IF((#REF!+#REF!+#REF!+#REF!+#REF!)&lt;&gt;$M10,1,0)</formula>
    </cfRule>
  </conditionalFormatting>
  <conditionalFormatting sqref="E10:H11">
    <cfRule type="expression" dxfId="224" priority="256" stopIfTrue="1">
      <formula>+IF((#REF!+#REF!+#REF!+#REF!+#REF!)&lt;&gt;$L10,1,0)</formula>
    </cfRule>
  </conditionalFormatting>
  <conditionalFormatting sqref="M9:N10">
    <cfRule type="expression" dxfId="223" priority="255" stopIfTrue="1">
      <formula>+IF((#REF!+#REF!+#REF!+#REF!+#REF!)&lt;&gt;$L9,1,0)</formula>
    </cfRule>
  </conditionalFormatting>
  <conditionalFormatting sqref="E25">
    <cfRule type="expression" dxfId="222" priority="252" stopIfTrue="1">
      <formula>+IF((#REF!+#REF!+#REF!+#REF!+#REF!)&lt;&gt;$K25,1,0)</formula>
    </cfRule>
  </conditionalFormatting>
  <conditionalFormatting sqref="F15:H15">
    <cfRule type="expression" dxfId="221" priority="249" stopIfTrue="1">
      <formula>+IF((#REF!+#REF!+#REF!+#REF!+#REF!)&lt;&gt;$L15,1,0)</formula>
    </cfRule>
  </conditionalFormatting>
  <conditionalFormatting sqref="D15:E15 D17:E17">
    <cfRule type="expression" dxfId="220" priority="248" stopIfTrue="1">
      <formula>+IF((#REF!+#REF!+#REF!+#REF!+#REF!)&lt;&gt;$M15,1,0)</formula>
    </cfRule>
  </conditionalFormatting>
  <conditionalFormatting sqref="E15:H15 E17:H17">
    <cfRule type="expression" dxfId="219" priority="247" stopIfTrue="1">
      <formula>+IF((#REF!+#REF!+#REF!+#REF!+#REF!)&lt;&gt;$L15,1,0)</formula>
    </cfRule>
  </conditionalFormatting>
  <conditionalFormatting sqref="E21:H21">
    <cfRule type="expression" dxfId="218" priority="246" stopIfTrue="1">
      <formula>+IF((#REF!+#REF!+#REF!+#REF!+#REF!)&lt;&gt;$K21,1,0)</formula>
    </cfRule>
  </conditionalFormatting>
  <conditionalFormatting sqref="C21:D21">
    <cfRule type="expression" dxfId="217" priority="245" stopIfTrue="1">
      <formula>+IF((#REF!+#REF!+#REF!+#REF!+#REF!)&lt;&gt;$L21,1,0)</formula>
    </cfRule>
  </conditionalFormatting>
  <conditionalFormatting sqref="E21:H21">
    <cfRule type="expression" dxfId="216" priority="244" stopIfTrue="1">
      <formula>+IF((#REF!+#REF!+#REF!+#REF!+#REF!)&lt;&gt;$K21,1,0)</formula>
    </cfRule>
  </conditionalFormatting>
  <conditionalFormatting sqref="F18:H18">
    <cfRule type="expression" dxfId="215" priority="243" stopIfTrue="1">
      <formula>+IF((#REF!+#REF!+#REF!+#REF!+#REF!)&lt;&gt;$L18,1,0)</formula>
    </cfRule>
  </conditionalFormatting>
  <conditionalFormatting sqref="E18">
    <cfRule type="expression" dxfId="214" priority="242" stopIfTrue="1">
      <formula>+IF((#REF!+#REF!+#REF!+#REF!+#REF!)&lt;&gt;$M18,1,0)</formula>
    </cfRule>
  </conditionalFormatting>
  <conditionalFormatting sqref="E18:H18">
    <cfRule type="expression" dxfId="213" priority="241" stopIfTrue="1">
      <formula>+IF((#REF!+#REF!+#REF!+#REF!+#REF!)&lt;&gt;$L18,1,0)</formula>
    </cfRule>
  </conditionalFormatting>
  <conditionalFormatting sqref="C18">
    <cfRule type="expression" dxfId="212" priority="240" stopIfTrue="1">
      <formula>+IF((#REF!+#REF!+#REF!+#REF!+#REF!)&lt;&gt;$L18,1,0)</formula>
    </cfRule>
  </conditionalFormatting>
  <conditionalFormatting sqref="D18">
    <cfRule type="expression" dxfId="211" priority="239" stopIfTrue="1">
      <formula>+IF((#REF!+#REF!+#REF!+#REF!+#REF!)&lt;&gt;$L18,1,0)</formula>
    </cfRule>
  </conditionalFormatting>
  <conditionalFormatting sqref="F25:H25">
    <cfRule type="expression" dxfId="210" priority="238" stopIfTrue="1">
      <formula>+IF((#REF!+#REF!+#REF!+#REF!+#REF!)&lt;&gt;$K25,1,0)</formula>
    </cfRule>
  </conditionalFormatting>
  <conditionalFormatting sqref="F25:H25">
    <cfRule type="expression" dxfId="209" priority="235" stopIfTrue="1">
      <formula>+IF((#REF!+#REF!+#REF!+#REF!+#REF!)&lt;&gt;$K25,1,0)</formula>
    </cfRule>
  </conditionalFormatting>
  <conditionalFormatting sqref="M12:N13">
    <cfRule type="expression" dxfId="208" priority="231" stopIfTrue="1">
      <formula>+IF((#REF!+#REF!+#REF!+#REF!+#REF!)&lt;&gt;$M12,1,0)</formula>
    </cfRule>
  </conditionalFormatting>
  <conditionalFormatting sqref="E12:H12">
    <cfRule type="expression" dxfId="207" priority="232" stopIfTrue="1">
      <formula>+IF((#REF!+#REF!+#REF!+#REF!+#REF!)&lt;&gt;$L12,1,0)</formula>
    </cfRule>
  </conditionalFormatting>
  <conditionalFormatting sqref="F12:H12">
    <cfRule type="expression" dxfId="206" priority="234" stopIfTrue="1">
      <formula>+IF((#REF!+#REF!+#REF!+#REF!+#REF!)&lt;&gt;$L12,1,0)</formula>
    </cfRule>
  </conditionalFormatting>
  <conditionalFormatting sqref="D12:E12">
    <cfRule type="expression" dxfId="205" priority="233" stopIfTrue="1">
      <formula>+IF((#REF!+#REF!+#REF!+#REF!+#REF!)&lt;&gt;$M12,1,0)</formula>
    </cfRule>
  </conditionalFormatting>
  <conditionalFormatting sqref="E19:H19">
    <cfRule type="expression" dxfId="204" priority="230" stopIfTrue="1">
      <formula>+IF((#REF!+#REF!+#REF!+#REF!+#REF!)&lt;&gt;$K19,1,0)</formula>
    </cfRule>
  </conditionalFormatting>
  <conditionalFormatting sqref="C19">
    <cfRule type="expression" dxfId="203" priority="229" stopIfTrue="1">
      <formula>+IF((#REF!+#REF!+#REF!+#REF!+#REF!)&lt;&gt;$L19,1,0)</formula>
    </cfRule>
  </conditionalFormatting>
  <conditionalFormatting sqref="D19">
    <cfRule type="expression" dxfId="202" priority="228" stopIfTrue="1">
      <formula>+IF((#REF!+#REF!+#REF!+#REF!+#REF!)&lt;&gt;$L19,1,0)</formula>
    </cfRule>
  </conditionalFormatting>
  <conditionalFormatting sqref="E19:H19">
    <cfRule type="expression" dxfId="201" priority="227" stopIfTrue="1">
      <formula>+IF((#REF!+#REF!+#REF!+#REF!+#REF!)&lt;&gt;$K19,1,0)</formula>
    </cfRule>
  </conditionalFormatting>
  <conditionalFormatting sqref="E19:H19">
    <cfRule type="expression" dxfId="200" priority="226" stopIfTrue="1">
      <formula>+IF((#REF!+#REF!+#REF!+#REF!+#REF!)&lt;&gt;$K19,1,0)</formula>
    </cfRule>
  </conditionalFormatting>
  <conditionalFormatting sqref="C19">
    <cfRule type="expression" dxfId="199" priority="225" stopIfTrue="1">
      <formula>+IF((#REF!+#REF!+#REF!+#REF!+#REF!)&lt;&gt;$L19,1,0)</formula>
    </cfRule>
  </conditionalFormatting>
  <conditionalFormatting sqref="D19">
    <cfRule type="expression" dxfId="198" priority="224" stopIfTrue="1">
      <formula>+IF((#REF!+#REF!+#REF!+#REF!+#REF!)&lt;&gt;$L19,1,0)</formula>
    </cfRule>
  </conditionalFormatting>
  <conditionalFormatting sqref="F22:H22">
    <cfRule type="expression" dxfId="197" priority="223" stopIfTrue="1">
      <formula>+IF((#REF!+#REF!+#REF!+#REF!+#REF!)&lt;&gt;$L22,1,0)</formula>
    </cfRule>
  </conditionalFormatting>
  <conditionalFormatting sqref="E22">
    <cfRule type="expression" dxfId="196" priority="222" stopIfTrue="1">
      <formula>+IF((#REF!+#REF!+#REF!+#REF!+#REF!)&lt;&gt;$M22,1,0)</formula>
    </cfRule>
  </conditionalFormatting>
  <conditionalFormatting sqref="E22:H22">
    <cfRule type="expression" dxfId="195" priority="221" stopIfTrue="1">
      <formula>+IF((#REF!+#REF!+#REF!+#REF!+#REF!)&lt;&gt;$L22,1,0)</formula>
    </cfRule>
  </conditionalFormatting>
  <conditionalFormatting sqref="C22">
    <cfRule type="expression" dxfId="194" priority="220" stopIfTrue="1">
      <formula>+IF((#REF!+#REF!+#REF!+#REF!+#REF!)&lt;&gt;$L22,1,0)</formula>
    </cfRule>
  </conditionalFormatting>
  <conditionalFormatting sqref="D22">
    <cfRule type="expression" dxfId="193" priority="219" stopIfTrue="1">
      <formula>+IF((#REF!+#REF!+#REF!+#REF!+#REF!)&lt;&gt;$L22,1,0)</formula>
    </cfRule>
  </conditionalFormatting>
  <conditionalFormatting sqref="E20:H20">
    <cfRule type="expression" dxfId="192" priority="218" stopIfTrue="1">
      <formula>+IF((#REF!+#REF!+#REF!+#REF!+#REF!)&lt;&gt;$K20,1,0)</formula>
    </cfRule>
  </conditionalFormatting>
  <conditionalFormatting sqref="C20:D20">
    <cfRule type="expression" dxfId="191" priority="217" stopIfTrue="1">
      <formula>+IF((#REF!+#REF!+#REF!+#REF!+#REF!)&lt;&gt;$L20,1,0)</formula>
    </cfRule>
  </conditionalFormatting>
  <conditionalFormatting sqref="E20:H20">
    <cfRule type="expression" dxfId="190" priority="216" stopIfTrue="1">
      <formula>+IF((#REF!+#REF!+#REF!+#REF!+#REF!)&lt;&gt;$K20,1,0)</formula>
    </cfRule>
  </conditionalFormatting>
  <conditionalFormatting sqref="G20">
    <cfRule type="expression" dxfId="189" priority="215" stopIfTrue="1">
      <formula>+IF((#REF!+#REF!+#REF!+#REF!+#REF!)&lt;&gt;$K20,1,0)</formula>
    </cfRule>
  </conditionalFormatting>
  <conditionalFormatting sqref="G20">
    <cfRule type="expression" dxfId="188" priority="214" stopIfTrue="1">
      <formula>+IF((#REF!+#REF!+#REF!+#REF!+#REF!)&lt;&gt;$K20,1,0)</formula>
    </cfRule>
  </conditionalFormatting>
  <conditionalFormatting sqref="H20">
    <cfRule type="expression" dxfId="187" priority="213" stopIfTrue="1">
      <formula>+IF((#REF!+#REF!+#REF!+#REF!+#REF!)&lt;&gt;$K20,1,0)</formula>
    </cfRule>
  </conditionalFormatting>
  <conditionalFormatting sqref="H20">
    <cfRule type="expression" dxfId="186" priority="212" stopIfTrue="1">
      <formula>+IF((#REF!+#REF!+#REF!+#REF!+#REF!)&lt;&gt;$K20,1,0)</formula>
    </cfRule>
  </conditionalFormatting>
  <conditionalFormatting sqref="L20">
    <cfRule type="expression" dxfId="185" priority="211" stopIfTrue="1">
      <formula>+IF((#REF!+#REF!+#REF!+#REF!+#REF!)&lt;&gt;$L20,1,0)</formula>
    </cfRule>
  </conditionalFormatting>
  <conditionalFormatting sqref="M18:N20">
    <cfRule type="expression" dxfId="184" priority="210" stopIfTrue="1">
      <formula>+IF((#REF!+#REF!+#REF!+#REF!+#REF!)&lt;&gt;$L18,1,0)</formula>
    </cfRule>
  </conditionalFormatting>
  <conditionalFormatting sqref="O18:O20">
    <cfRule type="expression" dxfId="183" priority="209" stopIfTrue="1">
      <formula>+IF((#REF!+#REF!+#REF!+#REF!+#REF!)&lt;&gt;$K18,1,0)</formula>
    </cfRule>
  </conditionalFormatting>
  <conditionalFormatting sqref="O18:O20">
    <cfRule type="expression" dxfId="182" priority="208" stopIfTrue="1">
      <formula>+IF((#REF!+#REF!+#REF!+#REF!+#REF!)&lt;&gt;$K18,1,0)</formula>
    </cfRule>
  </conditionalFormatting>
  <conditionalFormatting sqref="F14:H14">
    <cfRule type="expression" dxfId="181" priority="207" stopIfTrue="1">
      <formula>+IF((#REF!+#REF!+#REF!+#REF!+#REF!)&lt;&gt;$L14,1,0)</formula>
    </cfRule>
  </conditionalFormatting>
  <conditionalFormatting sqref="D14:E14">
    <cfRule type="expression" dxfId="180" priority="206" stopIfTrue="1">
      <formula>+IF((#REF!+#REF!+#REF!+#REF!+#REF!)&lt;&gt;$M14,1,0)</formula>
    </cfRule>
  </conditionalFormatting>
  <conditionalFormatting sqref="E14:H14">
    <cfRule type="expression" dxfId="179" priority="205" stopIfTrue="1">
      <formula>+IF((#REF!+#REF!+#REF!+#REF!+#REF!)&lt;&gt;$L14,1,0)</formula>
    </cfRule>
  </conditionalFormatting>
  <conditionalFormatting sqref="M21:N21">
    <cfRule type="expression" dxfId="178" priority="204" stopIfTrue="1">
      <formula>+IF((#REF!+#REF!+#REF!+#REF!+#REF!)&lt;&gt;$L21,1,0)</formula>
    </cfRule>
  </conditionalFormatting>
  <conditionalFormatting sqref="F16:H16">
    <cfRule type="expression" dxfId="177" priority="201" stopIfTrue="1">
      <formula>+IF((#REF!+#REF!+#REF!+#REF!+#REF!)&lt;&gt;$L16,1,0)</formula>
    </cfRule>
  </conditionalFormatting>
  <conditionalFormatting sqref="D16:E16">
    <cfRule type="expression" dxfId="176" priority="200" stopIfTrue="1">
      <formula>+IF((#REF!+#REF!+#REF!+#REF!+#REF!)&lt;&gt;$M16,1,0)</formula>
    </cfRule>
  </conditionalFormatting>
  <conditionalFormatting sqref="E16:H16">
    <cfRule type="expression" dxfId="175" priority="199" stopIfTrue="1">
      <formula>+IF((#REF!+#REF!+#REF!+#REF!+#REF!)&lt;&gt;$L16,1,0)</formula>
    </cfRule>
  </conditionalFormatting>
  <conditionalFormatting sqref="M14:N14">
    <cfRule type="expression" dxfId="174" priority="198" stopIfTrue="1">
      <formula>+IF((#REF!+#REF!+#REF!+#REF!+#REF!)&lt;&gt;$L15,1,0)</formula>
    </cfRule>
  </conditionalFormatting>
  <conditionalFormatting sqref="O14">
    <cfRule type="expression" dxfId="173" priority="197" stopIfTrue="1">
      <formula>+IF((#REF!+#REF!+#REF!+#REF!+#REF!)&lt;&gt;$K15,1,0)</formula>
    </cfRule>
  </conditionalFormatting>
  <conditionalFormatting sqref="M7:N7">
    <cfRule type="expression" dxfId="172" priority="338" stopIfTrue="1">
      <formula>+IF((#REF!+#REF!+#REF!+#REF!+#REF!)&lt;&gt;#REF!,1,0)</formula>
    </cfRule>
  </conditionalFormatting>
  <conditionalFormatting sqref="E24">
    <cfRule type="expression" dxfId="171" priority="340" stopIfTrue="1">
      <formula>+IF((#REF!+#REF!+#REF!+#REF!+#REF!)&lt;&gt;$K23,1,0)</formula>
    </cfRule>
  </conditionalFormatting>
  <conditionalFormatting sqref="E23">
    <cfRule type="expression" dxfId="170" priority="341" stopIfTrue="1">
      <formula>+IF((#REF!+#REF!+#REF!+#REF!+#REF!)&lt;&gt;#REF!,1,0)</formula>
    </cfRule>
  </conditionalFormatting>
  <conditionalFormatting sqref="E23">
    <cfRule type="expression" dxfId="169" priority="342" stopIfTrue="1">
      <formula>+IF((#REF!+#REF!+#REF!+#REF!+#REF!)&lt;&gt;#REF!,1,0)</formula>
    </cfRule>
  </conditionalFormatting>
  <conditionalFormatting sqref="E24">
    <cfRule type="expression" dxfId="168" priority="343" stopIfTrue="1">
      <formula>+IF((#REF!+#REF!+#REF!+#REF!+#REF!)&lt;&gt;$K23,1,0)</formula>
    </cfRule>
  </conditionalFormatting>
  <conditionalFormatting sqref="F24:H24">
    <cfRule type="expression" dxfId="167" priority="345" stopIfTrue="1">
      <formula>+IF((#REF!+#REF!+#REF!+#REF!+#REF!)&lt;&gt;$K23,1,0)</formula>
    </cfRule>
  </conditionalFormatting>
  <conditionalFormatting sqref="F23:H23">
    <cfRule type="expression" dxfId="166" priority="346" stopIfTrue="1">
      <formula>+IF((#REF!+#REF!+#REF!+#REF!+#REF!)&lt;&gt;#REF!,1,0)</formula>
    </cfRule>
  </conditionalFormatting>
  <conditionalFormatting sqref="F23:H23">
    <cfRule type="expression" dxfId="165" priority="347" stopIfTrue="1">
      <formula>+IF((#REF!+#REF!+#REF!+#REF!+#REF!)&lt;&gt;#REF!,1,0)</formula>
    </cfRule>
  </conditionalFormatting>
  <conditionalFormatting sqref="F24:H24">
    <cfRule type="expression" dxfId="164" priority="348" stopIfTrue="1">
      <formula>+IF((#REF!+#REF!+#REF!+#REF!+#REF!)&lt;&gt;$K23,1,0)</formula>
    </cfRule>
  </conditionalFormatting>
  <conditionalFormatting sqref="O23">
    <cfRule type="expression" dxfId="163" priority="349" stopIfTrue="1">
      <formula>+IF((#REF!+#REF!+#REF!+#REF!+#REF!)&lt;&gt;#REF!,1,0)</formula>
    </cfRule>
  </conditionalFormatting>
  <conditionalFormatting sqref="O24">
    <cfRule type="expression" dxfId="162" priority="350" stopIfTrue="1">
      <formula>+IF((#REF!+#REF!+#REF!+#REF!+#REF!)&lt;&gt;$K23,1,0)</formula>
    </cfRule>
  </conditionalFormatting>
  <conditionalFormatting sqref="E33:H33">
    <cfRule type="expression" dxfId="161" priority="195" stopIfTrue="1">
      <formula>+IF((#REF!+#REF!+#REF!+#REF!+#REF!)&lt;&gt;$K33,1,0)</formula>
    </cfRule>
  </conditionalFormatting>
  <conditionalFormatting sqref="C26:D29 C33:D33">
    <cfRule type="expression" dxfId="160" priority="194" stopIfTrue="1">
      <formula>+IF((#REF!+#REF!+#REF!+#REF!+#REF!)&lt;&gt;$L26,1,0)</formula>
    </cfRule>
  </conditionalFormatting>
  <conditionalFormatting sqref="E37:H38">
    <cfRule type="expression" dxfId="159" priority="193" stopIfTrue="1">
      <formula>+IF((#REF!+#REF!+#REF!+#REF!+#REF!)&lt;&gt;$K37,1,0)</formula>
    </cfRule>
  </conditionalFormatting>
  <conditionalFormatting sqref="E26:H29">
    <cfRule type="expression" dxfId="158" priority="192" stopIfTrue="1">
      <formula>+IF((#REF!+#REF!+#REF!+#REF!+#REF!)&lt;&gt;$K26,1,0)</formula>
    </cfRule>
  </conditionalFormatting>
  <conditionalFormatting sqref="E33:H33">
    <cfRule type="expression" dxfId="157" priority="191" stopIfTrue="1">
      <formula>+IF((#REF!+#REF!+#REF!+#REF!+#REF!)&lt;&gt;$K33,1,0)</formula>
    </cfRule>
  </conditionalFormatting>
  <conditionalFormatting sqref="C33">
    <cfRule type="expression" dxfId="156" priority="190" stopIfTrue="1">
      <formula>+IF((#REF!+#REF!+#REF!+#REF!+#REF!)&lt;&gt;$L33,1,0)</formula>
    </cfRule>
  </conditionalFormatting>
  <conditionalFormatting sqref="D33">
    <cfRule type="expression" dxfId="155" priority="189" stopIfTrue="1">
      <formula>+IF((#REF!+#REF!+#REF!+#REF!+#REF!)&lt;&gt;$L33,1,0)</formula>
    </cfRule>
  </conditionalFormatting>
  <conditionalFormatting sqref="E37:H38">
    <cfRule type="expression" dxfId="154" priority="188" stopIfTrue="1">
      <formula>+IF((#REF!+#REF!+#REF!+#REF!+#REF!)&lt;&gt;$K37,1,0)</formula>
    </cfRule>
  </conditionalFormatting>
  <conditionalFormatting sqref="M34:N34">
    <cfRule type="expression" dxfId="153" priority="185" stopIfTrue="1">
      <formula>+IF((#REF!+#REF!+#REF!+#REF!+#REF!)&lt;&gt;$L34,1,0)</formula>
    </cfRule>
  </conditionalFormatting>
  <conditionalFormatting sqref="O34">
    <cfRule type="expression" dxfId="152" priority="187" stopIfTrue="1">
      <formula>+IF((#REF!+#REF!+#REF!+#REF!+#REF!)&lt;&gt;$K34,1,0)</formula>
    </cfRule>
  </conditionalFormatting>
  <conditionalFormatting sqref="O34">
    <cfRule type="expression" dxfId="151" priority="186" stopIfTrue="1">
      <formula>+IF((#REF!+#REF!+#REF!+#REF!+#REF!)&lt;&gt;$K34,1,0)</formula>
    </cfRule>
  </conditionalFormatting>
  <conditionalFormatting sqref="M34:N34">
    <cfRule type="expression" dxfId="150" priority="184" stopIfTrue="1">
      <formula>+IF((#REF!+#REF!+#REF!+#REF!+#REF!)&lt;&gt;$L34,1,0)</formula>
    </cfRule>
  </conditionalFormatting>
  <conditionalFormatting sqref="L33">
    <cfRule type="expression" dxfId="149" priority="183" stopIfTrue="1">
      <formula>+IF((#REF!+#REF!+#REF!+#REF!+#REF!)&lt;&gt;$L33,1,0)</formula>
    </cfRule>
  </conditionalFormatting>
  <conditionalFormatting sqref="L33">
    <cfRule type="expression" dxfId="148" priority="182" stopIfTrue="1">
      <formula>+IF((#REF!+#REF!+#REF!+#REF!+#REF!)&lt;&gt;$L33,1,0)</formula>
    </cfRule>
  </conditionalFormatting>
  <conditionalFormatting sqref="M33:N33">
    <cfRule type="expression" dxfId="147" priority="181" stopIfTrue="1">
      <formula>+IF((#REF!+#REF!+#REF!+#REF!+#REF!)&lt;&gt;$L33,1,0)</formula>
    </cfRule>
  </conditionalFormatting>
  <conditionalFormatting sqref="M33:N33">
    <cfRule type="expression" dxfId="146" priority="180" stopIfTrue="1">
      <formula>+IF((#REF!+#REF!+#REF!+#REF!+#REF!)&lt;&gt;$L33,1,0)</formula>
    </cfRule>
  </conditionalFormatting>
  <conditionalFormatting sqref="E32:H32">
    <cfRule type="expression" dxfId="145" priority="179" stopIfTrue="1">
      <formula>+IF((#REF!+#REF!+#REF!+#REF!+#REF!)&lt;&gt;$K32,1,0)</formula>
    </cfRule>
  </conditionalFormatting>
  <conditionalFormatting sqref="C32:D32">
    <cfRule type="expression" dxfId="144" priority="178" stopIfTrue="1">
      <formula>+IF((#REF!+#REF!+#REF!+#REF!+#REF!)&lt;&gt;$L32,1,0)</formula>
    </cfRule>
  </conditionalFormatting>
  <conditionalFormatting sqref="E32:H32">
    <cfRule type="expression" dxfId="143" priority="177" stopIfTrue="1">
      <formula>+IF((#REF!+#REF!+#REF!+#REF!+#REF!)&lt;&gt;$K32,1,0)</formula>
    </cfRule>
  </conditionalFormatting>
  <conditionalFormatting sqref="C32">
    <cfRule type="expression" dxfId="142" priority="176" stopIfTrue="1">
      <formula>+IF((#REF!+#REF!+#REF!+#REF!+#REF!)&lt;&gt;$L32,1,0)</formula>
    </cfRule>
  </conditionalFormatting>
  <conditionalFormatting sqref="D32">
    <cfRule type="expression" dxfId="141" priority="175" stopIfTrue="1">
      <formula>+IF((#REF!+#REF!+#REF!+#REF!+#REF!)&lt;&gt;$L32,1,0)</formula>
    </cfRule>
  </conditionalFormatting>
  <conditionalFormatting sqref="L32:N32">
    <cfRule type="expression" dxfId="140" priority="174" stopIfTrue="1">
      <formula>+IF((#REF!+#REF!+#REF!+#REF!+#REF!)&lt;&gt;$L32,1,0)</formula>
    </cfRule>
  </conditionalFormatting>
  <conditionalFormatting sqref="L32:N32">
    <cfRule type="expression" dxfId="139" priority="173" stopIfTrue="1">
      <formula>+IF((#REF!+#REF!+#REF!+#REF!+#REF!)&lt;&gt;$L32,1,0)</formula>
    </cfRule>
  </conditionalFormatting>
  <conditionalFormatting sqref="E34:H34">
    <cfRule type="expression" dxfId="138" priority="168" stopIfTrue="1">
      <formula>+IF((#REF!+#REF!+#REF!+#REF!+#REF!)&lt;&gt;$K34,1,0)</formula>
    </cfRule>
  </conditionalFormatting>
  <conditionalFormatting sqref="E34:H34">
    <cfRule type="expression" dxfId="137" priority="167" stopIfTrue="1">
      <formula>+IF((#REF!+#REF!+#REF!+#REF!+#REF!)&lt;&gt;$K34,1,0)</formula>
    </cfRule>
  </conditionalFormatting>
  <conditionalFormatting sqref="O35:O36">
    <cfRule type="expression" dxfId="136" priority="166" stopIfTrue="1">
      <formula>+IF((#REF!+#REF!+#REF!+#REF!+#REF!)&lt;&gt;$K35,1,0)</formula>
    </cfRule>
  </conditionalFormatting>
  <conditionalFormatting sqref="O35:O36">
    <cfRule type="expression" dxfId="135" priority="165" stopIfTrue="1">
      <formula>+IF((#REF!+#REF!+#REF!+#REF!+#REF!)&lt;&gt;$K35,1,0)</formula>
    </cfRule>
  </conditionalFormatting>
  <conditionalFormatting sqref="M35:N36">
    <cfRule type="expression" dxfId="134" priority="164" stopIfTrue="1">
      <formula>+IF((#REF!+#REF!+#REF!+#REF!+#REF!)&lt;&gt;$L35,1,0)</formula>
    </cfRule>
  </conditionalFormatting>
  <conditionalFormatting sqref="M35:N36">
    <cfRule type="expression" dxfId="133" priority="163" stopIfTrue="1">
      <formula>+IF((#REF!+#REF!+#REF!+#REF!+#REF!)&lt;&gt;$L35,1,0)</formula>
    </cfRule>
  </conditionalFormatting>
  <conditionalFormatting sqref="C9">
    <cfRule type="expression" dxfId="132" priority="162" stopIfTrue="1">
      <formula>+IF((#REF!+#REF!+#REF!+#REF!+#REF!)&lt;&gt;$L9,1,0)</formula>
    </cfRule>
  </conditionalFormatting>
  <conditionalFormatting sqref="C9">
    <cfRule type="expression" dxfId="131" priority="161" stopIfTrue="1">
      <formula>+IF((#REF!+#REF!+#REF!+#REF!+#REF!)&lt;&gt;$L9,1,0)</formula>
    </cfRule>
  </conditionalFormatting>
  <conditionalFormatting sqref="D9">
    <cfRule type="expression" dxfId="130" priority="160" stopIfTrue="1">
      <formula>+IF((#REF!+#REF!+#REF!+#REF!+#REF!)&lt;&gt;$L9,1,0)</formula>
    </cfRule>
  </conditionalFormatting>
  <conditionalFormatting sqref="D9">
    <cfRule type="expression" dxfId="129" priority="159" stopIfTrue="1">
      <formula>+IF((#REF!+#REF!+#REF!+#REF!+#REF!)&lt;&gt;$L9,1,0)</formula>
    </cfRule>
  </conditionalFormatting>
  <conditionalFormatting sqref="E9:H9">
    <cfRule type="expression" dxfId="128" priority="158" stopIfTrue="1">
      <formula>+IF((#REF!+#REF!+#REF!+#REF!+#REF!)&lt;&gt;$K9,1,0)</formula>
    </cfRule>
  </conditionalFormatting>
  <conditionalFormatting sqref="E9:H9">
    <cfRule type="expression" dxfId="127" priority="157" stopIfTrue="1">
      <formula>+IF((#REF!+#REF!+#REF!+#REF!+#REF!)&lt;&gt;$K9,1,0)</formula>
    </cfRule>
  </conditionalFormatting>
  <conditionalFormatting sqref="E45:H45 E46">
    <cfRule type="expression" dxfId="126" priority="152" stopIfTrue="1">
      <formula>+IF((#REF!+#REF!+#REF!+#REF!+#REF!)&lt;&gt;$K45,1,0)</formula>
    </cfRule>
  </conditionalFormatting>
  <conditionalFormatting sqref="C41">
    <cfRule type="expression" dxfId="125" priority="151" stopIfTrue="1">
      <formula>+IF((#REF!+#REF!+#REF!+#REF!+#REF!)&lt;&gt;$L41,1,0)</formula>
    </cfRule>
  </conditionalFormatting>
  <conditionalFormatting sqref="D41">
    <cfRule type="expression" dxfId="124" priority="150" stopIfTrue="1">
      <formula>+IF((#REF!+#REF!+#REF!+#REF!+#REF!)&lt;&gt;$L41,1,0)</formula>
    </cfRule>
  </conditionalFormatting>
  <conditionalFormatting sqref="C41">
    <cfRule type="expression" dxfId="123" priority="149" stopIfTrue="1">
      <formula>+IF((#REF!+#REF!+#REF!+#REF!+#REF!)&lt;&gt;$L41,1,0)</formula>
    </cfRule>
  </conditionalFormatting>
  <conditionalFormatting sqref="D41">
    <cfRule type="expression" dxfId="122" priority="148" stopIfTrue="1">
      <formula>+IF((#REF!+#REF!+#REF!+#REF!+#REF!)&lt;&gt;$L41,1,0)</formula>
    </cfRule>
  </conditionalFormatting>
  <conditionalFormatting sqref="E44">
    <cfRule type="expression" dxfId="121" priority="147" stopIfTrue="1">
      <formula>+IF((#REF!+#REF!+#REF!+#REF!+#REF!)&lt;&gt;$K44,1,0)</formula>
    </cfRule>
  </conditionalFormatting>
  <conditionalFormatting sqref="F44:G44">
    <cfRule type="expression" dxfId="120" priority="146" stopIfTrue="1">
      <formula>+IF((#REF!+#REF!+#REF!+#REF!+#REF!)&lt;&gt;$K44,1,0)</formula>
    </cfRule>
  </conditionalFormatting>
  <conditionalFormatting sqref="C40">
    <cfRule type="expression" dxfId="119" priority="153" stopIfTrue="1">
      <formula>+IF((#REF!+#REF!+#REF!+#REF!+#REF!)&lt;&gt;$L39,1,0)</formula>
    </cfRule>
  </conditionalFormatting>
  <conditionalFormatting sqref="C39">
    <cfRule type="expression" dxfId="118" priority="154" stopIfTrue="1">
      <formula>+IF((#REF!+#REF!+#REF!+#REF!+#REF!)&lt;&gt;#REF!,1,0)</formula>
    </cfRule>
  </conditionalFormatting>
  <conditionalFormatting sqref="C40">
    <cfRule type="expression" dxfId="117" priority="155" stopIfTrue="1">
      <formula>+IF((#REF!+#REF!+#REF!+#REF!+#REF!)&lt;&gt;$M39,1,0)</formula>
    </cfRule>
  </conditionalFormatting>
  <conditionalFormatting sqref="C40">
    <cfRule type="expression" dxfId="116" priority="156" stopIfTrue="1">
      <formula>+IF((#REF!+#REF!+#REF!+#REF!+#REF!)&lt;&gt;$M39,1,0)</formula>
    </cfRule>
  </conditionalFormatting>
  <conditionalFormatting sqref="F46:H46">
    <cfRule type="expression" dxfId="115" priority="145" stopIfTrue="1">
      <formula>+IF((#REF!+#REF!+#REF!+#REF!+#REF!)&lt;&gt;$K46,1,0)</formula>
    </cfRule>
  </conditionalFormatting>
  <conditionalFormatting sqref="D39">
    <cfRule type="expression" dxfId="114" priority="144" stopIfTrue="1">
      <formula>+IF((#REF!+#REF!+#REF!+#REF!+#REF!)&lt;&gt;$L39,1,0)</formula>
    </cfRule>
  </conditionalFormatting>
  <conditionalFormatting sqref="D39">
    <cfRule type="expression" dxfId="113" priority="143" stopIfTrue="1">
      <formula>+IF((#REF!+#REF!+#REF!+#REF!+#REF!)&lt;&gt;$L39,1,0)</formula>
    </cfRule>
  </conditionalFormatting>
  <conditionalFormatting sqref="E41:H41">
    <cfRule type="expression" dxfId="112" priority="142" stopIfTrue="1">
      <formula>+IF((#REF!+#REF!+#REF!+#REF!+#REF!)&lt;&gt;$K41,1,0)</formula>
    </cfRule>
  </conditionalFormatting>
  <conditionalFormatting sqref="E41:H41">
    <cfRule type="expression" dxfId="111" priority="141" stopIfTrue="1">
      <formula>+IF((#REF!+#REF!+#REF!+#REF!+#REF!)&lt;&gt;$K41,1,0)</formula>
    </cfRule>
  </conditionalFormatting>
  <conditionalFormatting sqref="D44">
    <cfRule type="expression" dxfId="110" priority="140" stopIfTrue="1">
      <formula>+IF((#REF!+#REF!+#REF!+#REF!+#REF!)&lt;&gt;$L44,1,0)</formula>
    </cfRule>
  </conditionalFormatting>
  <conditionalFormatting sqref="O44">
    <cfRule type="expression" dxfId="109" priority="139" stopIfTrue="1">
      <formula>+IF((#REF!+#REF!+#REF!+#REF!+#REF!)&lt;&gt;$K44,1,0)</formula>
    </cfRule>
  </conditionalFormatting>
  <conditionalFormatting sqref="O49">
    <cfRule type="expression" dxfId="108" priority="136" stopIfTrue="1">
      <formula>+IF((#REF!+#REF!+#REF!+#REF!+#REF!)&lt;&gt;#REF!,1,0)</formula>
    </cfRule>
  </conditionalFormatting>
  <conditionalFormatting sqref="O49 E52:H52">
    <cfRule type="expression" dxfId="107" priority="135" stopIfTrue="1">
      <formula>+IF((#REF!+#REF!+#REF!+#REF!+#REF!)&lt;&gt;#REF!,1,0)</formula>
    </cfRule>
  </conditionalFormatting>
  <conditionalFormatting sqref="O49">
    <cfRule type="expression" dxfId="106" priority="134" stopIfTrue="1">
      <formula>+IF((#REF!+#REF!+#REF!+#REF!+#REF!)&lt;&gt;#REF!,1,0)</formula>
    </cfRule>
  </conditionalFormatting>
  <conditionalFormatting sqref="O53">
    <cfRule type="expression" dxfId="105" priority="131" stopIfTrue="1">
      <formula>+IF((#REF!+#REF!+#REF!+#REF!+#REF!)&lt;&gt;#REF!,1,0)</formula>
    </cfRule>
  </conditionalFormatting>
  <conditionalFormatting sqref="O51">
    <cfRule type="expression" dxfId="104" priority="130" stopIfTrue="1">
      <formula>+IF((#REF!+#REF!+#REF!+#REF!+#REF!)&lt;&gt;#REF!,1,0)</formula>
    </cfRule>
  </conditionalFormatting>
  <conditionalFormatting sqref="E95:H100">
    <cfRule type="expression" dxfId="103" priority="123" stopIfTrue="1">
      <formula>+IF((#REF!+#REF!+#REF!+#REF!+#REF!)&lt;&gt;$K95,1,0)</formula>
    </cfRule>
  </conditionalFormatting>
  <conditionalFormatting sqref="E101:H101">
    <cfRule type="expression" dxfId="102" priority="122" stopIfTrue="1">
      <formula>+IF((#REF!+#REF!+#REF!+#REF!+#REF!)&lt;&gt;$K101,1,0)</formula>
    </cfRule>
  </conditionalFormatting>
  <conditionalFormatting sqref="E102:H102">
    <cfRule type="expression" dxfId="101" priority="121" stopIfTrue="1">
      <formula>+IF((#REF!+#REF!+#REF!+#REF!+#REF!)&lt;&gt;$J102,1,0)</formula>
    </cfRule>
  </conditionalFormatting>
  <conditionalFormatting sqref="E103:H103">
    <cfRule type="expression" dxfId="100" priority="120" stopIfTrue="1">
      <formula>+IF((#REF!+#REF!+#REF!+#REF!+#REF!)&lt;&gt;$J103,1,0)</formula>
    </cfRule>
  </conditionalFormatting>
  <conditionalFormatting sqref="E104:H104">
    <cfRule type="expression" dxfId="99" priority="119" stopIfTrue="1">
      <formula>+IF((#REF!+#REF!+#REF!+#REF!+#REF!)&lt;&gt;$J104,1,0)</formula>
    </cfRule>
  </conditionalFormatting>
  <conditionalFormatting sqref="E105:H105">
    <cfRule type="expression" dxfId="98" priority="118" stopIfTrue="1">
      <formula>+IF((#REF!+#REF!+#REF!+#REF!+#REF!)&lt;&gt;$J105,1,0)</formula>
    </cfRule>
  </conditionalFormatting>
  <conditionalFormatting sqref="E106:H106">
    <cfRule type="expression" dxfId="97" priority="117" stopIfTrue="1">
      <formula>+IF((#REF!+#REF!+#REF!+#REF!+#REF!)&lt;&gt;$J106,1,0)</formula>
    </cfRule>
  </conditionalFormatting>
  <conditionalFormatting sqref="E107:H107">
    <cfRule type="expression" dxfId="96" priority="116" stopIfTrue="1">
      <formula>+IF((#REF!+#REF!+#REF!+#REF!+#REF!)&lt;&gt;$J107,1,0)</formula>
    </cfRule>
  </conditionalFormatting>
  <conditionalFormatting sqref="O102">
    <cfRule type="expression" dxfId="95" priority="115" stopIfTrue="1">
      <formula>+IF((#REF!+#REF!+#REF!+#REF!+#REF!)&lt;&gt;$K102,1,0)</formula>
    </cfRule>
  </conditionalFormatting>
  <conditionalFormatting sqref="O103">
    <cfRule type="expression" dxfId="94" priority="114" stopIfTrue="1">
      <formula>+IF((#REF!+#REF!+#REF!+#REF!+#REF!)&lt;&gt;$K103,1,0)</formula>
    </cfRule>
  </conditionalFormatting>
  <conditionalFormatting sqref="O104">
    <cfRule type="expression" dxfId="93" priority="113" stopIfTrue="1">
      <formula>+IF((#REF!+#REF!+#REF!+#REF!+#REF!)&lt;&gt;$K104,1,0)</formula>
    </cfRule>
  </conditionalFormatting>
  <conditionalFormatting sqref="O107">
    <cfRule type="expression" dxfId="92" priority="112" stopIfTrue="1">
      <formula>+IF((#REF!+#REF!+#REF!+#REF!+#REF!)&lt;&gt;$K107,1,0)</formula>
    </cfRule>
  </conditionalFormatting>
  <conditionalFormatting sqref="E108:H112">
    <cfRule type="expression" dxfId="91" priority="111" stopIfTrue="1">
      <formula>+IF((#REF!+#REF!+#REF!+#REF!+#REF!)&lt;&gt;$K108,1,0)</formula>
    </cfRule>
  </conditionalFormatting>
  <conditionalFormatting sqref="E113:H113">
    <cfRule type="expression" dxfId="90" priority="110" stopIfTrue="1">
      <formula>+IF((#REF!+#REF!+#REF!+#REF!+#REF!)&lt;&gt;$K113,1,0)</formula>
    </cfRule>
  </conditionalFormatting>
  <conditionalFormatting sqref="E117:H117">
    <cfRule type="expression" dxfId="89" priority="109" stopIfTrue="1">
      <formula>+IF((#REF!+#REF!+#REF!+#REF!+#REF!)&lt;&gt;$E117,1,0)</formula>
    </cfRule>
  </conditionalFormatting>
  <conditionalFormatting sqref="F119:H119">
    <cfRule type="expression" dxfId="88" priority="107" stopIfTrue="1">
      <formula>+IF((#REF!+#REF!+#REF!+#REF!+#REF!)&lt;&gt;$E119,1,0)</formula>
    </cfRule>
  </conditionalFormatting>
  <conditionalFormatting sqref="E118:H120">
    <cfRule type="expression" dxfId="87" priority="108" stopIfTrue="1">
      <formula>+IF((#REF!+#REF!+#REF!+#REF!+#REF!)&lt;&gt;$E118,1,0)</formula>
    </cfRule>
  </conditionalFormatting>
  <conditionalFormatting sqref="E49:H49">
    <cfRule type="expression" dxfId="86" priority="362" stopIfTrue="1">
      <formula>+IF((#REF!+#REF!+#REF!+#REF!+#REF!)&lt;&gt;#REF!,1,0)</formula>
    </cfRule>
  </conditionalFormatting>
  <conditionalFormatting sqref="E49:H49">
    <cfRule type="expression" dxfId="85" priority="363" stopIfTrue="1">
      <formula>+IF((#REF!+#REF!+#REF!+#REF!+#REF!)&lt;&gt;#REF!,1,0)</formula>
    </cfRule>
  </conditionalFormatting>
  <conditionalFormatting sqref="E53:H53">
    <cfRule type="expression" dxfId="84" priority="365" stopIfTrue="1">
      <formula>+IF((#REF!+#REF!+#REF!+#REF!+#REF!)&lt;&gt;#REF!,1,0)</formula>
    </cfRule>
  </conditionalFormatting>
  <conditionalFormatting sqref="E55:H56">
    <cfRule type="expression" dxfId="83" priority="366" stopIfTrue="1">
      <formula>+IF((#REF!+#REF!+#REF!+#REF!+#REF!)&lt;&gt;#REF!,1,0)</formula>
    </cfRule>
  </conditionalFormatting>
  <conditionalFormatting sqref="E55:H56 F57:F58">
    <cfRule type="expression" dxfId="82" priority="367" stopIfTrue="1">
      <formula>+IF((#REF!+#REF!+#REF!+#REF!+#REF!)&lt;&gt;#REF!,1,0)</formula>
    </cfRule>
  </conditionalFormatting>
  <conditionalFormatting sqref="E57:F58">
    <cfRule type="expression" dxfId="81" priority="369" stopIfTrue="1">
      <formula>+IF((#REF!+#REF!+#REF!+#REF!+#REF!)&lt;&gt;#REF!,1,0)</formula>
    </cfRule>
  </conditionalFormatting>
  <conditionalFormatting sqref="E57:E58">
    <cfRule type="expression" dxfId="80" priority="371" stopIfTrue="1">
      <formula>+IF((#REF!+#REF!+#REF!+#REF!+#REF!)&lt;&gt;#REF!,1,0)</formula>
    </cfRule>
  </conditionalFormatting>
  <conditionalFormatting sqref="P18:P19 S18:S19">
    <cfRule type="expression" dxfId="79" priority="104" stopIfTrue="1">
      <formula>+IF((#REF!+#REF!+#REF!+#REF!+#REF!)&lt;&gt;$K18,1,0)</formula>
    </cfRule>
  </conditionalFormatting>
  <conditionalFormatting sqref="P18:P19 S18:S19">
    <cfRule type="expression" dxfId="78" priority="103" stopIfTrue="1">
      <formula>+IF((#REF!+#REF!+#REF!+#REF!+#REF!)&lt;&gt;$K18,1,0)</formula>
    </cfRule>
  </conditionalFormatting>
  <conditionalFormatting sqref="P14 S14">
    <cfRule type="expression" dxfId="77" priority="101" stopIfTrue="1">
      <formula>+IF((#REF!+#REF!+#REF!+#REF!+#REF!)&lt;&gt;$K15,1,0)</formula>
    </cfRule>
  </conditionalFormatting>
  <conditionalFormatting sqref="P14 S14">
    <cfRule type="expression" dxfId="76" priority="102" stopIfTrue="1">
      <formula>+IF((#REF!+#REF!+#REF!+#REF!+#REF!)&lt;&gt;$K15,1,0)</formula>
    </cfRule>
  </conditionalFormatting>
  <conditionalFormatting sqref="S17">
    <cfRule type="expression" dxfId="75" priority="100" stopIfTrue="1">
      <formula>+IF((#REF!+#REF!+#REF!+#REF!+#REF!)&lt;&gt;$K16,1,0)</formula>
    </cfRule>
  </conditionalFormatting>
  <conditionalFormatting sqref="P23 T23">
    <cfRule type="expression" dxfId="74" priority="98" stopIfTrue="1">
      <formula>+IF((#REF!+#REF!+#REF!+#REF!+#REF!)&lt;&gt;#REF!,1,0)</formula>
    </cfRule>
  </conditionalFormatting>
  <conditionalFormatting sqref="P24:Q24 S24:T24">
    <cfRule type="expression" dxfId="73" priority="99" stopIfTrue="1">
      <formula>+IF((#REF!+#REF!+#REF!+#REF!+#REF!)&lt;&gt;$K23,1,0)</formula>
    </cfRule>
  </conditionalFormatting>
  <conditionalFormatting sqref="S23">
    <cfRule type="expression" dxfId="72" priority="97" stopIfTrue="1">
      <formula>+IF((#REF!+#REF!+#REF!+#REF!+#REF!)&lt;&gt;$K22,1,0)</formula>
    </cfRule>
  </conditionalFormatting>
  <conditionalFormatting sqref="P20:Q20 S20:T20">
    <cfRule type="expression" dxfId="71" priority="96" stopIfTrue="1">
      <formula>+IF((#REF!+#REF!+#REF!+#REF!+#REF!)&lt;&gt;$K20,1,0)</formula>
    </cfRule>
  </conditionalFormatting>
  <conditionalFormatting sqref="P20:Q20 S20:T20">
    <cfRule type="expression" dxfId="70" priority="95" stopIfTrue="1">
      <formula>+IF((#REF!+#REF!+#REF!+#REF!+#REF!)&lt;&gt;$K20,1,0)</formula>
    </cfRule>
  </conditionalFormatting>
  <conditionalFormatting sqref="S7">
    <cfRule type="expression" dxfId="69" priority="93" stopIfTrue="1">
      <formula>+IF((#REF!+#REF!+#REF!+#REF!+#REF!)&lt;&gt;$K8,1,0)</formula>
    </cfRule>
  </conditionalFormatting>
  <conditionalFormatting sqref="S7">
    <cfRule type="expression" dxfId="68" priority="94" stopIfTrue="1">
      <formula>+IF((#REF!+#REF!+#REF!+#REF!+#REF!)&lt;&gt;$K8,1,0)</formula>
    </cfRule>
  </conditionalFormatting>
  <conditionalFormatting sqref="U7">
    <cfRule type="expression" dxfId="67" priority="91" stopIfTrue="1">
      <formula>+IF((#REF!+#REF!+#REF!+#REF!+#REF!)&lt;&gt;$K8,1,0)</formula>
    </cfRule>
  </conditionalFormatting>
  <conditionalFormatting sqref="U7">
    <cfRule type="expression" dxfId="66" priority="92" stopIfTrue="1">
      <formula>+IF((#REF!+#REF!+#REF!+#REF!+#REF!)&lt;&gt;$K8,1,0)</formula>
    </cfRule>
  </conditionalFormatting>
  <conditionalFormatting sqref="Q18">
    <cfRule type="expression" dxfId="65" priority="90" stopIfTrue="1">
      <formula>+IF((#REF!+#REF!+#REF!+#REF!+#REF!)&lt;&gt;$K18,1,0)</formula>
    </cfRule>
  </conditionalFormatting>
  <conditionalFormatting sqref="Q18">
    <cfRule type="expression" dxfId="64" priority="89" stopIfTrue="1">
      <formula>+IF((#REF!+#REF!+#REF!+#REF!+#REF!)&lt;&gt;$K18,1,0)</formula>
    </cfRule>
  </conditionalFormatting>
  <conditionalFormatting sqref="Q19">
    <cfRule type="expression" dxfId="63" priority="88" stopIfTrue="1">
      <formula>+IF((#REF!+#REF!+#REF!+#REF!+#REF!)&lt;&gt;$K19,1,0)</formula>
    </cfRule>
  </conditionalFormatting>
  <conditionalFormatting sqref="Q19">
    <cfRule type="expression" dxfId="62" priority="87" stopIfTrue="1">
      <formula>+IF((#REF!+#REF!+#REF!+#REF!+#REF!)&lt;&gt;$K19,1,0)</formula>
    </cfRule>
  </conditionalFormatting>
  <conditionalFormatting sqref="T19">
    <cfRule type="expression" dxfId="61" priority="84" stopIfTrue="1">
      <formula>+IF((#REF!+#REF!+#REF!+#REF!+#REF!)&lt;&gt;$K19,1,0)</formula>
    </cfRule>
  </conditionalFormatting>
  <conditionalFormatting sqref="T19">
    <cfRule type="expression" dxfId="60" priority="83" stopIfTrue="1">
      <formula>+IF((#REF!+#REF!+#REF!+#REF!+#REF!)&lt;&gt;$K19,1,0)</formula>
    </cfRule>
  </conditionalFormatting>
  <conditionalFormatting sqref="Q21">
    <cfRule type="expression" dxfId="59" priority="82" stopIfTrue="1">
      <formula>+IF((#REF!+#REF!+#REF!+#REF!+#REF!)&lt;&gt;$K21,1,0)</formula>
    </cfRule>
  </conditionalFormatting>
  <conditionalFormatting sqref="Q21">
    <cfRule type="expression" dxfId="58" priority="81" stopIfTrue="1">
      <formula>+IF((#REF!+#REF!+#REF!+#REF!+#REF!)&lt;&gt;$K21,1,0)</formula>
    </cfRule>
  </conditionalFormatting>
  <conditionalFormatting sqref="Q22">
    <cfRule type="expression" dxfId="57" priority="80" stopIfTrue="1">
      <formula>+IF((#REF!+#REF!+#REF!+#REF!+#REF!)&lt;&gt;$K22,1,0)</formula>
    </cfRule>
  </conditionalFormatting>
  <conditionalFormatting sqref="Q22">
    <cfRule type="expression" dxfId="56" priority="79" stopIfTrue="1">
      <formula>+IF((#REF!+#REF!+#REF!+#REF!+#REF!)&lt;&gt;$K22,1,0)</formula>
    </cfRule>
  </conditionalFormatting>
  <conditionalFormatting sqref="T21">
    <cfRule type="expression" dxfId="55" priority="78" stopIfTrue="1">
      <formula>+IF((#REF!+#REF!+#REF!+#REF!+#REF!)&lt;&gt;$K21,1,0)</formula>
    </cfRule>
  </conditionalFormatting>
  <conditionalFormatting sqref="T21">
    <cfRule type="expression" dxfId="54" priority="77" stopIfTrue="1">
      <formula>+IF((#REF!+#REF!+#REF!+#REF!+#REF!)&lt;&gt;$K21,1,0)</formula>
    </cfRule>
  </conditionalFormatting>
  <conditionalFormatting sqref="T22">
    <cfRule type="expression" dxfId="53" priority="76" stopIfTrue="1">
      <formula>+IF((#REF!+#REF!+#REF!+#REF!+#REF!)&lt;&gt;$K22,1,0)</formula>
    </cfRule>
  </conditionalFormatting>
  <conditionalFormatting sqref="T22">
    <cfRule type="expression" dxfId="52" priority="75" stopIfTrue="1">
      <formula>+IF((#REF!+#REF!+#REF!+#REF!+#REF!)&lt;&gt;$K22,1,0)</formula>
    </cfRule>
  </conditionalFormatting>
  <conditionalFormatting sqref="T18">
    <cfRule type="expression" dxfId="51" priority="74" stopIfTrue="1">
      <formula>+IF((#REF!+#REF!+#REF!+#REF!+#REF!)&lt;&gt;$K18,1,0)</formula>
    </cfRule>
  </conditionalFormatting>
  <conditionalFormatting sqref="T18">
    <cfRule type="expression" dxfId="50" priority="73" stopIfTrue="1">
      <formula>+IF((#REF!+#REF!+#REF!+#REF!+#REF!)&lt;&gt;$K18,1,0)</formula>
    </cfRule>
  </conditionalFormatting>
  <conditionalFormatting sqref="P49 R49:S49 U49">
    <cfRule type="expression" dxfId="49" priority="72" stopIfTrue="1">
      <formula>+IF((#REF!+#REF!+#REF!+#REF!+#REF!)&lt;&gt;#REF!,1,0)</formula>
    </cfRule>
  </conditionalFormatting>
  <conditionalFormatting sqref="P49 R49:S49 U49">
    <cfRule type="expression" dxfId="48" priority="71" stopIfTrue="1">
      <formula>+IF((#REF!+#REF!+#REF!+#REF!+#REF!)&lt;&gt;#REF!,1,0)</formula>
    </cfRule>
  </conditionalFormatting>
  <conditionalFormatting sqref="P49 R49:S49 U49">
    <cfRule type="expression" dxfId="47" priority="70" stopIfTrue="1">
      <formula>+IF((#REF!+#REF!+#REF!+#REF!+#REF!)&lt;&gt;#REF!,1,0)</formula>
    </cfRule>
  </conditionalFormatting>
  <conditionalFormatting sqref="P51 R51:S51 U51">
    <cfRule type="expression" dxfId="46" priority="68" stopIfTrue="1">
      <formula>+IF((#REF!+#REF!+#REF!+#REF!+#REF!)&lt;&gt;#REF!,1,0)</formula>
    </cfRule>
  </conditionalFormatting>
  <conditionalFormatting sqref="S53 U53">
    <cfRule type="expression" dxfId="45" priority="67" stopIfTrue="1">
      <formula>+IF((#REF!+#REF!+#REF!+#REF!+#REF!)&lt;&gt;#REF!,1,0)</formula>
    </cfRule>
  </conditionalFormatting>
  <conditionalFormatting sqref="P60:P63">
    <cfRule type="expression" dxfId="44" priority="66" stopIfTrue="1">
      <formula>+IF((#REF!+#REF!+#REF!+#REF!+#REF!)&lt;&gt;#REF!,1,0)</formula>
    </cfRule>
  </conditionalFormatting>
  <conditionalFormatting sqref="P60:P63">
    <cfRule type="expression" dxfId="43" priority="65" stopIfTrue="1">
      <formula>+IF((#REF!+#REF!+#REF!+#REF!+#REF!)&lt;&gt;#REF!,1,0)</formula>
    </cfRule>
  </conditionalFormatting>
  <conditionalFormatting sqref="P60:P63">
    <cfRule type="expression" dxfId="42" priority="64" stopIfTrue="1">
      <formula>+IF((#REF!+#REF!+#REF!+#REF!+#REF!)&lt;&gt;#REF!,1,0)</formula>
    </cfRule>
  </conditionalFormatting>
  <conditionalFormatting sqref="R60:R63">
    <cfRule type="expression" dxfId="41" priority="63" stopIfTrue="1">
      <formula>+IF((#REF!+#REF!+#REF!+#REF!+#REF!)&lt;&gt;#REF!,1,0)</formula>
    </cfRule>
  </conditionalFormatting>
  <conditionalFormatting sqref="R60:R63">
    <cfRule type="expression" dxfId="40" priority="62" stopIfTrue="1">
      <formula>+IF((#REF!+#REF!+#REF!+#REF!+#REF!)&lt;&gt;#REF!,1,0)</formula>
    </cfRule>
  </conditionalFormatting>
  <conditionalFormatting sqref="R60:R63">
    <cfRule type="expression" dxfId="39" priority="61" stopIfTrue="1">
      <formula>+IF((#REF!+#REF!+#REF!+#REF!+#REF!)&lt;&gt;#REF!,1,0)</formula>
    </cfRule>
  </conditionalFormatting>
  <conditionalFormatting sqref="S60:S63">
    <cfRule type="expression" dxfId="38" priority="60" stopIfTrue="1">
      <formula>+IF((#REF!+#REF!+#REF!+#REF!+#REF!)&lt;&gt;#REF!,1,0)</formula>
    </cfRule>
  </conditionalFormatting>
  <conditionalFormatting sqref="S60:S63">
    <cfRule type="expression" dxfId="37" priority="59" stopIfTrue="1">
      <formula>+IF((#REF!+#REF!+#REF!+#REF!+#REF!)&lt;&gt;#REF!,1,0)</formula>
    </cfRule>
  </conditionalFormatting>
  <conditionalFormatting sqref="S60:S63">
    <cfRule type="expression" dxfId="36" priority="58" stopIfTrue="1">
      <formula>+IF((#REF!+#REF!+#REF!+#REF!+#REF!)&lt;&gt;#REF!,1,0)</formula>
    </cfRule>
  </conditionalFormatting>
  <conditionalFormatting sqref="U60:U63">
    <cfRule type="expression" dxfId="35" priority="54" stopIfTrue="1">
      <formula>+IF((#REF!+#REF!+#REF!+#REF!+#REF!)&lt;&gt;#REF!,1,0)</formula>
    </cfRule>
  </conditionalFormatting>
  <conditionalFormatting sqref="U60:U63">
    <cfRule type="expression" dxfId="34" priority="53" stopIfTrue="1">
      <formula>+IF((#REF!+#REF!+#REF!+#REF!+#REF!)&lt;&gt;#REF!,1,0)</formula>
    </cfRule>
  </conditionalFormatting>
  <conditionalFormatting sqref="U60:U63">
    <cfRule type="expression" dxfId="33" priority="52" stopIfTrue="1">
      <formula>+IF((#REF!+#REF!+#REF!+#REF!+#REF!)&lt;&gt;#REF!,1,0)</formula>
    </cfRule>
  </conditionalFormatting>
  <conditionalFormatting sqref="P102 T102">
    <cfRule type="expression" dxfId="32" priority="51" stopIfTrue="1">
      <formula>+IF((#REF!+#REF!+#REF!+#REF!+#REF!)&lt;&gt;$K102,1,0)</formula>
    </cfRule>
  </conditionalFormatting>
  <conditionalFormatting sqref="Q103">
    <cfRule type="expression" dxfId="31" priority="48" stopIfTrue="1">
      <formula>+IF((#REF!+#REF!+#REF!+#REF!+#REF!)&lt;&gt;$K103,1,0)</formula>
    </cfRule>
  </conditionalFormatting>
  <conditionalFormatting sqref="U103">
    <cfRule type="expression" dxfId="30" priority="44" stopIfTrue="1">
      <formula>+IF((#REF!+#REF!+#REF!+#REF!+#REF!)&lt;&gt;$K103,1,0)</formula>
    </cfRule>
  </conditionalFormatting>
  <conditionalFormatting sqref="R104:S104 U104">
    <cfRule type="expression" dxfId="29" priority="43" stopIfTrue="1">
      <formula>+IF((#REF!+#REF!+#REF!+#REF!+#REF!)&lt;&gt;$K104,1,0)</formula>
    </cfRule>
  </conditionalFormatting>
  <conditionalFormatting sqref="Q104">
    <cfRule type="expression" dxfId="28" priority="42" stopIfTrue="1">
      <formula>+IF((#REF!+#REF!+#REF!+#REF!+#REF!)&lt;&gt;$K104,1,0)</formula>
    </cfRule>
  </conditionalFormatting>
  <conditionalFormatting sqref="T104">
    <cfRule type="expression" dxfId="27" priority="41" stopIfTrue="1">
      <formula>+IF((#REF!+#REF!+#REF!+#REF!+#REF!)&lt;&gt;$K104,1,0)</formula>
    </cfRule>
  </conditionalFormatting>
  <conditionalFormatting sqref="R107 U107">
    <cfRule type="expression" dxfId="26" priority="31" stopIfTrue="1">
      <formula>+IF((#REF!+#REF!+#REF!+#REF!+#REF!)&lt;&gt;$K107,1,0)</formula>
    </cfRule>
  </conditionalFormatting>
  <conditionalFormatting sqref="P44 R44 T44:U44">
    <cfRule type="expression" dxfId="25" priority="26" stopIfTrue="1">
      <formula>+IF((#REF!+#REF!+#REF!+#REF!+#REF!)&lt;&gt;$K44,1,0)</formula>
    </cfRule>
  </conditionalFormatting>
  <conditionalFormatting sqref="P34:U34">
    <cfRule type="expression" dxfId="24" priority="25" stopIfTrue="1">
      <formula>+IF((#REF!+#REF!+#REF!+#REF!+#REF!)&lt;&gt;$K34,1,0)</formula>
    </cfRule>
  </conditionalFormatting>
  <conditionalFormatting sqref="P34:U34">
    <cfRule type="expression" dxfId="23" priority="24" stopIfTrue="1">
      <formula>+IF((#REF!+#REF!+#REF!+#REF!+#REF!)&lt;&gt;$K34,1,0)</formula>
    </cfRule>
  </conditionalFormatting>
  <conditionalFormatting sqref="P35:U35">
    <cfRule type="expression" dxfId="22" priority="23" stopIfTrue="1">
      <formula>+IF((#REF!+#REF!+#REF!+#REF!+#REF!)&lt;&gt;$K35,1,0)</formula>
    </cfRule>
  </conditionalFormatting>
  <conditionalFormatting sqref="P35:U35">
    <cfRule type="expression" dxfId="21" priority="22" stopIfTrue="1">
      <formula>+IF((#REF!+#REF!+#REF!+#REF!+#REF!)&lt;&gt;$K35,1,0)</formula>
    </cfRule>
  </conditionalFormatting>
  <conditionalFormatting sqref="P36:U36">
    <cfRule type="expression" dxfId="20" priority="21" stopIfTrue="1">
      <formula>+IF((#REF!+#REF!+#REF!+#REF!+#REF!)&lt;&gt;$K36,1,0)</formula>
    </cfRule>
  </conditionalFormatting>
  <conditionalFormatting sqref="P36:U36">
    <cfRule type="expression" dxfId="19" priority="20" stopIfTrue="1">
      <formula>+IF((#REF!+#REF!+#REF!+#REF!+#REF!)&lt;&gt;$K36,1,0)</formula>
    </cfRule>
  </conditionalFormatting>
  <conditionalFormatting sqref="R64:R67">
    <cfRule type="expression" dxfId="18" priority="19" stopIfTrue="1">
      <formula>+IF((#REF!+#REF!+#REF!+#REF!+#REF!)&lt;&gt;#REF!,1,0)</formula>
    </cfRule>
  </conditionalFormatting>
  <conditionalFormatting sqref="R64:R67">
    <cfRule type="expression" dxfId="17" priority="18" stopIfTrue="1">
      <formula>+IF((#REF!+#REF!+#REF!+#REF!+#REF!)&lt;&gt;#REF!,1,0)</formula>
    </cfRule>
  </conditionalFormatting>
  <conditionalFormatting sqref="R64:R67">
    <cfRule type="expression" dxfId="16" priority="17" stopIfTrue="1">
      <formula>+IF((#REF!+#REF!+#REF!+#REF!+#REF!)&lt;&gt;#REF!,1,0)</formula>
    </cfRule>
  </conditionalFormatting>
  <conditionalFormatting sqref="S64:S67">
    <cfRule type="expression" dxfId="15" priority="16" stopIfTrue="1">
      <formula>+IF((#REF!+#REF!+#REF!+#REF!+#REF!)&lt;&gt;#REF!,1,0)</formula>
    </cfRule>
  </conditionalFormatting>
  <conditionalFormatting sqref="S64:S67">
    <cfRule type="expression" dxfId="14" priority="15" stopIfTrue="1">
      <formula>+IF((#REF!+#REF!+#REF!+#REF!+#REF!)&lt;&gt;#REF!,1,0)</formula>
    </cfRule>
  </conditionalFormatting>
  <conditionalFormatting sqref="S64:S67">
    <cfRule type="expression" dxfId="13" priority="14" stopIfTrue="1">
      <formula>+IF((#REF!+#REF!+#REF!+#REF!+#REF!)&lt;&gt;#REF!,1,0)</formula>
    </cfRule>
  </conditionalFormatting>
  <conditionalFormatting sqref="U64:U67">
    <cfRule type="expression" dxfId="12" priority="13" stopIfTrue="1">
      <formula>+IF((#REF!+#REF!+#REF!+#REF!+#REF!)&lt;&gt;#REF!,1,0)</formula>
    </cfRule>
  </conditionalFormatting>
  <conditionalFormatting sqref="U64:U67">
    <cfRule type="expression" dxfId="11" priority="12" stopIfTrue="1">
      <formula>+IF((#REF!+#REF!+#REF!+#REF!+#REF!)&lt;&gt;#REF!,1,0)</formula>
    </cfRule>
  </conditionalFormatting>
  <conditionalFormatting sqref="U64:U67">
    <cfRule type="expression" dxfId="10" priority="11" stopIfTrue="1">
      <formula>+IF((#REF!+#REF!+#REF!+#REF!+#REF!)&lt;&gt;#REF!,1,0)</formula>
    </cfRule>
  </conditionalFormatting>
  <conditionalFormatting sqref="R102">
    <cfRule type="expression" dxfId="9" priority="10" stopIfTrue="1">
      <formula>+IF((#REF!+#REF!+#REF!+#REF!+#REF!)&lt;&gt;$K102,1,0)</formula>
    </cfRule>
  </conditionalFormatting>
  <conditionalFormatting sqref="S102">
    <cfRule type="expression" dxfId="8" priority="9" stopIfTrue="1">
      <formula>+IF((#REF!+#REF!+#REF!+#REF!+#REF!)&lt;&gt;$K102,1,0)</formula>
    </cfRule>
  </conditionalFormatting>
  <conditionalFormatting sqref="U102">
    <cfRule type="expression" dxfId="7" priority="8" stopIfTrue="1">
      <formula>+IF((#REF!+#REF!+#REF!+#REF!+#REF!)&lt;&gt;$K102,1,0)</formula>
    </cfRule>
  </conditionalFormatting>
  <conditionalFormatting sqref="T103">
    <cfRule type="expression" dxfId="6" priority="7" stopIfTrue="1">
      <formula>+IF((#REF!+#REF!+#REF!+#REF!+#REF!)&lt;&gt;$K103,1,0)</formula>
    </cfRule>
  </conditionalFormatting>
  <conditionalFormatting sqref="P103">
    <cfRule type="expression" dxfId="5" priority="6" stopIfTrue="1">
      <formula>+IF((#REF!+#REF!+#REF!+#REF!+#REF!)&lt;&gt;$K103,1,0)</formula>
    </cfRule>
  </conditionalFormatting>
  <conditionalFormatting sqref="R103">
    <cfRule type="expression" dxfId="4" priority="5" stopIfTrue="1">
      <formula>+IF((#REF!+#REF!+#REF!+#REF!+#REF!)&lt;&gt;$K103,1,0)</formula>
    </cfRule>
  </conditionalFormatting>
  <conditionalFormatting sqref="S103">
    <cfRule type="expression" dxfId="3" priority="4" stopIfTrue="1">
      <formula>+IF((#REF!+#REF!+#REF!+#REF!+#REF!)&lt;&gt;$K103,1,0)</formula>
    </cfRule>
  </conditionalFormatting>
  <conditionalFormatting sqref="P104">
    <cfRule type="expression" dxfId="2" priority="3" stopIfTrue="1">
      <formula>+IF((#REF!+#REF!+#REF!+#REF!+#REF!)&lt;&gt;$K104,1,0)</formula>
    </cfRule>
  </conditionalFormatting>
  <conditionalFormatting sqref="P107">
    <cfRule type="expression" dxfId="1" priority="2" stopIfTrue="1">
      <formula>+IF((#REF!+#REF!+#REF!+#REF!+#REF!)&lt;&gt;$K107,1,0)</formula>
    </cfRule>
  </conditionalFormatting>
  <conditionalFormatting sqref="S107">
    <cfRule type="expression" dxfId="0" priority="1" stopIfTrue="1">
      <formula>+IF((#REF!+#REF!+#REF!+#REF!+#REF!)&lt;&gt;$K107,1,0)</formula>
    </cfRule>
  </conditionalFormatting>
  <dataValidations count="13">
    <dataValidation type="list" allowBlank="1" showInputMessage="1" showErrorMessage="1" sqref="J37:J38 J32:J34 J26:J29">
      <formula1>#REF!</formula1>
    </dataValidation>
    <dataValidation type="list" allowBlank="1" showInputMessage="1" showErrorMessage="1" sqref="J52 J49:J50">
      <formula1>#REF!</formula1>
    </dataValidation>
    <dataValidation type="list" allowBlank="1" showInputMessage="1" showErrorMessage="1" sqref="J53:J54 J51">
      <formula1>#REF!</formula1>
    </dataValidation>
    <dataValidation type="list" allowBlank="1" showInputMessage="1" showErrorMessage="1" sqref="J118:J120">
      <formula1>$M$21:$M$21</formula1>
    </dataValidation>
    <dataValidation type="list" allowBlank="1" showInputMessage="1" showErrorMessage="1" sqref="J116:J117 J123 J126:J129">
      <formula1>$M$20:$M$21</formula1>
    </dataValidation>
    <dataValidation type="list" allowBlank="1" showInputMessage="1" showErrorMessage="1" sqref="J19">
      <formula1>#REF!</formula1>
    </dataValidation>
    <dataValidation type="list" allowBlank="1" showInputMessage="1" showErrorMessage="1" sqref="J14:J18 J20:J25 J7 J9:J12">
      <formula1>#REF!</formula1>
    </dataValidation>
    <dataValidation type="list" allowBlank="1" showInputMessage="1" showErrorMessage="1" sqref="J39 J44:J46 J41">
      <formula1>#REF!</formula1>
    </dataValidation>
    <dataValidation type="list" allowBlank="1" showInputMessage="1" showErrorMessage="1" sqref="J42">
      <formula1>#REF!</formula1>
    </dataValidation>
    <dataValidation type="list" allowBlank="1" showInputMessage="1" showErrorMessage="1" sqref="J55:J56">
      <formula1>#REF!</formula1>
    </dataValidation>
    <dataValidation type="list" allowBlank="1" showInputMessage="1" showErrorMessage="1" sqref="J95:J107">
      <formula1>#REF!</formula1>
    </dataValidation>
    <dataValidation type="list" allowBlank="1" showInputMessage="1" showErrorMessage="1" sqref="J108:J112">
      <formula1>#REF!</formula1>
    </dataValidation>
    <dataValidation type="list" allowBlank="1" showInputMessage="1" showErrorMessage="1" sqref="J113 J115">
      <formula1>#REF!</formula1>
    </dataValidation>
  </dataValidations>
  <pageMargins left="0.7" right="0.7" top="0.75" bottom="0.75" header="0.3" footer="0.3"/>
  <pageSetup orientation="portrait" r:id="rId1"/>
  <ignoredErrors>
    <ignoredError sqref="U113"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POA 2016</vt:lpstr>
      <vt:lpstr>MATRIZ DE INDICADORES 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Celmira Perez Fernandez;jlobo</dc:creator>
  <cp:lastModifiedBy>Planeacion Ideam</cp:lastModifiedBy>
  <cp:lastPrinted>2015-11-26T14:25:58Z</cp:lastPrinted>
  <dcterms:created xsi:type="dcterms:W3CDTF">2014-11-14T17:12:42Z</dcterms:created>
  <dcterms:modified xsi:type="dcterms:W3CDTF">2016-06-10T17:18:14Z</dcterms:modified>
</cp:coreProperties>
</file>