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24226"/>
  <mc:AlternateContent xmlns:mc="http://schemas.openxmlformats.org/markup-compatibility/2006">
    <mc:Choice Requires="x15">
      <x15ac:absPath xmlns:x15ac="http://schemas.microsoft.com/office/spreadsheetml/2010/11/ac" url="C:\Users\jklob\Desktop\"/>
    </mc:Choice>
  </mc:AlternateContent>
  <bookViews>
    <workbookView xWindow="0" yWindow="1620" windowWidth="20730" windowHeight="7950" firstSheet="1" activeTab="1"/>
  </bookViews>
  <sheets>
    <sheet name="PRESUPUESTO POA 2016" sheetId="24" r:id="rId1"/>
    <sheet name="MATRIZ DE INDICADORES 2016" sheetId="16" r:id="rId2"/>
  </sheets>
  <externalReferences>
    <externalReference r:id="rId3"/>
  </externalReferences>
  <definedNames>
    <definedName name="_xlnm.Print_Area" localSheetId="1">'MATRIZ DE INDICADORES 2016'!$B$3:$H$129</definedName>
    <definedName name="Tipos_de_proceso_de_seleccion">'[1]3. DETALLE PLAN DE CONTRATACION'!$L$493:$L$502</definedName>
  </definedNames>
  <calcPr calcId="171027"/>
</workbook>
</file>

<file path=xl/calcChain.xml><?xml version="1.0" encoding="utf-8"?>
<calcChain xmlns="http://schemas.openxmlformats.org/spreadsheetml/2006/main">
  <c r="H104" i="16" l="1"/>
  <c r="H102" i="16"/>
  <c r="F34" i="16"/>
  <c r="F51" i="16"/>
  <c r="F102" i="16"/>
  <c r="F104" i="16"/>
  <c r="J5" i="24"/>
  <c r="J14" i="24" s="1"/>
  <c r="J16" i="24" s="1"/>
  <c r="M16" i="24" s="1"/>
  <c r="K5" i="24"/>
  <c r="L5" i="24"/>
  <c r="L14" i="24" s="1"/>
  <c r="L16" i="24" s="1"/>
  <c r="M5" i="24"/>
  <c r="O5" i="24"/>
  <c r="Q5" i="24" s="1"/>
  <c r="J6" i="24"/>
  <c r="K6" i="24"/>
  <c r="L6" i="24"/>
  <c r="M6" i="24"/>
  <c r="O6" i="24"/>
  <c r="Q6" i="24" s="1"/>
  <c r="J7" i="24"/>
  <c r="K7" i="24"/>
  <c r="L7" i="24"/>
  <c r="M7" i="24"/>
  <c r="O7" i="24"/>
  <c r="Q7" i="24" s="1"/>
  <c r="J8" i="24"/>
  <c r="K8" i="24"/>
  <c r="L8" i="24"/>
  <c r="M8" i="24"/>
  <c r="O8" i="24"/>
  <c r="Q8" i="24" s="1"/>
  <c r="J9" i="24"/>
  <c r="K9" i="24"/>
  <c r="L9" i="24"/>
  <c r="M9" i="24"/>
  <c r="O9" i="24"/>
  <c r="Q9" i="24" s="1"/>
  <c r="J10" i="24"/>
  <c r="K10" i="24"/>
  <c r="L10" i="24"/>
  <c r="M10" i="24"/>
  <c r="O10" i="24"/>
  <c r="Q10" i="24" s="1"/>
  <c r="J11" i="24"/>
  <c r="K11" i="24"/>
  <c r="L11" i="24"/>
  <c r="M11" i="24"/>
  <c r="O11" i="24"/>
  <c r="Q11" i="24" s="1"/>
  <c r="J12" i="24"/>
  <c r="K12" i="24"/>
  <c r="L12" i="24"/>
  <c r="M12" i="24"/>
  <c r="O12" i="24"/>
  <c r="Q12" i="24" s="1"/>
  <c r="J13" i="24"/>
  <c r="K13" i="24"/>
  <c r="L13" i="24"/>
  <c r="M13" i="24"/>
  <c r="O13" i="24"/>
  <c r="Q13" i="24" s="1"/>
  <c r="K14" i="24"/>
  <c r="K16" i="24" s="1"/>
  <c r="M14" i="24"/>
  <c r="M15" i="24"/>
  <c r="O21" i="24"/>
  <c r="O22" i="24"/>
  <c r="L23" i="24"/>
  <c r="O23" i="24"/>
  <c r="L25" i="24"/>
  <c r="O14" i="24"/>
  <c r="O17" i="24" s="1"/>
  <c r="H51" i="16"/>
</calcChain>
</file>

<file path=xl/sharedStrings.xml><?xml version="1.0" encoding="utf-8"?>
<sst xmlns="http://schemas.openxmlformats.org/spreadsheetml/2006/main" count="368" uniqueCount="237">
  <si>
    <t>INDICADOR ACTIVIDAD</t>
  </si>
  <si>
    <t>META ACTIVIDAD</t>
  </si>
  <si>
    <t>INVERSIÓN</t>
  </si>
  <si>
    <t>RECURSOS PROPIOS</t>
  </si>
  <si>
    <t>Subdirección de Estudios Ambientales</t>
  </si>
  <si>
    <t>META 2016</t>
  </si>
  <si>
    <t>DEPENDENCIA RESPONSABLE</t>
  </si>
  <si>
    <t>TOTAL</t>
  </si>
  <si>
    <t xml:space="preserve">Boletines producidos con estándares y calidad de datos.
</t>
  </si>
  <si>
    <t>Gestion del conocimiento en calidad del aire</t>
  </si>
  <si>
    <t>ACTIVIDAD POA 2016</t>
  </si>
  <si>
    <t>Desarrollo de una propuesta de contenidos del Informe del Estado del medio ambiente que permita dar una mayor oportunidad en su entrega</t>
  </si>
  <si>
    <t>Propuesta de contenidos elaborada</t>
  </si>
  <si>
    <t>Actividades del Plan de Mejoramiento implementadas</t>
  </si>
  <si>
    <t>Elaboración del informe nacional del estado de avance en la identificación de las existencias de equipos y desechos PCB en el país y el estado de cumplimiento de los compromisos adquiridos en el convenio de Estocolmo sobre las metas de marcado, retiro de uso y eliminación de PCB</t>
  </si>
  <si>
    <t>Procesar y análizar los datos de Generadores de Residuos o Desechos Peligrosos correspondientes al 2014-2015 y apoyar la construcción del informe nacional de Generación y Manejo de Residuos o Desechos Peligrosos – RESPEL (2013-2014-2015)</t>
  </si>
  <si>
    <t>Procesar los datos de calidad del aire y meteorológicos producidos por los Sistemas de Vigilancia de Calidad del Aire operados por las Autoridades Ambientales correspondientes al 2015 y realizar informe con los análisis y cruces de información requeridos por la Subdirección de Estudios Ambientales</t>
  </si>
  <si>
    <t xml:space="preserve">Registrar establecimientos en RUA, RESPEL, PCB, RETC, atender solicitudes y fortalecer los registros en el marco del SIAC
</t>
  </si>
  <si>
    <t>Pruebas de laboratorio adelantadas</t>
  </si>
  <si>
    <t>Desarrollo de la segunda fase del plan de mejoramiento de las operaciones estadísticas,  Registro de Generación y Manejo de Residuos o Desechos Peligrosos – RESPEL y del Subsistema de Información sobre la calidad del Aire – SISAIRE; se consolidarán las versiones finales del conjunto de documentos de metodología general desarrollados en la primera fase, asi mismo el desarrollo de las acciones y productos señalados segun cronograma del plan de mejoramiento (4 actividades AIRE y 8 actividades RESPEL)</t>
  </si>
  <si>
    <t>Informes elaborados</t>
  </si>
  <si>
    <t>Documentos elaborados</t>
  </si>
  <si>
    <t>Registros anuales, activos con seguimiento y reportes.</t>
  </si>
  <si>
    <t xml:space="preserve">Generar informacón relevante para el conocimiento del cambio climático en colombia </t>
  </si>
  <si>
    <t>Documentoos generados</t>
  </si>
  <si>
    <t>Planes de adaptacion y mitigacion  para el cambio climàtico en las regiones</t>
  </si>
  <si>
    <t>Subdirección de Hidrología</t>
  </si>
  <si>
    <t>Elaboración de la  metodología de identificación y delimitación de zonas de recarga de sistemas acuíferos en el marco del Programa Nacional de Aguas Subterráneas</t>
  </si>
  <si>
    <t>Documento elaborado</t>
  </si>
  <si>
    <t>Desarrollo de Modelo Hidrosedimentológico para una Subzona de la Orinoquia</t>
  </si>
  <si>
    <t xml:space="preserve">Actualización y Control de calidad del dato hidrológico en el Banco de Datos (IDEAM - BOGOTA) </t>
  </si>
  <si>
    <t>Reporte elaborado</t>
  </si>
  <si>
    <t>Inventario de puntos de agua subterránea para la Orinoquia</t>
  </si>
  <si>
    <t>Consolidación de resultados de monitoreo y fortalecimiento de la Red Básica Nacional e Isotópica de Aguas Subterráneas.</t>
  </si>
  <si>
    <t>Plan estrategico del Laboratorio de Calidad Ambiental</t>
  </si>
  <si>
    <t>Reporte consolidado de información validada de la red de monitoreo e indicadores de Calidad del Agua</t>
  </si>
  <si>
    <t>Integración de herramientas hidrológicas para pronósticos y alertas por inundación en el bajo Magdalena</t>
  </si>
  <si>
    <t xml:space="preserve">Mapas  elaborados </t>
  </si>
  <si>
    <t>Modelos Integrados FEWS</t>
  </si>
  <si>
    <t xml:space="preserve">Mapas de amenaza por inundación </t>
  </si>
  <si>
    <t>Formulación  del plan estratégico del Centro Nacional de Modelación e Insumos técnicos para modelación hidrometeorológica.</t>
  </si>
  <si>
    <t>Nodos regionales del SIRH operando.</t>
  </si>
  <si>
    <t>Ajuste de contenidos temáticos y fortalecimiento de nodos regionales y fortalecimiento de capacidades del SIRH</t>
  </si>
  <si>
    <t>Numero de talleres y actividades de capacitación realizados</t>
  </si>
  <si>
    <t>Documento</t>
  </si>
  <si>
    <t>Subdirección de Meteorología</t>
  </si>
  <si>
    <t xml:space="preserve">Prestar servicios climáticos  a los diferentes sectores productivos (hidrocarburos, minería, vivienda, transporte, agropecuario) y  consolidar  información especializada por sector. </t>
  </si>
  <si>
    <t xml:space="preserve"> Boletines agrometeorológicos (12) y climáticos (12).</t>
  </si>
  <si>
    <t>Elaborar el  estudio de la alteración de la precipitación bajo diferentes indicadores de variabilidad climática propuestos por la NOAA</t>
  </si>
  <si>
    <t xml:space="preserve">Informe sobre Estructura de   los indicadores y las bases de datos en el contexto.
</t>
  </si>
  <si>
    <t xml:space="preserve">Modelos alta resolución operando a 15 Km.
</t>
  </si>
  <si>
    <t>Generar modelos de pronóstico del tiempo en alta resolución operando a 15 Km.</t>
  </si>
  <si>
    <t>Aeropuertos con reportes entregados  con estándares y calidad de datos</t>
  </si>
  <si>
    <t>Prestar servicios de meteorología a la aeronavegación  a nivel nacional e internacional.</t>
  </si>
  <si>
    <t>Modelos de predicción del clima en alta resolución operando a 10 Km.</t>
  </si>
  <si>
    <t xml:space="preserve">Modelo en alta resolución operando a 10 Km.
</t>
  </si>
  <si>
    <t xml:space="preserve">Nota Tecnica sobre evidencias de cambio climático
</t>
  </si>
  <si>
    <t xml:space="preserve">Estructura de los datos para los algoritmos de eventos extremos.
</t>
  </si>
  <si>
    <t>Nota Tecnica  sobre la sequia en Colombia</t>
  </si>
  <si>
    <t>Grupo de Operación de Redes Ambientales</t>
  </si>
  <si>
    <t>Estaciones con control de calidad y con informacion de precipitacion las 24 horas</t>
  </si>
  <si>
    <t>Datos diarios de precipitación y temperaturas para el periodo 1974-2014</t>
  </si>
  <si>
    <t xml:space="preserve">Realizar los Estudios de Variabilidad climática en el contexto de cambio climático </t>
  </si>
  <si>
    <t>Actualizar variables metereologicas del banco de datos.</t>
  </si>
  <si>
    <t>Actualizar tecnológicamente la red de estaciones hidrometeorológicas del Instituto.</t>
  </si>
  <si>
    <t>Estaciones actualizadas.</t>
  </si>
  <si>
    <t>Actualizar el banco de datos hidrometeorológicos.</t>
  </si>
  <si>
    <t>Meses de datos procesados</t>
  </si>
  <si>
    <t>Actualizar tecnológicamente  estaciones sinópticas en aeropuertos del País.</t>
  </si>
  <si>
    <t xml:space="preserve">Estaciones sinópticas actualizadas. </t>
  </si>
  <si>
    <t>Estaciones meteorológicas reubicadas.</t>
  </si>
  <si>
    <t xml:space="preserve">Reubicar estaciones meteorológicas. </t>
  </si>
  <si>
    <t>Implementar las acciones establecidas en el diagnóstico entregado en el 2014 por el Instituto Nacional de Metrología.</t>
  </si>
  <si>
    <t>Acciones implementadas</t>
  </si>
  <si>
    <t>Elaborar el Plan Estratégico de la Red Hidrológica, Meteorológica y Ambiental del IDEAM</t>
  </si>
  <si>
    <t>Documento elaborado.</t>
  </si>
  <si>
    <t>Productos temáticos generados.</t>
  </si>
  <si>
    <t>Mapas elaborados y divulgados.</t>
  </si>
  <si>
    <t>Subdirección de Ecosistemas e Información Ambiental</t>
  </si>
  <si>
    <t>Fortalecer el programa de seguimiento y monitoreo de bosques</t>
  </si>
  <si>
    <t>Porcentaje de implementación del IFN</t>
  </si>
  <si>
    <t>Fortalecer el programa de seguimiento y monitoreo de los suelos y las tierras</t>
  </si>
  <si>
    <t>Fortalecer el seguimiento y monitoreo de los ecosistemas y sus servicios ecosistémicos</t>
  </si>
  <si>
    <t>Fortalecer el SIAC y el SIA del Ideam</t>
  </si>
  <si>
    <t>Servicios  de información diseñados.</t>
  </si>
  <si>
    <t>Pronósticos del tiempo y productos desarrollados a partir del modelo del centro europeo.</t>
  </si>
  <si>
    <t>Seguimiento a las condiciones meteorológicas extremas dadas por la probable ocurrencia de tormentas eléctricas.</t>
  </si>
  <si>
    <t>Oficina del Servicio de Pronósticos y Alertas</t>
  </si>
  <si>
    <t>Generar pronósticos y alertas hidrometeorológicas de manera continua (24 horas al día) y asesorar entidades del SINA y del SNGRD.</t>
  </si>
  <si>
    <t>Generar pronósticos especializados a sectores productivos.</t>
  </si>
  <si>
    <t>Pronósticos elaborados.</t>
  </si>
  <si>
    <t>Boletines con información sobre descargas eléctricas.</t>
  </si>
  <si>
    <t>Boletines elaborados.</t>
  </si>
  <si>
    <t>Entidades asesoradas</t>
  </si>
  <si>
    <t>Boletines de pronósticos emitidos a sectores especializados</t>
  </si>
  <si>
    <t>Disponibilidad igual o mayor al 99%.</t>
  </si>
  <si>
    <t>Porcentaje de implementación del SGSI.</t>
  </si>
  <si>
    <t>Oficina de Informática</t>
  </si>
  <si>
    <t>Construir y/o mantener herramientas informáticas del Sistema de Información Ambiental.</t>
  </si>
  <si>
    <t>Construir y/o mantener herramientas informáticas de apoyo del IDEAM.</t>
  </si>
  <si>
    <t>Garantizar la disponibilidad de la infraestructura tecnológica de la Entidad.</t>
  </si>
  <si>
    <t>Actualizar e implementar el Sistema de Gestión de Seguridad de la Información.</t>
  </si>
  <si>
    <t>Implementar los planes gubernamentales para las TIC.</t>
  </si>
  <si>
    <t>No. de aplicativos implementados/No. de aplicativos requeridos por las áreas</t>
  </si>
  <si>
    <t>Porcentaje de cumplimiento de implementación del manual GEL.</t>
  </si>
  <si>
    <t>Oficina Asesora de Planeación</t>
  </si>
  <si>
    <t>Asegurar la sostenibilidad del Sistema de Gestión Integral de la Entidad.</t>
  </si>
  <si>
    <t>Informe de seguiimiento</t>
  </si>
  <si>
    <t>Elaborar y publicar el Plan Anticorrupción y de Atención al Ciudadano.</t>
  </si>
  <si>
    <t>Plan publicado.</t>
  </si>
  <si>
    <t>DEPENDENCIA</t>
  </si>
  <si>
    <t>TOTAL INVERSIÓN</t>
  </si>
  <si>
    <t>Subdirección de Ecosistemas</t>
  </si>
  <si>
    <t>Grupo Operación de Redes</t>
  </si>
  <si>
    <t>Oficina de Pronósticos</t>
  </si>
  <si>
    <t>Secretaría General</t>
  </si>
  <si>
    <t>ASIGNACIÓN INVERSIÓN</t>
  </si>
  <si>
    <t>DIFERENCIAS</t>
  </si>
  <si>
    <t>Información entregada a usuarios internos y externos para contribuir a la mitigación del riesgo.</t>
  </si>
  <si>
    <t>Videos de pronóstico diario del tiempo producidos.</t>
  </si>
  <si>
    <t>Eventos de rendición de cuentas realizados.</t>
  </si>
  <si>
    <t>% cumplimiento del Plan Institucional de Capacitación, PIC.</t>
  </si>
  <si>
    <t xml:space="preserve">% cumplimiento del Programa de Bienestar Social.
</t>
  </si>
  <si>
    <t>% cumplimiento del Programa de Estímulos e Incentivos.</t>
  </si>
  <si>
    <t>FUNCIONAMIENTO POA</t>
  </si>
  <si>
    <t>FUNCIONAMIENTO DESAGREGACIÓN ANEXO RESOLUCIÓN DE INCORPORACIÓN</t>
  </si>
  <si>
    <t>Servicios personales indirectos más gastos generales</t>
  </si>
  <si>
    <t>Servicios personales asociados a la nómina</t>
  </si>
  <si>
    <t>Transferencias corrientes</t>
  </si>
  <si>
    <t>Total funcionamiento 2015</t>
  </si>
  <si>
    <t>TOTAL FUNCIONAMIENTO</t>
  </si>
  <si>
    <t xml:space="preserve">TOTAL INVERSIÓN </t>
  </si>
  <si>
    <t>TOTAL PRESUPUESTO 2016</t>
  </si>
  <si>
    <t xml:space="preserve"> Capas oficializadas y dispuestas en los diferentes medios de acceso</t>
  </si>
  <si>
    <t>DECRETO 2550 DIC.30 DE 2015</t>
  </si>
  <si>
    <t>APORTE NACIÓN</t>
  </si>
  <si>
    <t>APORTES NACIÓN 11</t>
  </si>
  <si>
    <t>APORTES NACIÓN 13</t>
  </si>
  <si>
    <t xml:space="preserve"> Laboratorios acreditados y/o organizaciones autorizadas
</t>
  </si>
  <si>
    <t>Brindar soporte técnico, jurídico, administrativo y financiero al proyecto de inversión del IDEAM</t>
  </si>
  <si>
    <t>Soporte técnico, jurídicos, administrativo y financiero operando en el proyecto de inversión.</t>
  </si>
  <si>
    <t>Promover el desarrollo del Talento Humano para el mejorar y fortalecer su desempeño. Ejecución plan estratégico</t>
  </si>
  <si>
    <t>Acreditar laboratorios ambientales y autorizar organizaciones, desarrollar un sistema de información para acreditación y adelantar evaluación en las pruebas de desempeño para los laboratorios.</t>
  </si>
  <si>
    <t>Tipología de indicador</t>
  </si>
  <si>
    <t>NO TIENE META PARA ESTE AÑO</t>
  </si>
  <si>
    <t>Realizar actividades para fortalecer  el  grupo de investigación del Ideam reconocido por colciencias y desarrollar actividades para mejorar la investigación, del instituto de hidrología, meteorología y estudios ambientales Ideam</t>
  </si>
  <si>
    <t>Documento preliminar con identificación de conflcitos de uso en la región de la Orinoquía.</t>
  </si>
  <si>
    <t>Gestión para la implementación de radar meteorológico para el monitoreo y seguimiento de las lluvias en tiempo real.</t>
  </si>
  <si>
    <t>Informes de gestión adelantados</t>
  </si>
  <si>
    <t>Adquirir equipos multimedia para difusión contenidos digitales  comunicación interna y externa.</t>
  </si>
  <si>
    <t>Adquirir Hardware y Software, para divulgación Grupo de Comunicaciones.</t>
  </si>
  <si>
    <t>Eficiencia</t>
  </si>
  <si>
    <t>Efectividad</t>
  </si>
  <si>
    <t>Eficacia</t>
  </si>
  <si>
    <t>Informe monitoreo de medios de comunicación del IDEAM elaborado</t>
  </si>
  <si>
    <t>Sedes adecuadas</t>
  </si>
  <si>
    <t>Construcción  fase I de laboratorio</t>
  </si>
  <si>
    <t>Construcción  Fase I Laboratorio de Calidad Ambiental Puente Aranda y adecuación y mantenimiento de las sedes y oficinas a nivel nacional.</t>
  </si>
  <si>
    <t>La transmisión a 31 de Agosto de 2016 es de 13579 registros ( 2323 del RUA Manufacturero, 264 del inventario PCB  y  10.992 de RESPEL), superando antes de finalizar el año, la meta propuesta de 12.000 registros en estado transmitido por las autoridades ambientales.  Este logro ha sido el resultado del envío por parte de la Subdirección, del estado de la transmisión a cada autoridad ambiental y del apoyo solicitado al Ministerio de Ambiente y Desarrollo Sostenible, para la mejora en la oportunidad de reporte de la información.</t>
  </si>
  <si>
    <t>Se tienen a la fecha 192 laboratorios acreditados y 30 OEC autorizados
Soportes: X:\Estudios Ambientales\ORDENAMIENTO AMBIENTAL DEL TERRITORIO\2016\Planeación\Indicadores POA bimensuales\3. Soportes Mayo-Junio</t>
  </si>
  <si>
    <t xml:space="preserve">el porcentaje de ejecución para el rubro de funcionamiento fue de un 56% y de inversión fue de 48% a 31 de agosto de 2016
</t>
  </si>
  <si>
    <t xml:space="preserve">Se hace entrega del informe del estado del estado del ambiente y los recursos naturales en el siguiente link:
http://documentacion.ideam.gov.co/openbiblio/bvirtual/023641/023641.html
</t>
  </si>
  <si>
    <t>En la página web del IDEAM, se han publicado los boletines climatológicos y agrometeorológicos del altiplano cundi-boyacenses por los meses de dic/2015 a noviembre/2016, 24 en total;  allí se dan a conocer las condiciones meteorológicas tales como precipitación, temperatura, brillo solar, índices de disponibilidad hídrica y el seguimiento diario-decadal-mensual y semestral de la precipitación y la temperatura; tal como se puede verificar en los link: boletines climáticos: goo.gl/lR4vXK y los boletines agro climatológicos en: goo.gl/LuJXRE
De otra parte, se participó en 12 mesas agroclimáticas dando las recomendaciones al sector agropecuario del país, con el objetivo de mitigar efectos negativos en el sector por cuenta del comportamiento climático en los próximos meses. La mesa cuenta con la participación de entidades como:Asbama, Porkcolombia, Fedepalma, CIAT, FAO, Finagro, Asocolflores, Cenicafe, Corpoica, Ecosaga, UPRA, Cenipalma, ICA, CGIAR, Fenalce, Federación Nacional de Cafeteros de Colombia, Fedearroz Augura, Agronet, Fenavi, Cenicaña y Asohofrucol e inclusive ha contado con la participación esporádica de Naciones Unidas, la Embajada de Los Estados Unidos, el Banco Agrario y compañías internacionales como Meteosim. Igualmente se participó en 24 reuniones con el sector energético (12 de CACSE y 12 de subcomité hidrológico de CON en la cual participan los operadores). (Evidencia en carpeta ACT 1 - IDEAM CON LOS SECTORES)</t>
  </si>
  <si>
    <t>Para 2016 no se previó el desarrollo de un modelo de pronóstico del tiempo como meta POA de la  vigencia; no obstante, los modelos permanecen operativos todos los días y publicados en:
http://bart.ideam.gov.co/wrfideam/colombia/index.php
http://modelos.ideam.gov.co/tiempo/</t>
  </si>
  <si>
    <t>El Grupo de Meteorología Aeronáutica, presta servicio en  27 aeropuertos del país, elaborando operativamente informes, reportes, alertas y pronósticos aeronáuticos, sin cuya emisión y transmisión no se realizarían en forma segura las operaciones aéreas en estos aeropuertos.
De otra parte se operan permanente las 5 estaciones de radiosondeo, obteniendo la información necesaria para el correcto diagnóstico y pronóstico de las condiciones de la atmósfera.
Igualmente, se realiza la transmisión oportuna de los mensajes aeronáuticos y climatológicos a los bancos internacionales de información, cumpliendo de esta forma con los compromisos del país en materia de vigilancia meteorológica mundial.</t>
  </si>
  <si>
    <t>Se finalizó el análisis de los indicadores  asociados a evidencias de cambio climático y se realizó la Nota Técnica correspondiente, la cual se encuentra en revisión para su posterior publicación.</t>
  </si>
  <si>
    <t xml:space="preserve">Se entregó nota técnica definitiva con tabla de contenido y cuatro capítulos desarrollados con metodología, información utilizada, tablas, gráficos y figuras de los resultados obtenidos incluyendo a la fecha el inventario de eventos de sequía (Periodo 1981-2015), cálculo de los periodos de retorno de la sequía meteorológica, caracterización de eventos de sequía agrícola y el análisis de tendencias de la precipitación con los respectivos anexos, conclusiones y recomendaciones. </t>
  </si>
  <si>
    <t>Conforme al convenio188-2016 suscrito  con la Universidad Nacional se realizó el control de calidad y se complementó la serie de datos diarios de precipitación y temperatura, utilizando metodologías geoestadísticas. 
La Universidad Nacional de Colombia entregó la serie diaria de precipitación con datos generados  (período  1974-2014) en formato Excel, los cuales se pueden consultar en D:\RUTH LEONOR\2016\CONTRATACIÓN\UNAL\DATOS DEFINITIVOS</t>
  </si>
  <si>
    <t>*Se realizó la estimación de la deforestación 2014-2015 a nivel nacional, generando indicadores y reportes a nivel departamental, regional, de autoridades ambientales y por área hidrográficas.
*Se generaron 3 boletines trimestrales de Alertas tempranas de deforestación a nivel nacional usando imagenes MODIS.
*Elaboración del documento de informe de validación para REM Visión Amazonía y atención a los requerimientos de los evaluadores externos.
*Evaluación de la exactitud temática de los mapas de cambio en la cobertura boscosa periodos 2013-2014, y 2014-2015
Ruta donde se puede evidenciar la información: X:\Ecosistemas\2016\POA 2016\EVIDENCIAS POA 2016\Actividad 1 Bosques\SMByC</t>
  </si>
  <si>
    <t>* Se realizó el establecimiento de noventa y ocho (98) conglomerados a nivel nacional localizados en la región de los Andes, la Orinoquia, el Caribe, el Pacífico y la Amazonía
* Se realizó el establecimiento de seis (6) parcelas permanentes de una (1) hectárea a nivel nacional
* Toda la información recolectada en campo durante el 2016 se encuentra disponible en la plataforma OpenForis instalada en los servidores del instituto en la ruta  http://openforis.ideam.gov.co:8080/collect/login
* Se implementaron en campo las actividades de aseguramiento y control de calidad en quince (15) conglomerados 
* Se realizó el procesamiento y análisis de las muestras en el laboratorio de la Universidad Nacional Sede Medellín 
* Se realizó el secado, determinación, montaje de las muestras botánicas recolectadas en el marco de la implementación de las actividades del IFN 2016
(Ruta donde se pueda evidenciar la información: X:\Ecosistemas\2016\POA 2016\EVIDENCIAS POA 2016\Actividad 1 Bosques\Inventario Forestal Nacional\Evidencias a 31 Diciembre)</t>
  </si>
  <si>
    <t>1. En el marco de la determinación de la bateria mínima de indicadores del IDEAM, se elaboraron y/o actualizaron en el periodo 13 HM para un total de 30 HM en el año
2. Se actualizó el documento de manual de estilo del SIAC, incluyendo el capítulo de iconografía del portal WEB.
3. Se elaboró el documento "Guía para la escritura de contenidos SIAC"
4. Se elaboraron los contenidos e implementó  un curso virtual de capacitación a las autoridades ambientales denominado: "Fortalecimiento en los procesos de consolidación de información sobre biodiversidad a través del Sistema Nacional de Información Forestal – SNIF", disponible en la URL: http://capacitacion.siac.ideam.gov.co/course/view.php?id=4
5. Se elaboraron y enviaron dos boletines SIAC correspondientes a los meses de noviembre y diciembre, disponibles en: http://www.ideam.gov.co/web/siac/boletines
6. Se realizó un taller sobre herramientas para la gestión de la información ambiental los días 16 -17 de noviembre con representantes de las autoridades ambientales regionales y urbanas
7. Se elaboró material divulgativo SIAC, correspondiente a un  afiche sobre el Inventrio Forestal Nacional  y un material multimedia sobre la importancia de la Red Hidrológica Nacional
8. Se completó el documento de actualización del marco conceptual del SIAC, socializado con el comité cientifico del IDEAM y los comités técnico y directivo del SIAC
Las evidencia se encuentran disponibles en: X:\Ecosistemas\2016\POA 2016\EVIDENCIAS POA 2016\Actividad 4 SIA y SIAC\SIAC\EVIDENCIAS NOVIEMBRE Y DICIEMBRE</t>
  </si>
  <si>
    <t xml:space="preserve">1. Oficialización documentos
 A-GI-I010 Instructivo de Contacto con las autoridades
 A-GI-M004 Reglamento interno de seguridad de la información
 A-GI-M005 MANUAL DE ROLES Y RESPONSABILIDADES DE SEGURIDAD DE LA INFORMACIÓN
6, Data Center Alterno 
 Envió de solicitud de propuestas para implementación de Centro de Datos Alternos para DRP
• Actualización de Matriz de activos de Información
</t>
  </si>
  <si>
    <t>El proceso de la información incluye los años 2015 y 2016. La operación de la red se inició en el mes de abril y a diciembre se ha adelantado el proceso de información, teniendo en cuenta que la información hidrológica se verifica de manera anual. El avance del proceso 2015 va en 80% y 2016 en 48%, para los dos años va en 64%.</t>
  </si>
  <si>
    <t>Se instalaron estaciones nuevas en los aeropuertos El Eden - Armentia y Alfonso López - Valledupar. Se actualizaron tecnológicamente las estciones de los aeropuertos en Yopal, Base Palanquero (Puerto Salgar) y Base Marco Fidel Suarez (Cali)</t>
  </si>
  <si>
    <t>La licitación pública N° 01 de 2016 se adjudicó el 20 de septiembre de 2016, y el 22 de septiembre se firmó el contrato 271 de 2016 para la instalación de las 13 estaciones, 6 en el AO - 06 - Duitama, 4 en el AO - 04 - Neiva, y 3 en el OA - 09 Cali. Se instalron las trece (13) estaciones.</t>
  </si>
  <si>
    <t>Se celebró el convenio N° 274 de 2016 con Instituto Nacional de Metrología  con la implementación de los procesos de calibración en las magnitudes de temperatura, humedad, presión, voltaje y corriente para generar los respectivos certificados de calibración. Incluyó capacitación a funcionarios del IDEAM</t>
  </si>
  <si>
    <t>Los indicadores que ha estudiado la NOAA (National Oceanic and Atmospheric Administration) están clasificados en siete grupos, algunos de estos indicadores ya se habían analizado en el “ESTUDIO DE LA VARIABILIDAD CLIMÁTICA DE LA PRECIPITACIÓN EN COLOMBIA ASOCIADA A PROCESOS OCEANICOS Y ATMOSFÉRICOS DE MESO Y GRAN ESCALA” del año 2009, ahora en este estudio se busca con el mayor número posible de estos indicadores ampliar el ejercicio de que se hizo anteriormente para establecer hasta que punto influyen en este comportamiento, en especial para aquellas regiones del país en donde aún se desconoce cuál de estos fenómenos de variabilidad es el más influyente. Se usaran para esto las regiones naturales de precipitación que se han establecido de manera preliminar en el último año con base en los mapas de precipitación que se han hecho por medio de interpolaciones con los métodos Inverso de la distancia (Idw) y Anusplin-Anuclim, este último utilizado en el año 2013 en el Convenio IDEAM-Humboldt, y con base en las estaciones meteorológicas, así como los mapas que incluyen tanto estas estaciones meteorológicas como observaciones satelitales, en principio con CHRIPS y WorldClim.
Evidencia en la carpeta ACT 2 - ESTUDIO PRECIPITACION VAR-CLIMATICA</t>
  </si>
  <si>
    <t>Se renovó el contrato para la licencia con el Centro Europeo, lo que dio como fruto que desde el 4-08-2016 se cuente con dicho contrato para el suministro de información al IDEAM, los cuales permiten incorporar a los boletines de pronósticos por regiones  productos desarrollados a partir del modelo del Centro Europeo ECMWF”. Dichos boletines  son publicados en la página web del IDEAM. A la fecha de corte del presente informe se han generado por la Oficina del Servicio de Pronósycios y Alertas - OSPA 305 boletines que incorporan dicha información del Centro Europeo, los cuales se encuentran disponibles en: X:\Pronosticos y Alertas\CONDICIONES HIDROMETEOROLOGICAS ACTUALES\2016\NOVIEMBRE Y DICIEMBRE.</t>
  </si>
  <si>
    <r>
      <t xml:space="preserve">Para los meses de noviembre y diciembre de 2016,  la Oficina de Pronósticos y Alertas generó:
- </t>
    </r>
    <r>
      <rPr>
        <b/>
        <sz val="9"/>
        <rFont val="Arial Narrow"/>
        <family val="2"/>
      </rPr>
      <t xml:space="preserve">61 </t>
    </r>
    <r>
      <rPr>
        <sz val="9"/>
        <rFont val="Arial Narrow"/>
        <family val="2"/>
      </rPr>
      <t xml:space="preserve">Informes Diarios de Alertas  los cuales pueden ser consultados en la página web: http://www.pronosticosyalertas.gov.co/alertas y asi mismo se encuentran disponibles en el archivo documental de la OSPA en A:\PRODUCTOS OSPA - NO BORRAR\BOLETINES DIARIOS PRONÓSTICO\Informes  Diarios de Alertas\2016\noviembre y A:\PRODUCTOS OSPA - NO BORRAR\BOLETINES DIARIOS PRONÓSTICO\Informes  Diarios de Alertas\2016\diciembre.
- 61 Informes Diarios de Incendios de la Cobertura Vegetal en Colombia los cuales pueden ser consultados en la página web:http://goo.gl/zDjIo8
</t>
    </r>
    <r>
      <rPr>
        <sz val="9"/>
        <color indexed="10"/>
        <rFont val="Arial Narrow"/>
        <family val="2"/>
      </rPr>
      <t>-</t>
    </r>
    <r>
      <rPr>
        <sz val="9"/>
        <rFont val="Arial Narrow"/>
        <family val="2"/>
      </rPr>
      <t xml:space="preserve"> 61 informes diarios  Amenaza por deslizamientos los cuales pueden ser consultados a través de la pagina web de IDEAM: http://goo.gl/qKWkCn
- 121 Informes de Condiciones Hidrometeorológicas  los cuales pueden ser consultados a través de la pagina web de IDEAM: http://goo.gl/CmF1at
- En cuanto a informes relacionados con la situación sinóptica se generarón 61 Informes diarios de condiciones sinópticas los cuales pueden ser consultados en: A:\PRODUCTOS DIARIOS DE PRONOSTICO\SITUACION SINOPTICA\2016\noviembre y A:\PRODUCTOS DIARIOS DE PRONOSTICO\SITUACION SINOPTICA\2016\diciembre. Adicionalmente se generaron  para noviembre y diciembre 2</t>
    </r>
    <r>
      <rPr>
        <b/>
        <sz val="9"/>
        <rFont val="Arial Narrow"/>
        <family val="2"/>
      </rPr>
      <t xml:space="preserve"> </t>
    </r>
    <r>
      <rPr>
        <sz val="9"/>
        <rFont val="Arial Narrow"/>
        <family val="2"/>
      </rPr>
      <t xml:space="preserve">informes resumen de condiciones sinópticas, los cuales pueden ser consultados en la página web de IDEAM a través del siguiente enlace: http://goo.gl/pCnCXW
</t>
    </r>
  </si>
  <si>
    <t>La Oficina del Servicio de Pronósticos y Alertas generó 9 Boletines Agrometeorológicos semanales entre noviembre y diciembree de 2016, los cuales pueden ser consultados a través del siguiente enlace de la página web del IDEAM: http://goo.gl/WdLwp2
Adicionalmente generó 303 boletines diarios de pronósticos que incorpora la información de pronósticos por regiones los cuales  se encuentran disponibles en: Toda la información anterior  pueden ser consultada en el archivo documental de la OSPA(Copia en disco duro).
La Oficina del Servicio de Pronósticos y Alertas emitió para los meses de noviembre y diciembre 2016  16 boletines de pronóstico para Cerrejón, los cuales son enviados mediante correo electrónico. Toda la información anterior  pueden ser consultadas en el archivo documental de la OSPA.</t>
  </si>
  <si>
    <t>Se realizó la adquisición de los equipos para difusión de contenidos digitales, por un valor total de $187.181.344. Se realizó el segundo pago correspondiente al valor de negocio y comisión, por valor de $93.117.376
Evidencia: Expediente No. 201610202721300018E en ORFEO
En total se realizó la instalación de 5 carteleras digitales en la sede central, 2 en Laboratorio y Almacén y en las 10 áreas operativas</t>
  </si>
  <si>
    <t xml:space="preserve">Esta actividad se adelantó por medio del contrato No. 165 de 2016, el cual opera desde el 1 de mayo hasta el 31 de diciembre de 2016. Durante los meses de noviembre y diciembre de 2016 se grabaron, emitieron y publicaron 183 videos diarios del pronóstico del tiempo, los cuales se emitieron tres veces al día.                                                                               
Evidencia: Link canal Youtube IDEAM: Pronóstico diario del tiempo https://www.youtube.com/watch?v=Or50WyBsrow&amp;index=1&amp;list=PLouP7beVf8Wmu_B-5ZCnE8uQ8vUBjVpZ8 </t>
  </si>
  <si>
    <t>El día 22 de noviembre de 2016 se realizó la Audiencia Pública de Rendición de cuentas del sector Ambiente, en la cual participó el IDEAM, con lo cual se llevó a cabo la segunda actividad de Rendición para el año 2016.
Evidencia: vínculo https://www.youtube.com/watch?v=SZoUBU9IpxA#action=share</t>
  </si>
  <si>
    <t>Esta actividad se adelantó por medio del contrato No. 201 de 2016, el cual opera desde el 16 de junio hasta el 31 de diciembre de 2016. El monitoreo de medios se realiza a partir del 16 de junio por medio de AT-Agencia.
Evidencia: Reporte Infoanálisis de medios meses de noviembre y diciembre.</t>
  </si>
  <si>
    <t>Se realizó la operación de bolsa mercantil No. 27150251 del 21 de octubre de 2016, para la adquisición de los equipos para Hardware y Software de divulgación de Comunicaciones estipulados en el contrato No. 228 de 2016 Grupo 3, por valor total de $42.115.827. Se realizó el pago correspondiente al 50% restante del valor de negocio y comisión por valor de $20.951.409
Evidencia: Expediente No. 201610202721300018E en ORFEO</t>
  </si>
  <si>
    <t xml:space="preserve">En la ampliación, adecuación y reforzamiento de la sede operativa No. 6 de Duitama, el avance de obra se encuentra en reforzamiento estructural de las zapatas, así mismo se están instalando las correas de la estructura de la cubierta.  Actualmente el contrato se encuentra en ejeciución para darlo por terminado en el mes de junio de 2017.En la sede principal se realizo mantenimiento locativo y adecuación de oficinas dando alcance a las actividades contratadas. En la sede del laboratorio de calidad ambiental en Fontibón se realizó el mantenimiento locativo (Pintura exterior e interior y revisión de redes sanitarias) dando alcance a las actividades contratadas. </t>
  </si>
  <si>
    <t>Se adjudico contrato  el día 21 de diciembre de 2016, para la construcción de laboratorio de calidad ambiental y adecuaciones de las áreas del inmueble propiedad del Ideam ubicado en la localidad de Puente Aranda Bogotá D.C. De igual forma se contrato la interventaoria para el mismo. En cuanto actividades de obra se inció con el capitulo de demolición dando cumplimiento a la primera fase proyectada.</t>
  </si>
  <si>
    <r>
      <t>Por otra parte se reportan para los meses de noviembre y diciembre, la realización de 3 presentaciones de Condiciones Hidrometeorológcios, en el marco de los Comités de Manejo realizados por la Unidad Nacional de Gestión del Riesgo de Desastres.  
Adicionalmente se llevó a cabo una</t>
    </r>
    <r>
      <rPr>
        <b/>
        <sz val="9"/>
        <color indexed="10"/>
        <rFont val="Arial Narrow"/>
        <family val="2"/>
      </rPr>
      <t xml:space="preserve">  </t>
    </r>
    <r>
      <rPr>
        <sz val="9"/>
        <rFont val="Arial Narrow"/>
        <family val="2"/>
      </rPr>
      <t>presentación ante el Comites de Manejo UNGRD. Toda la información anterior  pueden ser consultada en el archivo documental de la OSPA(Copia en disco duro)</t>
    </r>
    <r>
      <rPr>
        <b/>
        <sz val="9"/>
        <rFont val="Arial Narrow"/>
        <family val="2"/>
      </rPr>
      <t xml:space="preserve">. 
</t>
    </r>
    <r>
      <rPr>
        <sz val="9"/>
        <rFont val="Arial Narrow"/>
        <family val="2"/>
      </rPr>
      <t>Adicionalmente fueron generados 2 boletines  informativos sobre el monitoreo de los Fenómenos de variabilidad climática "El Niño" y "La Niña" para los meses de noviembre y diciembre. Los cuales pueden ser consultados en la página web del IDEAM: http://goo.gl/asPdRo</t>
    </r>
  </si>
  <si>
    <r>
      <t xml:space="preserve">1. Mantenimiento evolutivo al aplicativo ORFEO según requerimientos de la Of. de Atención al Ciudadano (en pruebas).
2. Mantenimiento Suite Version Empresarial (contrato de soporte y mantenimiento por un año).Se realizasó la actualización  SVE_7_40_0-2-20161201 de tanto en pruebas como en producción de acuerdo a lo establecido en el contrato. Acompañamiento y soporte presencial.
Evidencia: </t>
    </r>
    <r>
      <rPr>
        <sz val="9"/>
        <color indexed="10"/>
        <rFont val="Arial Narrow"/>
        <family val="2"/>
      </rPr>
      <t xml:space="preserve"> </t>
    </r>
    <r>
      <rPr>
        <sz val="9"/>
        <rFont val="Arial Narrow"/>
        <family val="2"/>
      </rPr>
      <t xml:space="preserve">Informes y actas en el expedirnte del contrato 253/2016. URL: gestioninstitucional.ideam.gov.co:8080/sgi
</t>
    </r>
  </si>
  <si>
    <t xml:space="preserve">1: Nuevo contrato outsourcing 353/2016
2. Contrato de extensión de garnatias DELL
3. Contrato con Colombia Compra software microsoft 368/2016
4. Adquisición tabletas. Contrato 363/2016
5. Contrato conexión intrente Mediacommerce. Contrato 346/2016
Evidencia:
\\cona\grpdata$\Informatica\General\Precontractual 2016
</t>
  </si>
  <si>
    <r>
      <t>1. Seguimiento a la gestión contractual del contrato 269 de 2016. Presentación de resultados a la dirección general, transferencia de conocimiento oficina OI.
Evidencias:
En la carpetaM:\OF_INFORMATICA\GEL\Arquitectura Empresarial\Contractual CM 02 2016 se encuentra la documentación recibida de la empresa y acorde a lo estipulado en el contrato.
2. Publicación en la página de datos abiertos de INMISIONES 2014,2015,2016. Publicación de registro de activos de Información.
Evidencias:</t>
    </r>
    <r>
      <rPr>
        <sz val="9"/>
        <color indexed="10"/>
        <rFont val="Arial Narrow"/>
        <family val="2"/>
      </rPr>
      <t xml:space="preserve">
</t>
    </r>
    <r>
      <rPr>
        <sz val="9"/>
        <rFont val="Arial Narrow"/>
        <family val="2"/>
      </rPr>
      <t>https://www.datos.gov.co/browse?sortBy=newest</t>
    </r>
    <r>
      <rPr>
        <sz val="9"/>
        <color indexed="10"/>
        <rFont val="Arial Narrow"/>
        <family val="2"/>
      </rPr>
      <t xml:space="preserve">
</t>
    </r>
    <r>
      <rPr>
        <sz val="9"/>
        <rFont val="Arial Narrow"/>
        <family val="2"/>
      </rPr>
      <t xml:space="preserve">
</t>
    </r>
    <r>
      <rPr>
        <b/>
        <sz val="8"/>
        <color indexed="10"/>
        <rFont val="Calibri"/>
        <family val="2"/>
      </rPr>
      <t/>
    </r>
  </si>
  <si>
    <r>
      <t xml:space="preserve">Se manifiesta que a la fecha de corte , se desarrollaron las doce (12) lineas programáticas de capacitación establecidas la fase de planeación del Plan de Capacitación de la vigencia 2016, como se evidencia en el archivo adjunto, las cúales fueron: Inducción, Competencias Blandas, Hidrologia y Metereologia Básica, Capacitación en contratación estatal: $15.000.000,  Ingles, Excel, Ofimática, Actualización en Manejo de Archivo: $2.72.1750.,  Actualización en gestión financiera pública: V Congreso nacional de gestión financiera por  $4.958.500 y VIII Congreso nacional de presupuesto público por $10.136500.=$15.095.000.,  Negociación Colectiva: $4640400,  Seguridad y Salud en el Trabajo y  Gestión Administrativa.
Se reitera que presupuestalmente a la fecha de corte se ejecutaron </t>
    </r>
    <r>
      <rPr>
        <b/>
        <sz val="9"/>
        <rFont val="Arial Narrow"/>
        <family val="2"/>
      </rPr>
      <t>$37.457.150 e</t>
    </r>
    <r>
      <rPr>
        <sz val="9"/>
        <rFont val="Arial Narrow"/>
        <family val="2"/>
      </rPr>
      <t xml:space="preserve">s decir el  41,61% %  de los  recursos asignados al inciio de la vigencia que fueron </t>
    </r>
    <r>
      <rPr>
        <b/>
        <sz val="9"/>
        <rFont val="Arial Narrow"/>
        <family val="2"/>
      </rPr>
      <t>$90.000.000.</t>
    </r>
    <r>
      <rPr>
        <sz val="9"/>
        <rFont val="Arial Narrow"/>
        <family val="2"/>
      </rPr>
      <t>,  correspondiente a las doce (12) lineas de capacitación programadas al inicio de la vigencia.
Se adjunta cronograma, donde se evdiencia la ejecución presupuestal del PIC 2016.</t>
    </r>
  </si>
  <si>
    <r>
      <t xml:space="preserve">Durante este período se han realizado las siguientes actividades relacionadas con el Plan de Estímulos e Incentivos:  Gestión para resolución auxilio educativo hijos de funcionarios No. 2331, Estudios previos para contratación de distintivos: pines, porta diplomas y bonos, Consolidación de información para excelencia individual, Gestión logística para evento de logros laborales del 20 de diciembre, Coordinación de actividades tendientes a asegurar la participación del equipo del Ideam en los Juegos de la Función Pública, fútbol sala masculino, Resolución auxilio educativo funcionarios No. 2734, Análisis y elaboración de informe de resultados de evaluación de clima laboral,  Seguimiento con contacto de ICETEX para confirmación de información relacionada con saldos por imputar a favor de IDEAM y  Resolución logros laborales No. 2733.
Auxilio Educativo Funcionarios e hijos: CDP 72116 por $55'000.000, Ejecutado: 46'055.311
2. Bonos para funcionarios: CDP 49816 por $30.0000, ejecutado: 4'000.000.
</t>
    </r>
    <r>
      <rPr>
        <b/>
        <sz val="9"/>
        <rFont val="Arial Narrow"/>
        <family val="2"/>
      </rPr>
      <t xml:space="preserve">Se reitera que a la fecha se han ejecutado $50.055.311 </t>
    </r>
    <r>
      <rPr>
        <sz val="9"/>
        <rFont val="Arial Narrow"/>
        <family val="2"/>
      </rPr>
      <t xml:space="preserve">es decir el 91,09 % de los recursos asigandos para Estimulos que son $55.000.000. </t>
    </r>
  </si>
  <si>
    <r>
      <t xml:space="preserve">
Durante este bimestre   se han realizado trece (16)   actividades  relacionadas asi: </t>
    </r>
    <r>
      <rPr>
        <b/>
        <sz val="9"/>
        <rFont val="Arial Narrow"/>
        <family val="2"/>
      </rPr>
      <t xml:space="preserve"> Acompañamiento en calamidades y fallecimientos:</t>
    </r>
    <r>
      <rPr>
        <sz val="9"/>
        <rFont val="Arial Narrow"/>
        <family val="2"/>
      </rPr>
      <t xml:space="preserve"> de acuerdo a los eventos que ocurran y sean informados al Grupo. (segùn la ocurrencia del evento),</t>
    </r>
    <r>
      <rPr>
        <b/>
        <sz val="9"/>
        <rFont val="Arial Narrow"/>
        <family val="2"/>
      </rPr>
      <t xml:space="preserve"> Consultas individuales y grupales: </t>
    </r>
    <r>
      <rPr>
        <sz val="9"/>
        <rFont val="Arial Narrow"/>
        <family val="2"/>
      </rPr>
      <t xml:space="preserve">Por demanda, </t>
    </r>
    <r>
      <rPr>
        <b/>
        <sz val="9"/>
        <rFont val="Arial Narrow"/>
        <family val="2"/>
      </rPr>
      <t>Otorgamiento de un dia compensatorio por mes de cumpleaños, d</t>
    </r>
    <r>
      <rPr>
        <sz val="9"/>
        <rFont val="Arial Narrow"/>
        <family val="2"/>
      </rPr>
      <t>el cual fueron beneficiados en este periodo, ( 193) funcionarios a nivel nacional,</t>
    </r>
    <r>
      <rPr>
        <b/>
        <sz val="9"/>
        <rFont val="Arial Narrow"/>
        <family val="2"/>
      </rPr>
      <t xml:space="preserve"> Celebración de cumpleaños Grupo de Meteorología Aeronáutica: </t>
    </r>
    <r>
      <rPr>
        <sz val="9"/>
        <rFont val="Arial Narrow"/>
        <family val="2"/>
      </rPr>
      <t>(105) asistentes, desarrollda eln el mes de noviembre (EVIDENCIAS EN RADICADO NÚMERO  20162020012213 (en proceso de cargue),</t>
    </r>
    <r>
      <rPr>
        <b/>
        <sz val="9"/>
        <rFont val="Arial Narrow"/>
        <family val="2"/>
      </rPr>
      <t xml:space="preserve"> Actividades preparación pre - pensionados : </t>
    </r>
    <r>
      <rPr>
        <sz val="9"/>
        <rFont val="Arial Narrow"/>
        <family val="2"/>
      </rPr>
      <t xml:space="preserve">20 asistentes, cuyo costo fue de  $5.679.627,00. (EVIDENCIAS EN RADICADO NÚMERO 20162020012153 (en proceso de cargue), </t>
    </r>
    <r>
      <rPr>
        <b/>
        <sz val="9"/>
        <rFont val="Arial Narrow"/>
        <family val="2"/>
      </rPr>
      <t>Reconocimientos de logros laborales Bogotá :</t>
    </r>
    <r>
      <rPr>
        <sz val="9"/>
        <rFont val="Arial Narrow"/>
        <family val="2"/>
      </rPr>
      <t xml:space="preserve"> 185 participantes, realizada el dia 20 de diciembre, cuyo costo fue de  $ 23.295.620,00, </t>
    </r>
    <r>
      <rPr>
        <b/>
        <sz val="9"/>
        <rFont val="Arial Narrow"/>
        <family val="2"/>
      </rPr>
      <t>Reconocimientos de logros laborales Grupo de Meteorología Aeronáutica</t>
    </r>
    <r>
      <rPr>
        <sz val="9"/>
        <rFont val="Arial Narrow"/>
        <family val="2"/>
      </rPr>
      <t xml:space="preserve">:106 asistentes, cuyo costo  fue de  $ 5.728.000,00.. (EVIDENCIAS EN RADICADO NÚMERO 20162020012183 (en proceso de cargue), </t>
    </r>
    <r>
      <rPr>
        <b/>
        <sz val="9"/>
        <rFont val="Arial Narrow"/>
        <family val="2"/>
      </rPr>
      <t>Incentivos hijos de los funcionarios con edades entre 1 día y hasta los 17 años:</t>
    </r>
    <r>
      <rPr>
        <sz val="9"/>
        <rFont val="Arial Narrow"/>
        <family val="2"/>
      </rPr>
      <t xml:space="preserve">270 asistentes, cuyo costo fue de 33.000.000,00. desarrollada en el mes de diciembre, </t>
    </r>
    <r>
      <rPr>
        <b/>
        <sz val="9"/>
        <rFont val="Arial Narrow"/>
        <family val="2"/>
      </rPr>
      <t xml:space="preserve"> Off day Grupo de Meteorología Aeronáutica:</t>
    </r>
    <r>
      <rPr>
        <sz val="9"/>
        <rFont val="Arial Narrow"/>
        <family val="2"/>
      </rPr>
      <t xml:space="preserve"> 105 asistentes, cuyo costo es de $ 31.348.440,00. (EVIDENCIAS EN RADICADO NÚMERO 20162020012173 (en proceso de cargue), </t>
    </r>
    <r>
      <rPr>
        <b/>
        <sz val="9"/>
        <rFont val="Arial Narrow"/>
        <family val="2"/>
      </rPr>
      <t xml:space="preserve"> Vacaciones recreativas para los hijos (5 a 12 años de edad) de los funcionarios:</t>
    </r>
    <r>
      <rPr>
        <sz val="9"/>
        <rFont val="Arial Narrow"/>
        <family val="2"/>
      </rPr>
      <t xml:space="preserve"> 138  asistentes, cuyo costo es de $ 33.332.010,00, </t>
    </r>
    <r>
      <rPr>
        <b/>
        <sz val="9"/>
        <rFont val="Arial Narrow"/>
        <family val="2"/>
      </rPr>
      <t xml:space="preserve">Celebración de cumpleaños Áreas Operativas: </t>
    </r>
    <r>
      <rPr>
        <sz val="9"/>
        <rFont val="Arial Narrow"/>
        <family val="2"/>
      </rPr>
      <t xml:space="preserve">siete (7) aréas operativas  participantes, </t>
    </r>
    <r>
      <rPr>
        <b/>
        <sz val="9"/>
        <rFont val="Arial Narrow"/>
        <family val="2"/>
      </rPr>
      <t xml:space="preserve"> Off day Áreas Operativas - IDEAM somos todos:</t>
    </r>
    <r>
      <rPr>
        <sz val="9"/>
        <rFont val="Arial Narrow"/>
        <family val="2"/>
      </rPr>
      <t xml:space="preserve">siete (7) aréas operativas participantes. cuyo costo fue de $23.490.077,00, </t>
    </r>
    <r>
      <rPr>
        <b/>
        <sz val="9"/>
        <rFont val="Arial Narrow"/>
        <family val="2"/>
      </rPr>
      <t xml:space="preserve"> Actividad de entrega de reconocimientos laborales Áreas Operativas: </t>
    </r>
    <r>
      <rPr>
        <sz val="9"/>
        <rFont val="Arial Narrow"/>
        <family val="2"/>
      </rPr>
      <t xml:space="preserve">siete (7) aréas operativas participantes, </t>
    </r>
    <r>
      <rPr>
        <b/>
        <sz val="9"/>
        <rFont val="Arial Narrow"/>
        <family val="2"/>
      </rPr>
      <t xml:space="preserve">Fortalecimiento del sentido de pertenencia - Refrigerios Meteorología Aeronáutica: </t>
    </r>
    <r>
      <rPr>
        <sz val="9"/>
        <rFont val="Arial Narrow"/>
        <family val="2"/>
      </rPr>
      <t xml:space="preserve">105 asistentes, cuyo costo fue de $8.400.000,00. (EVIDENCIAS EN RADICADO NÚMERO  20162020012233 (en proceso de cargue), </t>
    </r>
    <r>
      <rPr>
        <b/>
        <sz val="9"/>
        <rFont val="Arial Narrow"/>
        <family val="2"/>
      </rPr>
      <t>Ejecución de exámenes médicos por un valor de $12.157.500 y  Establecer lista de procedimientos a documentar en SST(seguridad y salud en el trabajo).</t>
    </r>
    <r>
      <rPr>
        <sz val="9"/>
        <rFont val="Arial Narrow"/>
        <family val="2"/>
      </rPr>
      <t xml:space="preserve">
Se reitera que a la fecha se han ejecutado del Plan de Bienestar  </t>
    </r>
    <r>
      <rPr>
        <b/>
        <sz val="9"/>
        <rFont val="Arial Narrow"/>
        <family val="2"/>
      </rPr>
      <t xml:space="preserve">$195.109.874 </t>
    </r>
    <r>
      <rPr>
        <sz val="9"/>
        <rFont val="Arial Narrow"/>
        <family val="2"/>
      </rPr>
      <t xml:space="preserve">de los cuàles del componente del Sistema de Seguridad y Salud en el trabajo se han ejecutado $ 22.944.000, correspondiente a los examénes médicos  de recursos asignados.
</t>
    </r>
    <r>
      <rPr>
        <b/>
        <u/>
        <sz val="9"/>
        <rFont val="Arial Narrow"/>
        <family val="2"/>
      </rPr>
      <t>Del componente de Bienestar se ha ejecutado el 67,46 %  de los $289.200500 recursos asignados.</t>
    </r>
  </si>
  <si>
    <r>
      <rPr>
        <b/>
        <sz val="9"/>
        <color indexed="8"/>
        <rFont val="Arial Narrow"/>
        <family val="2"/>
      </rPr>
      <t xml:space="preserve">Geomorfología: </t>
    </r>
    <r>
      <rPr>
        <sz val="9"/>
        <color indexed="8"/>
        <rFont val="Arial Narrow"/>
        <family val="2"/>
      </rPr>
      <t xml:space="preserve">
Mediante la ejecusión de los contratos 104 y 149, se desarrollaron los siguinetes productos dirigidos a la actualización de información y programa para pronóstico de amenaza por deslizamientos:
a) 22 mapas de susceptibilidad a los movimientos en masa escala 1:100.000, conforme a los estándares establecidos por el SGC. Insumo para la generación de la capa nacional de susceptibilidad a los movimientos en masa escala 1:100.000.
b) 22 memorias escritas sobre geomorfología y susceptibilidad movimientos en masa escala , cada una con sus cinco anexos correspondientes, según los estandares del SGC. Insumo para la documentación de la capa nacional de susceptibilidad a los movimientos en masa escala 1:100.000.
Las evidencias se pueden consultar en: X:\Ecosistemas\2016\POA 2016\EVIDENCIAS POA 2016\Actividad 2 Suelos.
</t>
    </r>
    <r>
      <rPr>
        <b/>
        <sz val="9"/>
        <color indexed="8"/>
        <rFont val="Arial Narrow"/>
        <family val="2"/>
      </rPr>
      <t>Glaciares:</t>
    </r>
    <r>
      <rPr>
        <sz val="9"/>
        <color indexed="8"/>
        <rFont val="Arial Narrow"/>
        <family val="2"/>
      </rPr>
      <t xml:space="preserve">
a) Actualización del Balance de masa glaciológico de los glaciares piloto: Conejeras en el volcán nevado Santa Isabel y Ritacuba Blanco en Sierra Nevada El Cocuy o Güicán. 
b) Actualización de área glaciar en Colombia.
c) Actualización de la información sobre glaciares colombianos en el Servicio Mundial de Monitoreo Glaciar (WGMS, por sus siglas en inglés). Por segunda vez el glaciar Conejeras es lugar de referencia mundial.
d) Exposición fotográfica itinerante sobre la evolución y estudio de los glaciares en Colombia en cinco lugares en la ciudad de Bogotá y uno en Medellín.
e) Elaboración y publicación del documento técnico "El Niño” en los glaciares de Colombia. (informe sobre la incidencia del fenómeno climático Periódico El Tiempo, El Espectador y Revista Semana).
f) Divulgación en la Serie Misión Ciencia de Señal Colombia de un documental sobre el monitoreo glaciar en Colombia
g)  Desarrollo de las actividades en dos proyectos de cooperación Internacional.
h) Proyecto BID: Desarrollo de dos consultorías, gestión de compra de equipos, desarrollo de talleres / Convenio con la Fuerza Aérea para la toma de fotografías en la Sierra Nevada de Santa Marta.
i) Proyecto CACTOS-2. Finalización en septiembre de este proyecto con la elaboración de un artículo científico para aprobación en revista internacional indexada.
Primer puesto en el programa de incentivos laborales categoríaiIdea Innovadora.
j) Conformación de la primera red isotópica hídrica de alta montaña en cooperación con el Instituto Pirenáico de Ecología (España)
Las evidencias se pueden consultar en: X:\Ecosistemas\2016\POA 2016\EVIDENCIAS POA 2016\Actividad 2 Suelos.
</t>
    </r>
    <r>
      <rPr>
        <b/>
        <sz val="9"/>
        <color indexed="8"/>
        <rFont val="Arial Narrow"/>
        <family val="2"/>
      </rPr>
      <t xml:space="preserve">Degradación de Suelos: </t>
    </r>
    <r>
      <rPr>
        <sz val="9"/>
        <color indexed="8"/>
        <rFont val="Arial Narrow"/>
        <family val="2"/>
      </rPr>
      <t xml:space="preserve">
a) Cobertura digital de la zonificación de degradación de suelos por salinización del área hidrográfica Magdalena Cauca, escala 1:100,000, formato Shape File y GDB.
b) Salidas gráficas por plancha de acuerdo con el índice cartográfico oficial de Colombia (IGAC) a escala 1:100.000, de la zonificación de los procesos de degradación de suelos por salinización del área hidrográfica Magdalena Cauca, escala 1:100,000 .
c) Documento técnico de los trabajos de campo y sus anexos (Cobertura digital de los trabajos de campo, registro fotográfico y puntos de muestreo georreferenciados.
d) Cobertura digital de los trabajos de campo que incluyen los resultados de los análisis fisicoquímicos y biológicos de suelos y de aguas, levantados en campo en la fase II, integrado a la cobertura digital, realizada en la fase I.
e) Documento técnico operativo, estructurado según el modelo el FPEIR, con insumos de información y datos para realizar el análisis, evaluación e indicadores de los procesos de degradación de suelos por salinización y sus requerimientos de datos e información a escala nacional, regional disponible.
f) Coberturas digitales de los insumos técnicos oficiales, disponibles (biofísicos y socioeconómicos) y (coberturas digitales de uso del suelo, distritos de riego, calidad del agua, proyectos agrícolas, mineros, entre otros), requeridas para la elaboración posterior del análisis y evaluación de los procesos de degradación de suelos por salinización.
g) Documento técnico, en formato nativo actualizado del Protocolo para la identificación y evaluación de los procesos de degradación de suelos por salinización, a nivel nacional y regional, en Colombia.
h) Documento consolidado de las memorias de las reuniones realizadas para la elaboración de la zonificación de los procesos de degradación de suelos por salinización.</t>
    </r>
  </si>
  <si>
    <r>
      <rPr>
        <b/>
        <sz val="9"/>
        <rFont val="Arial Narrow"/>
        <family val="2"/>
      </rPr>
      <t>Coberturas de la tierra:</t>
    </r>
    <r>
      <rPr>
        <sz val="9"/>
        <rFont val="Arial Narrow"/>
        <family val="2"/>
      </rPr>
      <t xml:space="preserve"> 
Se avanzó en la depuración de las capas de coberturas de la tierra a partir de la revisión y reinterpretación de 2.171 polígonos equivalentes a 401.501 ha, con cambios inconsistentes para los periodos 2005-2009 y 2010-2012, bajo la metodología CORINE Land Cover escala 1:100.000, como un insumo para el análisis multitemporal de cambios de coberturas y su posterior incorporación al Mapa Nacional de Ecosistemas V 2.0.
</t>
    </r>
    <r>
      <rPr>
        <b/>
        <sz val="9"/>
        <rFont val="Arial Narrow"/>
        <family val="2"/>
      </rPr>
      <t>Cubo de datos:
-</t>
    </r>
    <r>
      <rPr>
        <sz val="9"/>
        <rFont val="Arial Narrow"/>
        <family val="2"/>
      </rPr>
      <t xml:space="preserve"> Mediante  tres contratos (155/2016; 156/2016; 157/2016) se realizó la descarga, preparación e ingesta al cubo de datos de imágenes de satélite Landsat 5, Landsat 7, en una serie temporal de 15 años (del 1 de enero de 2000 al 31 de diciembre de 2015). 
- Se realizarón 6 campañas de campo y se cuenta con 235 muestras de firmas espectrales para  cobertura de bosques, zonas artificializadas, pastos, arenales, cultivos y cuerpos de agua (&gt; 6000 firmas). Se desarrolló plugin para QGIS en Python con el modelo empírico lineal para correcciones radiométricas y atmosféricas de imágenes Landsat y Sentinel.
- Se cuenta con el documento de evaluación y validación geométrica de los productos USGS en nivel 1T (a ingestar al cubo) y sus caracterisiticas de error, escala y alcance.
- Se finalizó  proceso de ingesta de imágenes Landsat 7 (Catalogo 1 de USGS) para toda la cobertura nacional  de los años  2000 - 2015 (11481 imágenes ingestadas).
- Se instaló Versión 2.0 y  portal web del Cubo de Datos con los módulos de gestión de algoritmos y gestión de usuarios en la versión 2.0 del cubo de datos. Se cuenta con documentación completa del desarrollo de software, así como manuales de instalación y de usuario.
- Se realizaron dos talleres interinstitucionales para socialización de avances del  Cubo de Datos con la participación de CSIRO, NASA, USGS, Universidad de Maryland, MADS, IDEAM, IGAC, PNN, INVEMAR, SINCHI, IAvH, Ministerio de Agricultura y Universidad de los Andes.
 - Se realizaron los talleres de transferencia de conocimiento en correcciones radiométricas y atmosféricas en la sede del CIAF-IGAC con la participación de IDEAM, SINCHI, PNN, IAvH, e INVEMAR.
- Se realizaron 4 sesiones  de transferencia de conocimiento en el desarrollo del Cubo de Datos con la participación de personal del IDEAM.
Las imágenes Landsat ingestadas se encuentran almacenadas en la versión 2.0 del cubo de datos bajo la dirección IP 192.168.106.10.
Las evidencias de los anteriores productos se encuentran en la ruta  X:\Ecosistemas\2016\POA 2016\EVIDENCIAS POA 2016\Actividad 3 Ecosistemas y cubo\Cubo_datos\Noviembre-Diciembre
</t>
    </r>
    <r>
      <rPr>
        <b/>
        <sz val="9"/>
        <rFont val="Arial Narrow"/>
        <family val="2"/>
      </rPr>
      <t>Mapa de Ecosistemas:</t>
    </r>
    <r>
      <rPr>
        <sz val="9"/>
        <rFont val="Arial Narrow"/>
        <family val="2"/>
      </rPr>
      <t xml:space="preserve">
- Se concluyó el proceso de actualización del mapa de ecosistemas Continentales y Costeros versión 2.0 y se generó la respectiva Geodatabase. 
- Se envió el documento de la memoria técnica de actualización y resultados del mapa de ecosistemas continentales y costeros, versión 2.0, escala 1:100.000 a diferentes Entidades e Investigadores para su revisión y aportes, los cuales se incluyeron en la versión final de dicho documento.  Esta memoria  incluye estadísticas de cambio de los ecosistemas entre los períodos de la actualización del mapa.
-  Se envió mediante memorando interno, los formularios y la información cartográfica para la oficialización del mapa de ecosistemas de acuerdo a los estándares internos del IDEAM.
- Se concluyó y revisó el documento de la bitácora del proceso de actualización del mapa de ecosistemas Continentales y Costeros versión 2.0.
- Se recibió la estructura final de almacenamiento de la información cartográfica utilizada y generada en el proceso de actualización del mapa. 
 Para la consulta de los productos, debido al gran tamaño de los productos generados, estos se encuentran disponibles en el grupo de Sistemas de Información Ambiental de la Subdirección de Ecosistemas e Información Ambiental.</t>
    </r>
  </si>
  <si>
    <t xml:space="preserve">1. Se eliminarón mas de 1000  metadatos del sistema de gestion de metadatos geonetwork, que no tenian información en la base de datos geografica. Se han realizado procesos de mantenimiento y actualización a los geoservicios. se realizarón las gestiones para la disposición de la información geográfica del IDEAM,en la plataforma de GEOSUR.  
2. Se actualizó la información de la galeria de mapas. 
3. Se dispuso en los geoservicios, en el visor y se publicarón los metadatos de las siguientes capas: Alteraciones Precipitación ocasionadas por el fenómeno La Niña durante el periodo 1967-1968, Alteraciones Precipitación ocasionadas por el fenómeno La Niña durante el periodo 1970-1971, Alteraciones Precipitación ocasionadas por el fenómeno La Niña durante el periodo 1973-1974, Alteraciones Precipitación ocasionadas por el fenómeno La Niña durante el periodo 1974-1975, Alteraciones Precipitación ocasionadas por el fenómeno La Niña durante el periodo 1988-1989, Alteraciones Precipitación ocasionadas por el fenómeno La Niña durante el periodo 1999-2000, Alteraciones Precipitación ocasionadas por el fenómeno La Niña durante el periodo 2007-2008, Alteraciones Precipitación ocasionadas por el fenómeno La Niña durante el periodo 2010-2011, Anomalía de la Velocidad del Viento Escenario A1B Anual, Anomalía de la Velocidad del Viento Escenario A1B Mensual, Anomalía de la Velocidad del Viento Escenario A2 Anual, Anomalía de la Velocidad del Viento Escenario A2 Mensual, Anomalía de la Velocidad del Viento Escenario B2 Anual, Anomalía de la Velocidad del Viento Escenario B2 Mensual. 
Las evidencias se pueden verifricar en el siguiente link:    http://www.ideam.gov.co/geoportal, http://www.siac.gov.co/Catalogo_mapas.html, http://data.pgn-icde.opendata.arcgis.com/
</t>
  </si>
  <si>
    <t xml:space="preserve">A través del contrato 109 de 2016, se realizó la implementación de forma operativa del modelo de predicción climática, instalándose la última version del modelo regional WRF de la UCAR (University corporation for Atmospheric Research) de los Estados Unidos en el nodo del cluster de Clima.  
Se entregarón los productos establecidos en el contrato; los modelos se encuentran en la escala de alta resolucion de 10 KMS, operando en el nodo del cluster con direccion IP 172.16.1.175 con el usuario RUN. 
</t>
  </si>
  <si>
    <t>Se definierón las estaciones base para estimar los indicadores de precipitación y temperatura a nivel nacional;  con esta información se sistematizará la generación de indicadores para la siguiente vigencia (2017)  Evidencia en carpeta: ACT 6 - ESTR-DATOS CAMBIO CLIMATICO</t>
  </si>
  <si>
    <t>A través del convenio 086-2016 suscrito con la Universidad Los Libertadores, se realizó el control de  calidad de los datos diarios de precipitación y temperatura de 160 estaciones del IDEAM, así como la evaluación de las gráficas de precipitación para 100 estaciones meteorológicas junto con la disponibilidad de datos horarios. De otra parte, mediante otros si suscrito en el mes de octubre de 2016, se realizó la evaluación de 60 estaciones adicionales para un total de 220 estaciones con control de calidad, evaluadas en el año y distribuidas en las diferentes áreas operativas del IDEAM.</t>
  </si>
  <si>
    <t>En el marco de la Invitación IA 016 de 2016, fueron estructuradas y publicadas las respuestas a las observaciones presentadas por los proponentes a los términos y condiciones contractuales, la cuales se encuentran disponibles en la página web del Fondo Adaptación https://sites.google.com/a/fondoadaptacion.gov.co/site_contratacion/listado-invitaciones-2016/invitacion-abierta-016-de-2016
A continuación se relacionan los documentos publicados:
Documentos soportes de la actividad:
FA-IA-D17 - Respuestas Observaciones FA-IA-016-2016.pfd
FA-IA-D18 - Adenda No.1 FA-IA-016-2016.pdf
FA-IA-D19 - Aviso No.1 FA-IA-016-2016.pdf
FA-IA-D20 - Segundo Documento de Respuestas Observaciones Pendientes y Extemporáneas FA-IA.pdf
FA-IA-D21 - Adenda No.2 FA-IA-016-2016.pdf
FA-IA-D21 - Adenda No.2 FA-IA-016-2016.pdf
Tercer Documento Observaciones FA-IA-016-2016_V1.pdf
FA-IA-D31 - Adenda No.3 FA-IA-016-2016.pdf
FA-IA-D33 - Cuarto Documento Respuestas Observaciones Extemporáneas- FA-IA 016 2016.pdf
FA-IA-D34 - Adenda 4 FA_IA-016-2016.pdf
FA-IA-D35 - Quinto Documento Respuestas Observaciones Extemporáneas FA-IA 016 2016.pdf
Adicionalmente en cumplimiento del cronograma de actividades de la IA 016 de 2016, se llevó a cabo la visita técnica al punto de emplazamiento de uno de los radares meteorológicos a instalar en el Cerro Munchique en el Departamento del Cauca. Dicha visita se llevó a cabo el pasado 11 de noviembre de 2016, en compañía del equipo técnico IDEAM – FONDO- PNN y los posibles proponentes interesados en le IA.</t>
  </si>
  <si>
    <t>A partir de la disponibilidad de datos e información generada por la red de monitoreo de actividad por rayos, la Empresa Keraunos suministró al IDEAM los datos e información a través del contrato No. contrato 236 de 2016, para que la misma fuese incorporada a los boletines de condiciones hidrometeorológicas diarias generados por la Oficina del Servicio de Pronósticos y Alertas - OSPA los 365 días al año. A la fecha del presente informe, la OSPA reporta la generación de 305 boletines de condiciones hidrometeorológicas diarias (meses de Noviembre 150 y Diciembre 155) . Los informes se encuentran disponibles en la página wweb del IDEAM y pueden ser consultados a través del siguiente enlace: http://goo.gl/U04LnU
De la misma manera dichos boletines se envian via email a: alcaldias@ideam.gov.co; alcaldes_personal@ideam.gov.co; asociaciones_ambientales@gov.co; corporaciones@ideam.gov.co; federaciones@ideam.gov.co; gestionriesgo_crepadyclopad@ideam.gov.co; gobernaciones@ideam.gov.co; ministerios_presidencia@ideam.gov.co, sina_otrasentidades@ideam.gov.co; auribe@ideam.gov.co.</t>
  </si>
  <si>
    <t>Se elaboró el Plan Estratégico de la Red Hidrológica, Meteorológica y Ambiental del IDEAM, se encuentra en revisión por parte de la  de la Subdirección de Hidrología.</t>
  </si>
  <si>
    <t>1. Se elaborarón los estudios previos y el doumento anexo de requerimientos técnicos para  el desarrollo e implementación de una herramienta de software que facilite “la gestión de datos e información relacionada con el uso de los recursos naturales” - RUA consolidado.
2. Se completó la actualización del servicio de información del catálogo de mapas con revisión y descripción de las 229 capas disponibles con enlace a los metadatos existentes (174). Disponible en: http://www.ideam.gov.co/web/siac/catalogo-de-mapas
3. Se completó la implementación regional y publicó en el portal web del SIAC el servicio de información de las ventanas regionales con cifras extraídas de los subsistemas del SIAC: SISAIRE, SNIF y SIRH  de las siguientes corporaciones: CDMB, CORMACARENA,CORPAMAZONIA, CVC, CORPORINOQUIA, CRA, AMVA, CAR y  SDA. Disponible en la URL: http://181.225.72.78/Portal-SIAC-web/faces/Dashboard/VentanaRegionalAutoridad/ventanaRegional.xhtml
Las evidencia se encuentran disponibles en: X:\Ecosistemas\2016\POA 2016\EVIDENCIAS POA 2016\Actividad 4 SIA y SIAC\SIAC\EVIDENCIAS NOVIEMBRE Y DICIEMBRE</t>
  </si>
  <si>
    <r>
      <t>SGDHM: avance del 0.50%
Proceso de  Licitación 003/2016 y suscripción Contrato 389/2016
Evidencia</t>
    </r>
    <r>
      <rPr>
        <sz val="9"/>
        <color indexed="10"/>
        <rFont val="Arial Narrow"/>
        <family val="2"/>
      </rPr>
      <t xml:space="preserve">: </t>
    </r>
    <r>
      <rPr>
        <sz val="9"/>
        <rFont val="Arial Narrow"/>
        <family val="2"/>
      </rPr>
      <t xml:space="preserve"> Actas, listas de asistencia, documentos, formatos de evaluación, memorandos, mensajes de correo electrónico, ruta en SECOP:
https://www.contratos.gov.co/consultas/detalleProceso.do?numConstancia=16-1-164494
 SSHM, Hydras y CNE: avance 33%
Correspondiente al soporte en la operación y administración de los sistemas.
Evidencia</t>
    </r>
    <r>
      <rPr>
        <sz val="9"/>
        <color indexed="10"/>
        <rFont val="Arial Narrow"/>
        <family val="2"/>
      </rPr>
      <t xml:space="preserve">: </t>
    </r>
    <r>
      <rPr>
        <sz val="9"/>
        <rFont val="Arial Narrow"/>
        <family val="2"/>
      </rPr>
      <t>tickets de mesa de servicio,  matrices de reportes de incidentes SSHM y CNE, actas reunión, mensajes de correo electrónico.</t>
    </r>
  </si>
  <si>
    <t>Entrega Informe 4 final:  Vesiones finales documentos 1- Caracteización de la dinámica de los sedimentos en una zona hidrográfica de la Orinoquía; 2- Aspectos técnicos de la modelación hidrosedimentológica en una zona hidrográfica de la Orinoquía: modelos(s) utilizados, herramientas tecnológbas, estructura de archivos; invenlario de infomación, datos utilizados y cálculos realizados que soportan la modelación realizada. El documento contiene invetnario de información y datos dipsonibles de la subzonas del áre hidrográfica de la Orinoquia; 3-   Memoria capacitación realizada en el IDEAM para fortalecer destrezas en modelación hidrosedimentológica; 4- Informe Técnico visita de campo; 5- Formulación proyecto 'La erosión. transporte y Depósitos de sedimentos a nivel de cuenca coma una herramienta para la gestión'.     Orfeos  20169910149842 y 20169910144822.     Jornada de capacitación del  28 de noviembre al 1 de diciembre de 2016 en el IDEAm sobre el modelo de sedimentos desarrollado</t>
  </si>
  <si>
    <t xml:space="preserve">Se entregó el informe final por parte de la consultora SIAM (Contrato 264/2016) de la metodología para la delimitación de Zonas de Recarga que fue acompañada con aportes del MADS y el Servicio Geológico Colombiano. El documento s epuede consultar en la ruta  X:\Hidrologia\COORDINACIONES\EVALUACIÓN HIDROLÓGICA\AGUAS SUBTERRANEAS\CTO 264 DE 2016. </t>
  </si>
  <si>
    <t xml:space="preserve">La consultora SIAM (Contrato 264/2016), entrego los resultados del inventario de puntos de agua subterraneas realizado en el municipio de Pto Gaitán (Meta) diligenciados en el formato FUNIAS. Este documento se puede consultar en la ruta  X:\Hidrologia\COORDINACIONES\EVALUACIÓN HIDROLÓGICA\AGUAS SUBTERRANEAS\CTO 264 DE 2016. </t>
  </si>
  <si>
    <t xml:space="preserve">Se presento el docuemnto final del diagnóstico del módulo de aguas subterráneas del SIRH, los documentos de la Red Básica Nacional y la Red de Isotopía. Adicionalmente se recibieron las muestras de Isotopía provenientes de las estaciones instaladas para el envío y análisis en el 2017 por parte de la OIEA. Los informes se encuentran en X:\Hidrologia\COORDINACIONES\EVALUACIÓN HIDROLÓGICA\AGUAS SUBTERRANEAS\CTO 222 DE 2016. </t>
  </si>
  <si>
    <t>La Oficina de Planeación entregó el Plan estratégico del Laboratorio que fue elaborado con funcionarios de la subdirección de Hidrología y del Laboratorio. Pendeinte ajustes finales luego de la revisión por parte del Dicrector Omar Franco.</t>
  </si>
  <si>
    <t>Documento final sobre el análisis de las redes nacionales y regionales y los lineamientos para el  Siistema de Alerta Temprana de Calidad del Agua. 
El documento de lineamientos para el sistema de alerta temprana se encuentra anexo al radicado 20179910005612, 
Se deja copia de los documentos en X:\Hidrologia\SEGUIMIENTO_POA\POA_2016\POA 7_ reporte consolidado calidad 
Nombre del archivo:   7a_LINEAMIENTOS_IMPLEMENTACIÓN_SATCA_2.docx</t>
  </si>
  <si>
    <t>Documento revisado y finalizado. Recomendaciones y Actividades Futuras a Realizar en la Temática de Calidad del Agua
Los productos revisados y aprobados:
7c_RECOMENDACIONES RED CALIDAD IDEAM.docx
7c_RECOMENDACIONES RED CALIDAD IDEAM.pdf
se encuentran en:  X:\Hidrologia\SEGUIMIENTO_POA\POA_2016\POA 7_ reporte consolidado calidad
(Anexo en CD a radicado 20179910005612 )</t>
  </si>
  <si>
    <t>Se  encuentran impresos los mapas de Montelibano (Cordoba) y  Sucre (Sucre),  LOS MAPAS DE  INUNDACIONES SE  ENCUENTRAN IMPRESOS EN EL CNM</t>
  </si>
  <si>
    <t>A 31 de Dic se encuentra disponible la modelacion del rio Magdalena entre Barrancabermeja y  Magangue. La modelación del río San Jorge y la modelacion del rio Cauca entre Caucasia y Guaranda (Sucre). LOS MAPAS DE  INUNDACIONES SE  ENCUENTRAN IMPRESOS EN EL CNM</t>
  </si>
  <si>
    <t xml:space="preserve">En la plataforma FEWS se encuentra intgerado el modelo del río San Jorge y del río Magdalena. TODOS LOS PRODUCTOS DE LA MODELACION SE ENCUENTRAN EN EL COMPUTADOR omartinez  Ruta: D:/CONTRATOS CENTRO NACIONAL DE MODELACION 2016… ( Alli cada contratista tiene una carpeta, tambien se encuentran en ORFEO </t>
  </si>
  <si>
    <t>Se  encuentran impresos los mapas de Ayapel y San Marcos (Cordoba) ) y Caimito  y  Sucre (Sucre),  LOS MAPAS DE  INUNDACIONES SE  ENCUENTRAN IMPRESOS EN EL CNM</t>
  </si>
  <si>
    <t>Se tiene programado para el mes de enero 2017  una reunion por parte de  Deltares para la  entrega del documento final. LA HOJA DE RUTA DEL CNM LO TIENE EL DR VARGAS Y LA OFICINA DE COOPERACION INTERNACIONAL</t>
  </si>
  <si>
    <t>Se continuó con la operación de los nodos SIRH,  Informe de estado de operación de nodos "1. Informe disponibilidad nodos_1_a diciembre 14" anexo en CD a radicado 20169910148742 o en la ruta: 
X:\Hidrologia\SEGUIMIENTO_POA\POA_2016\POA_10_Ajuste SIRH y nodos</t>
  </si>
  <si>
    <t>Reporte de estado de cargue de información  por autoridad ambiental en informe anezo a radicado 20169910147812
Consolidado de los talleres y capacitaciones se encuentra en documento remitido a MADS con radicado 20163000004191 (Componente SIRH)
El documento también se deja en X:\Hidrologia\SEGUIMIENTO_POA\POA_2016\POA_10_Ajuste SIRH y nodos, en él se sintetizan los talleres realizados
Productos parciales relacionados con esta actividad  se encuentran en los CD´s anexos a los productos del contrato   275  de 2016 que tiene expediente 201610202705900219E
(radicados   20169910147812 ,   20169910142602 ,    20169910131352,   20169910122282 )</t>
  </si>
  <si>
    <t>Se entregó el infome final con los insumos necesarios para complementar el mapa de procesos del IDEAM en su componente de información e investigación. Se depuró el GRPLAC de Colciencias del Grupo de Investigación en Hidología, Meteorología y Estudios Ambientales del IDEAM. Se presentan en un documento los insumos para complementar el Plan estratégico de Investigación del IDEAM. 
Informe Final anexo a radicado 20179910005642 en CD</t>
  </si>
  <si>
    <t>Documento revisado y finalizado. Se adjudicó la compra de un Cromatógrafo de Gases con detector de masas triple cuadrupolo, un espectrómetro de Emisión atómica con plasma de acoplamiento inductivo (ICP-OES) y un Sistema de purificación de agua tipo I y II.  Expediente 201610202705500014E
Productos terminados:  DOCUMENTO CONTAMINACIÓN POR PATÓGENOS
Disponible en   Radicado : 20169910089672  y en la ruta
X:\Hidrologia\SEGUIMIENTO_POA\POA_2016\POA 7_ reporte consolidado calidad
7b_BOLETÍN CALIDAD DEL AGUA EN COLOMBIA_(2015) Radicado  20169910061992</t>
  </si>
  <si>
    <t xml:space="preserve">Los datos hidrológicos validados de niveles (639 estaciones), caudales (444 estaciones) y sedimentos (85 estaciones)  se encuentran publicados al año 2015 en el SISDHIM . Sistema de Hidrología y Meteorología que maneja el Grupo de Atención al Ciudadano (que no es plataforma WEB)
Se actualizaron datos de Curvas IDF de 110 estaciones del IDEAM y se realizó documento de regionalización. El documento se encuentra adjunto a rad.  20179910005512 </t>
  </si>
  <si>
    <t>Se hace entrega de los documentos de mejoramiento por parte de los contratistas. Los documentos elaborados son:
1.Cargue de información de mediciones de contaminantes atmosféricos y de variable meteorológicas al SISAIRE
2. Cargue de información de ruido ambiental al SISAIRE.
3. Plan de difusión de los productos del procesamiento estadístico del SISAIRE.
4. Documento metodológico – Estadísticas de monitoreo y seguimiento de la calidad del aire - EMSCA
5. Ficha metodológica – Estadísticas de Monitoreo y Seguimiento de la Calidad del Aire – EMSCA.
6. Registro de control de actividades del plan de difusión del SISAIRE
7. Identificación de necesidades de información del SISAIRE
8. Control cargue de información al SISAIRE
9. Formato de análisis y evaluación de la calidad de los datos de las operaciones estadísticas.
10. Formato control de gestión de informes de inconsistencias - SISAIRE
11. Calendario para la difusión anual del informe del estado de la calidad del aire en Colombia.
12. Diagrama de flujo de la gestión de datos del Subsistema de información sobre calidad del aire SISAIRE.
Evidencias en : 
http://sgi.ideam.gov.co/generacion-de-conocimiento/-/document_library_display/oQy6Kr66xwgC/view/499493?_110_INSTANCE_oQy6Kr66xwgC_redirect=http%3A%2F%2Fsgi.ideam.gov.co%2Fgeneracion-de-conocimiento%3Fp_p_id%3D110_INSTANCE_oQy6Kr66xwgC%26p_p_lifecycle%3D0%26p_p_state%3Dnormal%26p_p_mode%3Dview%26p_p_col_id%3Dcolumn-1%26p_p_col_count%3D1
http://sgi.ideam.gov.co/generacion-de-conocimiento/-/document_library_display/oQy6Kr66xwgC/view/499496?_110_INSTANCE_oQy6Kr66xwgC_redirect=http%3A%2F%2Fsgi.ideam.gov.co%2Fgeneracion-de-conocimiento%3Fp_p_id%3D110_INSTANCE_oQy6Kr66xwgC%26p_p_lifecycle%3D0%26p_p_state%3Dnormal%26p_p_mode%3Dview%26p_p_col_id%3Dcolumn-1%26p_p_col_count%3D1</t>
  </si>
  <si>
    <t xml:space="preserve">El documento de informe de PCB vigencia 2012 -2015 fue terminado y   se encuentra publicado en la página del ideam en el siguiente link: 
http://documentacion.ideam.gov.co/openbiblio/bvirtual/023640/023640.html
</t>
  </si>
  <si>
    <t>Se hace entrega del Informe de calidad del aire 2011-2015 el cual fue presentado en evento en el Ministerio de Salud, el documento se encuentra publicado en la página del IDEAM en el siguiente link:
http://documentacion.ideam.gov.co/openbiblio/bvirtual/023637/Informe_del_Estado_de_la_Calidad_del_Aire_en_Colombia_2011-2015_vfinal.pdf</t>
  </si>
  <si>
    <t>El documento con el informe  Nacional de  Generación  y Manejo  de Residuos o Desechos Peligrosos  en Colombia  Año  2015  se elaboro y se encuentra publicado en la página del ideam en el siguiente link:
http://documentacion.ideam.gov.co/openbiblio/bvirtual/023638/Inf_Nac_gen_manejo_residuos_desechos%20peligrosos.pdf</t>
  </si>
  <si>
    <t xml:space="preserve">El documento  preliminar  con conflictos de uso en la Región de la Orinoquia fue terminado y se encuentra en medio fisico en  la Subdirección de Estudios Ambientales y magnetico en la siguiente ruta:
X:\Estudios Ambientales\Informe Orinoquia
</t>
  </si>
  <si>
    <t>Los 2 boletines se elaboraron y se encuentran  se encuentran publicados en la pagína del IDEAM. Los documentos contienen información con el resumen del Informe de Calidad del aire enfocado a salud pública. http://documentacion.ideam.gov.co/openbiblio/bvirtual/023554/023554.html</t>
  </si>
  <si>
    <t>Se inscribieron 218 laboratorios en la Calificación de pruebas de desempeño del año 2016. El contrato para dicha calificación fue llevado a cabo con la empresa ALGOAP S.A y el contrato fue adjudicado por la modalidad de Selección Abreviada. Las evidencias se encuentran en la siguiente página del SECOP.
https://www.contratos.gov.co/consultas/detalleProceso.do?numConstancia=16-11-5331325</t>
  </si>
  <si>
    <t>A la fecha se tienen los siguientes documentos : 
1. INGEI link : http://documentacion.ideam.gov.co/openbiblio/bvirtual/023634/023634.html
2. Análisis de Cienciometría link: (http://documentacion.ideam.gov.co/openbiblio/bvirtual/023632/023632.html)
3. Prcepción pública del impacto del cambio climático link (http://documentacion.ideam.gov.co/openbiblio/bvirtual/023626/023626.html)
4.Conocer es el primer paso para adapatarse link : (http://documentacion.ideam.gov.co/openbiblio/bvirtual/023631/023631.html)
5. Jovenes Ante el Cambio Climático así lo vivimos link: http://documentacion.ideam.gov.co/openbiblio/bvirtual/023633/023633.html)
6. Metodología  Gases de Efecto Invernadero 
7. Documento de Sensibilización  (http://www.eltiempo.com/multimedia/especiales/el-clima-nos-cambio-para-siempre/16761379/1)
8. Reporte de Avance proyecto 2016  
9. 12 Boletines mensuales de Cambio Climático link: (http://www.ideam.gov.co/web/atencion-y-participacion-ciudadana/publicaciones-ideam)
10. Políticas publicas de vulnerabilidad y adapatación http://documentacion.ideam.gov.co/openbiblio/bvirtual/023636/023636.html</t>
  </si>
  <si>
    <t xml:space="preserve">Se hace entrega de los documentos de los consultores con información Afolu  
1. Guia metodológicaProtocolo regionalizacion agro
2. Guía metodológicaprotocolo para  Tierras y emisiones de GEI por quema de biomasa
Los documentos se encuentran en la siguiente ruta: 
X:\Estudios Ambientales\INFORMES Y PRODUCTOS\INFORMES Y PRODUCTOS 2016\TCNC
</t>
  </si>
  <si>
    <t>MATRIZ DE INDICADORES A 31 DE DICIEMBRE DE 2016</t>
  </si>
  <si>
    <t>Se culmina la actividad con la publicacion en marzo de 2016 y se realizan ajustes al PAAC (version 2), de acuerdo a las recomendaciones de la OCI y del DAFP.
Se realizan los documentos especificados en el PAAC, vaease:
http://www.ideam.gov.co/web/atencion-y-participacion-ciudadana/transparencia-y-acceso-a-informacion-publica/planes/plan-anticorrupcion-y-atencion-al-ciudadano/-/document_library_display/ZlGjmvsWDJ9t/view/563709?_110_INSTANCE_ZlGjmvsWDJ9t_redirect=http%3A%2F%2Fwww.ideam.gov.co%2Fweb%2Fatencion-y-participacion-ciudadana%2Ftransparencia-y-acceso-a-informacion-publica%2Fplanes%2Fplan-anticorrupcion-y-atencion-al-ciudadano%3Fp_p_id%3D110_INSTANCE_ZlGjmvsWDJ9t%26p_p_lifecycle%3D0%26p_p_state%3Dnormal%26p_p_mode%3Dview%26p_p_col_id%3Dcolumn-1%26p_p_col_count%3D1</t>
  </si>
  <si>
    <t>Sistema certificado en ISO 9001:2008, a traves de dos visitas de seguimiento realizadas por Bureau Veritas</t>
  </si>
  <si>
    <t xml:space="preserve">El porcentaje de ejecución acumulado para el rubro de funcionamiento al mes de octubre fue de un 90% y para el rubro  de inversión fue de 88% 
</t>
  </si>
  <si>
    <t>RESULTADOS A 31 de Diciembre</t>
  </si>
  <si>
    <t>INSTITUTO DE HIDROLOGÍA, METEOROLOGÍA Y ESTUDIOS AMBIENTALES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</si>
</sst>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9" formatCode="_(&quot;$&quot;\ * #,##0.00_);_(&quot;$&quot;\ * \(#,##0.00\);_(&quot;$&quot;\ * &quot;-&quot;??_);_(@_)"/>
    <numFmt numFmtId="170" formatCode="#,##0.0"/>
    <numFmt numFmtId="171" formatCode="[$$-240A]\ #,##0"/>
    <numFmt numFmtId="173" formatCode="_-* #,##0.00\ _€_-;\-* #,##0.00\ _€_-;_-* &quot;-&quot;??\ _€_-;_-@_-"/>
    <numFmt numFmtId="175" formatCode="_ * #,##0.00_ ;_ * \-#,##0.00_ ;_ * &quot;-&quot;??_ ;_ @_ "/>
    <numFmt numFmtId="176" formatCode="_ &quot;$&quot;\ * #,##0.00_ ;_ &quot;$&quot;\ * \-#,##0.00_ ;_ &quot;$&quot;\ * &quot;-&quot;??_ ;_ @_ "/>
    <numFmt numFmtId="177" formatCode="_-* #,##0.00\ &quot;€&quot;_-;\-* #,##0.00\ &quot;€&quot;_-;_-* &quot;-&quot;??\ &quot;€&quot;_-;_-@_-"/>
    <numFmt numFmtId="178" formatCode="_ * #,##0_ ;_ * \-#,##0_ ;_ * &quot;-&quot;??_ ;_ @_ "/>
  </numFmts>
  <fonts count="27" x14ac:knownFonts="1">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charset val="1"/>
    </font>
    <font>
      <b/>
      <sz val="11"/>
      <name val="Arial Narrow"/>
      <family val="2"/>
    </font>
    <font>
      <b/>
      <sz val="9"/>
      <name val="Arial Narrow"/>
      <family val="2"/>
    </font>
    <font>
      <sz val="9"/>
      <name val="Arial Narrow"/>
      <family val="2"/>
    </font>
    <font>
      <b/>
      <sz val="9"/>
      <color indexed="8"/>
      <name val="Arial Narrow"/>
      <family val="2"/>
    </font>
    <font>
      <b/>
      <sz val="12"/>
      <name val="Arial Narrow"/>
      <family val="2"/>
    </font>
    <font>
      <sz val="9"/>
      <color indexed="10"/>
      <name val="Arial Narrow"/>
      <family val="2"/>
    </font>
    <font>
      <sz val="9"/>
      <color indexed="8"/>
      <name val="Arial Narrow"/>
      <family val="2"/>
    </font>
    <font>
      <b/>
      <u/>
      <sz val="9"/>
      <name val="Arial Narrow"/>
      <family val="2"/>
    </font>
    <font>
      <b/>
      <sz val="9"/>
      <color indexed="10"/>
      <name val="Arial Narrow"/>
      <family val="2"/>
    </font>
    <font>
      <b/>
      <sz val="8"/>
      <color indexed="10"/>
      <name val="Calibri"/>
      <family val="2"/>
    </font>
    <font>
      <sz val="10"/>
      <name val="Arial Narrow"/>
      <family val="2"/>
    </font>
    <font>
      <sz val="8"/>
      <name val="Arial Narrow"/>
      <family val="2"/>
    </font>
    <font>
      <b/>
      <sz val="20"/>
      <name val="Arial Narrow"/>
      <family val="2"/>
    </font>
    <font>
      <sz val="11"/>
      <color theme="1"/>
      <name val="Calibri"/>
      <family val="2"/>
      <scheme val="minor"/>
    </font>
    <font>
      <b/>
      <sz val="11"/>
      <color theme="1"/>
      <name val="Calibri"/>
      <family val="2"/>
      <scheme val="minor"/>
    </font>
    <font>
      <sz val="11"/>
      <color theme="1"/>
      <name val="Arial"/>
      <family val="2"/>
    </font>
    <font>
      <sz val="9"/>
      <name val="Calibri"/>
      <family val="2"/>
      <scheme val="minor"/>
    </font>
    <font>
      <b/>
      <sz val="9"/>
      <color theme="1"/>
      <name val="Arial Narrow"/>
      <family val="2"/>
    </font>
    <font>
      <sz val="9"/>
      <color theme="1"/>
      <name val="Arial Narrow"/>
      <family val="2"/>
    </font>
    <font>
      <b/>
      <sz val="9"/>
      <color theme="0"/>
      <name val="Arial Narrow"/>
      <family val="2"/>
    </font>
    <font>
      <b/>
      <sz val="9"/>
      <name val="Calibri"/>
      <family val="2"/>
      <scheme val="minor"/>
    </font>
    <font>
      <b/>
      <sz val="11"/>
      <color theme="1"/>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3">
    <xf numFmtId="0" fontId="0" fillId="0" borderId="0"/>
    <xf numFmtId="175" fontId="2" fillId="0" borderId="0" applyFont="0" applyFill="0" applyBorder="0" applyAlignment="0" applyProtection="0"/>
    <xf numFmtId="175" fontId="2" fillId="0" borderId="0" applyFont="0" applyFill="0" applyBorder="0" applyAlignment="0" applyProtection="0"/>
    <xf numFmtId="43" fontId="18" fillId="0" borderId="0" applyFont="0" applyFill="0" applyBorder="0" applyAlignment="0" applyProtection="0"/>
    <xf numFmtId="173" fontId="3" fillId="0" borderId="0" applyFont="0" applyFill="0" applyBorder="0" applyAlignment="0" applyProtection="0"/>
    <xf numFmtId="175" fontId="2" fillId="0" borderId="0" applyFont="0" applyFill="0" applyBorder="0" applyAlignment="0" applyProtection="0"/>
    <xf numFmtId="173" fontId="2" fillId="0" borderId="0" applyFont="0" applyFill="0" applyBorder="0" applyAlignment="0" applyProtection="0"/>
    <xf numFmtId="173" fontId="1" fillId="0" borderId="0" applyFont="0" applyFill="0" applyBorder="0" applyAlignment="0" applyProtection="0"/>
    <xf numFmtId="175"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3" fontId="3" fillId="0" borderId="0" applyFont="0" applyFill="0" applyBorder="0" applyAlignment="0" applyProtection="0"/>
    <xf numFmtId="173" fontId="1" fillId="0" borderId="0" applyFont="0" applyFill="0" applyBorder="0" applyAlignment="0" applyProtection="0"/>
    <xf numFmtId="169" fontId="18"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77" fontId="2"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4" fillId="0" borderId="0"/>
  </cellStyleXfs>
  <cellXfs count="185">
    <xf numFmtId="0" fontId="0" fillId="0" borderId="0" xfId="0"/>
    <xf numFmtId="178" fontId="7" fillId="0" borderId="1" xfId="3" applyNumberFormat="1" applyFont="1" applyFill="1" applyBorder="1"/>
    <xf numFmtId="0" fontId="6" fillId="2" borderId="1" xfId="0" applyFont="1" applyFill="1" applyBorder="1" applyAlignment="1">
      <alignment horizontal="center" vertical="center" wrapText="1"/>
    </xf>
    <xf numFmtId="178" fontId="6" fillId="2" borderId="1" xfId="3" applyNumberFormat="1" applyFont="1" applyFill="1" applyBorder="1" applyAlignment="1">
      <alignment horizontal="center" vertical="center" wrapText="1"/>
    </xf>
    <xf numFmtId="0" fontId="6" fillId="2" borderId="1" xfId="0" applyFont="1" applyFill="1" applyBorder="1"/>
    <xf numFmtId="178" fontId="6" fillId="2" borderId="1" xfId="3" applyNumberFormat="1" applyFont="1" applyFill="1" applyBorder="1"/>
    <xf numFmtId="0" fontId="6" fillId="2" borderId="1" xfId="0" applyFont="1" applyFill="1" applyBorder="1" applyAlignment="1">
      <alignment horizontal="justify" vertical="center" wrapText="1"/>
    </xf>
    <xf numFmtId="0" fontId="19" fillId="0" borderId="0" xfId="0" applyFont="1"/>
    <xf numFmtId="0" fontId="20" fillId="0" borderId="0" xfId="0" applyFont="1"/>
    <xf numFmtId="178" fontId="21" fillId="0" borderId="1" xfId="0" applyNumberFormat="1" applyFont="1" applyBorder="1"/>
    <xf numFmtId="0" fontId="8" fillId="2" borderId="1" xfId="0" applyFont="1" applyFill="1" applyBorder="1" applyAlignment="1">
      <alignment horizontal="left" vertical="center" wrapText="1"/>
    </xf>
    <xf numFmtId="178" fontId="5" fillId="0" borderId="1" xfId="3" applyNumberFormat="1" applyFont="1" applyFill="1" applyBorder="1"/>
    <xf numFmtId="178" fontId="9" fillId="0" borderId="1" xfId="3" applyNumberFormat="1" applyFont="1" applyFill="1" applyBorder="1"/>
    <xf numFmtId="178" fontId="19" fillId="0" borderId="1" xfId="0" applyNumberFormat="1" applyFont="1" applyBorder="1"/>
    <xf numFmtId="178" fontId="5" fillId="2" borderId="1" xfId="3" applyNumberFormat="1" applyFont="1" applyFill="1" applyBorder="1"/>
    <xf numFmtId="169" fontId="18" fillId="0" borderId="0" xfId="14" applyFont="1"/>
    <xf numFmtId="43" fontId="19" fillId="0" borderId="1" xfId="0" applyNumberFormat="1" applyFont="1" applyBorder="1"/>
    <xf numFmtId="9" fontId="0" fillId="0" borderId="1" xfId="0" applyNumberFormat="1" applyBorder="1" applyAlignment="1">
      <alignment horizontal="center"/>
    </xf>
    <xf numFmtId="169" fontId="19" fillId="0" borderId="1" xfId="14" applyFont="1" applyBorder="1"/>
    <xf numFmtId="0" fontId="19" fillId="0" borderId="1" xfId="0" applyFont="1" applyBorder="1"/>
    <xf numFmtId="0" fontId="0" fillId="0" borderId="1" xfId="0" applyBorder="1"/>
    <xf numFmtId="178" fontId="7" fillId="3" borderId="1" xfId="3" applyNumberFormat="1" applyFont="1" applyFill="1" applyBorder="1"/>
    <xf numFmtId="0" fontId="0" fillId="3" borderId="0" xfId="0" applyFill="1"/>
    <xf numFmtId="171" fontId="7" fillId="4" borderId="1" xfId="0" applyNumberFormat="1" applyFont="1" applyFill="1" applyBorder="1" applyAlignment="1" applyProtection="1">
      <alignment vertical="center" wrapText="1"/>
    </xf>
    <xf numFmtId="3" fontId="7" fillId="4" borderId="1" xfId="0" applyNumberFormat="1" applyFont="1" applyFill="1" applyBorder="1" applyAlignment="1" applyProtection="1">
      <alignment horizontal="center" vertical="center" wrapText="1"/>
    </xf>
    <xf numFmtId="9" fontId="6" fillId="4" borderId="1" xfId="28"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vertical="center" wrapText="1"/>
    </xf>
    <xf numFmtId="171" fontId="7" fillId="2" borderId="1" xfId="0" applyNumberFormat="1" applyFont="1" applyFill="1" applyBorder="1" applyAlignment="1" applyProtection="1">
      <alignment vertical="center" wrapText="1"/>
    </xf>
    <xf numFmtId="9" fontId="6" fillId="2" borderId="1" xfId="28" applyNumberFormat="1" applyFont="1" applyFill="1" applyBorder="1" applyAlignment="1" applyProtection="1">
      <alignment horizontal="center" vertical="center" wrapText="1"/>
    </xf>
    <xf numFmtId="3" fontId="6" fillId="2" borderId="1" xfId="0" applyNumberFormat="1" applyFont="1" applyFill="1" applyBorder="1" applyAlignment="1" applyProtection="1">
      <alignment horizontal="center" vertical="center" wrapText="1"/>
    </xf>
    <xf numFmtId="1" fontId="7" fillId="2" borderId="1" xfId="28" applyNumberFormat="1" applyFont="1" applyFill="1" applyBorder="1" applyAlignment="1" applyProtection="1">
      <alignment horizontal="center" vertical="center" wrapText="1"/>
    </xf>
    <xf numFmtId="1" fontId="7" fillId="2" borderId="1" xfId="0" applyNumberFormat="1" applyFont="1" applyFill="1" applyBorder="1" applyAlignment="1" applyProtection="1">
      <alignment horizontal="center" vertical="center" wrapText="1"/>
    </xf>
    <xf numFmtId="9" fontId="6" fillId="4" borderId="1" xfId="0" applyNumberFormat="1" applyFont="1" applyFill="1" applyBorder="1" applyAlignment="1" applyProtection="1">
      <alignment horizontal="center" vertical="center" wrapText="1"/>
    </xf>
    <xf numFmtId="9" fontId="6" fillId="4" borderId="1" xfId="39" applyFont="1" applyFill="1" applyBorder="1" applyAlignment="1" applyProtection="1">
      <alignment horizontal="center" vertical="center" wrapText="1"/>
    </xf>
    <xf numFmtId="171" fontId="6" fillId="4" borderId="1" xfId="0" applyNumberFormat="1" applyFont="1" applyFill="1" applyBorder="1" applyAlignment="1" applyProtection="1">
      <alignment vertical="center" wrapText="1"/>
    </xf>
    <xf numFmtId="0" fontId="7" fillId="4" borderId="1" xfId="0" applyNumberFormat="1" applyFont="1" applyFill="1" applyBorder="1" applyAlignment="1" applyProtection="1">
      <alignment vertical="center" wrapText="1"/>
    </xf>
    <xf numFmtId="171" fontId="7" fillId="4" borderId="2" xfId="0" applyNumberFormat="1" applyFont="1" applyFill="1" applyBorder="1" applyAlignment="1" applyProtection="1">
      <alignment horizontal="justify" vertical="center" wrapText="1"/>
    </xf>
    <xf numFmtId="0" fontId="7" fillId="4" borderId="1" xfId="28" applyFont="1" applyFill="1" applyBorder="1" applyAlignment="1" applyProtection="1">
      <alignment horizontal="left" vertical="center" wrapText="1"/>
    </xf>
    <xf numFmtId="0" fontId="7" fillId="4" borderId="1" xfId="28" applyFont="1" applyFill="1" applyBorder="1" applyAlignment="1" applyProtection="1">
      <alignment horizontal="justify" vertical="center" wrapText="1"/>
    </xf>
    <xf numFmtId="1" fontId="7" fillId="2" borderId="1" xfId="28" applyNumberFormat="1" applyFont="1" applyFill="1" applyBorder="1" applyAlignment="1" applyProtection="1">
      <alignment horizontal="justify" vertical="top" wrapText="1"/>
    </xf>
    <xf numFmtId="171" fontId="6" fillId="2" borderId="3" xfId="0" applyNumberFormat="1" applyFont="1" applyFill="1" applyBorder="1" applyAlignment="1" applyProtection="1">
      <alignment vertical="center" wrapText="1"/>
    </xf>
    <xf numFmtId="171" fontId="7" fillId="2" borderId="3" xfId="0" applyNumberFormat="1" applyFont="1" applyFill="1" applyBorder="1" applyAlignment="1" applyProtection="1">
      <alignment vertical="center" wrapText="1"/>
    </xf>
    <xf numFmtId="171" fontId="7" fillId="2" borderId="4" xfId="0" applyNumberFormat="1" applyFont="1" applyFill="1" applyBorder="1" applyAlignment="1" applyProtection="1">
      <alignment vertical="center" wrapText="1"/>
    </xf>
    <xf numFmtId="1" fontId="6" fillId="2" borderId="3" xfId="39" applyNumberFormat="1" applyFont="1" applyFill="1" applyBorder="1" applyAlignment="1" applyProtection="1">
      <alignment horizontal="center" vertical="center" wrapText="1"/>
    </xf>
    <xf numFmtId="171" fontId="7" fillId="4" borderId="1" xfId="0" applyNumberFormat="1" applyFont="1" applyFill="1" applyBorder="1" applyAlignment="1" applyProtection="1">
      <alignment vertical="top" wrapText="1"/>
    </xf>
    <xf numFmtId="9" fontId="7" fillId="4" borderId="1" xfId="40" applyFont="1" applyFill="1" applyBorder="1" applyAlignment="1" applyProtection="1">
      <alignment horizontal="left" vertical="center" wrapText="1"/>
    </xf>
    <xf numFmtId="1" fontId="7" fillId="2" borderId="1" xfId="28" applyNumberFormat="1" applyFont="1" applyFill="1" applyBorder="1" applyAlignment="1" applyProtection="1">
      <alignment horizontal="justify" vertical="center" wrapText="1"/>
    </xf>
    <xf numFmtId="1" fontId="6" fillId="4" borderId="1" xfId="40" applyNumberFormat="1" applyFont="1" applyFill="1" applyBorder="1" applyAlignment="1" applyProtection="1">
      <alignment horizontal="center" vertical="center" wrapText="1"/>
    </xf>
    <xf numFmtId="171" fontId="7" fillId="4" borderId="1" xfId="0" applyNumberFormat="1" applyFont="1" applyFill="1" applyBorder="1" applyAlignment="1" applyProtection="1">
      <alignment horizontal="left" wrapText="1"/>
    </xf>
    <xf numFmtId="1" fontId="7" fillId="4" borderId="3" xfId="40" applyNumberFormat="1" applyFont="1" applyFill="1" applyBorder="1" applyAlignment="1" applyProtection="1">
      <alignment horizontal="left" vertical="center" wrapText="1"/>
    </xf>
    <xf numFmtId="0" fontId="7" fillId="4" borderId="1" xfId="28" applyFont="1" applyFill="1" applyBorder="1" applyAlignment="1" applyProtection="1">
      <alignment horizontal="justify" vertical="top" wrapText="1"/>
    </xf>
    <xf numFmtId="9" fontId="7" fillId="4" borderId="5" xfId="34" applyFont="1" applyFill="1" applyBorder="1" applyAlignment="1" applyProtection="1">
      <alignment horizontal="left" vertical="top" wrapText="1"/>
    </xf>
    <xf numFmtId="9" fontId="7" fillId="4" borderId="3" xfId="34" applyFont="1" applyFill="1" applyBorder="1" applyAlignment="1" applyProtection="1">
      <alignment horizontal="left" vertical="top" wrapText="1"/>
    </xf>
    <xf numFmtId="171" fontId="7" fillId="2" borderId="1" xfId="0" applyNumberFormat="1" applyFont="1" applyFill="1" applyBorder="1" applyAlignment="1" applyProtection="1">
      <alignment horizontal="left" vertical="center" wrapText="1"/>
    </xf>
    <xf numFmtId="171" fontId="7" fillId="4" borderId="5" xfId="0" applyNumberFormat="1" applyFont="1" applyFill="1" applyBorder="1" applyAlignment="1" applyProtection="1">
      <alignment horizontal="left" vertical="center" wrapText="1"/>
    </xf>
    <xf numFmtId="171" fontId="6" fillId="2" borderId="1" xfId="0" applyNumberFormat="1" applyFont="1" applyFill="1" applyBorder="1" applyAlignment="1" applyProtection="1">
      <alignment horizontal="left" vertical="center" wrapText="1"/>
    </xf>
    <xf numFmtId="171" fontId="7" fillId="4" borderId="1" xfId="0" applyNumberFormat="1" applyFont="1" applyFill="1" applyBorder="1" applyAlignment="1" applyProtection="1">
      <alignment horizontal="left" vertical="center" wrapText="1"/>
    </xf>
    <xf numFmtId="0" fontId="6" fillId="4" borderId="1" xfId="0" applyFont="1" applyFill="1" applyBorder="1" applyAlignment="1" applyProtection="1">
      <alignment horizontal="center" vertical="center" wrapText="1"/>
    </xf>
    <xf numFmtId="0" fontId="7" fillId="4" borderId="1" xfId="28" applyFont="1" applyFill="1" applyBorder="1" applyAlignment="1" applyProtection="1">
      <alignment horizontal="center" vertical="center" wrapText="1"/>
    </xf>
    <xf numFmtId="171" fontId="6" fillId="4" borderId="1" xfId="0" applyNumberFormat="1" applyFont="1" applyFill="1" applyBorder="1" applyAlignment="1" applyProtection="1">
      <alignment horizontal="justify" vertical="center" wrapText="1"/>
    </xf>
    <xf numFmtId="171" fontId="7" fillId="2" borderId="1" xfId="0" applyNumberFormat="1" applyFont="1" applyFill="1" applyBorder="1" applyAlignment="1" applyProtection="1">
      <alignment horizontal="justify" vertical="center" wrapText="1"/>
    </xf>
    <xf numFmtId="0" fontId="7" fillId="2" borderId="1" xfId="0" applyNumberFormat="1" applyFont="1" applyFill="1" applyBorder="1" applyAlignment="1" applyProtection="1">
      <alignment horizontal="left" vertical="center" wrapText="1"/>
    </xf>
    <xf numFmtId="3" fontId="6" fillId="4" borderId="1" xfId="0" applyNumberFormat="1" applyFont="1" applyFill="1" applyBorder="1" applyAlignment="1" applyProtection="1">
      <alignment horizontal="center" vertical="center" wrapText="1"/>
    </xf>
    <xf numFmtId="171" fontId="7" fillId="4" borderId="1" xfId="0" applyNumberFormat="1" applyFont="1" applyFill="1" applyBorder="1" applyAlignment="1" applyProtection="1">
      <alignment horizontal="justify" vertical="center" wrapText="1"/>
    </xf>
    <xf numFmtId="0" fontId="7" fillId="2" borderId="1" xfId="28" applyFont="1" applyFill="1" applyBorder="1" applyAlignment="1" applyProtection="1">
      <alignment horizontal="center" vertical="center" wrapText="1"/>
    </xf>
    <xf numFmtId="171" fontId="6" fillId="2" borderId="1" xfId="0" applyNumberFormat="1" applyFont="1" applyFill="1" applyBorder="1" applyAlignment="1" applyProtection="1">
      <alignment horizontal="justify" vertical="center" wrapText="1"/>
    </xf>
    <xf numFmtId="0" fontId="7" fillId="2" borderId="1" xfId="0" applyNumberFormat="1" applyFont="1" applyFill="1" applyBorder="1" applyAlignment="1" applyProtection="1">
      <alignment horizontal="justify" vertical="center" wrapText="1"/>
    </xf>
    <xf numFmtId="0" fontId="6" fillId="2" borderId="1" xfId="28" applyFont="1" applyFill="1" applyBorder="1" applyAlignment="1" applyProtection="1">
      <alignment horizontal="center" vertical="center" wrapText="1"/>
    </xf>
    <xf numFmtId="0" fontId="7" fillId="4" borderId="1" xfId="0" applyFont="1" applyFill="1" applyBorder="1" applyAlignment="1" applyProtection="1">
      <alignment horizontal="justify" vertical="center" wrapText="1"/>
    </xf>
    <xf numFmtId="171" fontId="7" fillId="4" borderId="3" xfId="0" applyNumberFormat="1" applyFont="1" applyFill="1" applyBorder="1" applyAlignment="1" applyProtection="1">
      <alignment horizontal="center" vertical="center" wrapText="1"/>
    </xf>
    <xf numFmtId="0" fontId="6" fillId="4" borderId="1" xfId="28" applyFont="1" applyFill="1" applyBorder="1" applyAlignment="1" applyProtection="1">
      <alignment horizontal="center" vertical="center" wrapText="1"/>
    </xf>
    <xf numFmtId="9" fontId="6" fillId="4" borderId="4" xfId="39" applyFont="1" applyFill="1" applyBorder="1" applyAlignment="1" applyProtection="1">
      <alignment horizontal="center" vertical="center" wrapText="1"/>
    </xf>
    <xf numFmtId="1" fontId="6" fillId="4" borderId="1" xfId="39" applyNumberFormat="1" applyFont="1" applyFill="1" applyBorder="1" applyAlignment="1" applyProtection="1">
      <alignment horizontal="center" vertical="center" wrapText="1"/>
    </xf>
    <xf numFmtId="9" fontId="6" fillId="4" borderId="1" xfId="34" applyFont="1" applyFill="1" applyBorder="1" applyAlignment="1" applyProtection="1">
      <alignment horizontal="center" vertical="center" wrapText="1"/>
    </xf>
    <xf numFmtId="9" fontId="7" fillId="2" borderId="1" xfId="28" applyNumberFormat="1" applyFont="1" applyFill="1" applyBorder="1" applyAlignment="1" applyProtection="1">
      <alignment horizontal="center" vertical="center" wrapText="1"/>
    </xf>
    <xf numFmtId="0" fontId="23" fillId="0" borderId="0" xfId="0" applyFont="1"/>
    <xf numFmtId="0" fontId="24" fillId="0" borderId="0" xfId="28" applyFont="1" applyFill="1" applyAlignment="1" applyProtection="1">
      <alignment horizontal="right" vertical="center"/>
      <protection locked="0"/>
    </xf>
    <xf numFmtId="0" fontId="7" fillId="4" borderId="1" xfId="0" applyFont="1" applyFill="1" applyBorder="1" applyAlignment="1" applyProtection="1">
      <alignment horizontal="left" vertical="center" wrapText="1"/>
    </xf>
    <xf numFmtId="0" fontId="7" fillId="4" borderId="1" xfId="0" applyFont="1" applyFill="1" applyBorder="1" applyAlignment="1" applyProtection="1">
      <alignment vertical="center" wrapText="1"/>
    </xf>
    <xf numFmtId="0" fontId="7" fillId="2" borderId="1" xfId="0" applyFont="1" applyFill="1" applyBorder="1" applyAlignment="1" applyProtection="1">
      <alignment horizontal="left" vertical="center" wrapText="1"/>
    </xf>
    <xf numFmtId="0" fontId="7" fillId="2" borderId="1" xfId="0" applyFont="1" applyFill="1" applyBorder="1" applyAlignment="1" applyProtection="1">
      <alignment horizontal="justify" vertical="center" wrapText="1"/>
    </xf>
    <xf numFmtId="0" fontId="22" fillId="2" borderId="1" xfId="0" applyFont="1" applyFill="1" applyBorder="1" applyAlignment="1">
      <alignment horizontal="center"/>
    </xf>
    <xf numFmtId="0" fontId="22" fillId="2" borderId="1" xfId="0" applyFont="1" applyFill="1" applyBorder="1" applyAlignment="1">
      <alignment horizontal="center" vertical="center"/>
    </xf>
    <xf numFmtId="9" fontId="7" fillId="4" borderId="1" xfId="0" applyNumberFormat="1" applyFont="1" applyFill="1" applyBorder="1" applyAlignment="1" applyProtection="1">
      <alignment horizontal="left" vertical="center" wrapText="1"/>
    </xf>
    <xf numFmtId="9" fontId="7" fillId="4" borderId="1" xfId="0" applyNumberFormat="1" applyFont="1" applyFill="1" applyBorder="1" applyAlignment="1" applyProtection="1">
      <alignment horizontal="left" vertical="top" wrapText="1"/>
    </xf>
    <xf numFmtId="0" fontId="23" fillId="4" borderId="1" xfId="0" applyFont="1" applyFill="1" applyBorder="1" applyAlignment="1">
      <alignment vertical="top" wrapText="1"/>
    </xf>
    <xf numFmtId="171" fontId="15" fillId="2" borderId="1" xfId="0" applyNumberFormat="1" applyFont="1" applyFill="1" applyBorder="1" applyAlignment="1" applyProtection="1">
      <alignment horizontal="left" vertical="center" wrapText="1"/>
    </xf>
    <xf numFmtId="171" fontId="15" fillId="2" borderId="1" xfId="0" applyNumberFormat="1" applyFont="1" applyFill="1" applyBorder="1" applyAlignment="1" applyProtection="1">
      <alignment horizontal="justify" vertical="center" wrapText="1"/>
    </xf>
    <xf numFmtId="0" fontId="15" fillId="2" borderId="1" xfId="0" applyFont="1" applyFill="1" applyBorder="1" applyAlignment="1" applyProtection="1">
      <alignment horizontal="justify" vertical="center" wrapText="1"/>
    </xf>
    <xf numFmtId="0" fontId="15" fillId="2" borderId="1" xfId="0" applyFont="1" applyFill="1" applyBorder="1" applyAlignment="1" applyProtection="1">
      <alignment horizontal="left" vertical="center" wrapText="1"/>
    </xf>
    <xf numFmtId="171" fontId="15" fillId="2" borderId="1" xfId="0" applyNumberFormat="1" applyFont="1" applyFill="1" applyBorder="1" applyAlignment="1" applyProtection="1">
      <alignment vertical="center" wrapText="1"/>
    </xf>
    <xf numFmtId="0" fontId="16" fillId="2" borderId="1" xfId="28" applyFont="1" applyFill="1" applyBorder="1" applyAlignment="1" applyProtection="1">
      <alignment horizontal="left" vertical="top" wrapText="1"/>
    </xf>
    <xf numFmtId="3" fontId="15" fillId="2" borderId="1" xfId="0" applyNumberFormat="1" applyFont="1" applyFill="1" applyBorder="1" applyAlignment="1" applyProtection="1">
      <alignment horizontal="left" vertical="top" wrapText="1"/>
    </xf>
    <xf numFmtId="0" fontId="19" fillId="0" borderId="1" xfId="0" applyFont="1" applyBorder="1" applyAlignment="1">
      <alignment horizontal="center"/>
    </xf>
    <xf numFmtId="0" fontId="25" fillId="2" borderId="1" xfId="0" applyFont="1" applyFill="1" applyBorder="1" applyAlignment="1">
      <alignment horizontal="left"/>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7" fillId="0" borderId="0" xfId="28" applyFont="1" applyFill="1" applyAlignment="1" applyProtection="1">
      <alignment horizontal="center" vertical="center"/>
      <protection locked="0"/>
    </xf>
    <xf numFmtId="0" fontId="6" fillId="2" borderId="5" xfId="28" applyFont="1" applyFill="1" applyBorder="1" applyAlignment="1" applyProtection="1">
      <alignment horizontal="center" vertical="center" wrapText="1"/>
    </xf>
    <xf numFmtId="0" fontId="6" fillId="2" borderId="3" xfId="28" applyFont="1" applyFill="1" applyBorder="1" applyAlignment="1" applyProtection="1">
      <alignment horizontal="center" vertical="center" wrapText="1"/>
    </xf>
    <xf numFmtId="171" fontId="7" fillId="4" borderId="1" xfId="0" applyNumberFormat="1" applyFont="1" applyFill="1" applyBorder="1" applyAlignment="1" applyProtection="1">
      <alignment horizontal="left" vertical="center" wrapText="1"/>
    </xf>
    <xf numFmtId="9" fontId="22" fillId="2" borderId="5" xfId="34" applyFont="1" applyFill="1" applyBorder="1" applyAlignment="1">
      <alignment horizontal="center" vertical="center"/>
    </xf>
    <xf numFmtId="9" fontId="22" fillId="2" borderId="4" xfId="34" applyFont="1" applyFill="1" applyBorder="1" applyAlignment="1">
      <alignment horizontal="center" vertical="center"/>
    </xf>
    <xf numFmtId="9" fontId="22" fillId="2" borderId="3" xfId="34" applyFont="1" applyFill="1" applyBorder="1" applyAlignment="1">
      <alignment horizontal="center" vertical="center"/>
    </xf>
    <xf numFmtId="1" fontId="6" fillId="2" borderId="1" xfId="39" applyNumberFormat="1" applyFont="1" applyFill="1" applyBorder="1" applyAlignment="1" applyProtection="1">
      <alignment horizontal="center" vertical="center" wrapText="1"/>
    </xf>
    <xf numFmtId="1" fontId="6" fillId="4" borderId="1" xfId="39" applyNumberFormat="1" applyFont="1" applyFill="1" applyBorder="1" applyAlignment="1" applyProtection="1">
      <alignment horizontal="center" vertical="center" wrapText="1"/>
    </xf>
    <xf numFmtId="0" fontId="6" fillId="4" borderId="1" xfId="28" applyFont="1" applyFill="1" applyBorder="1" applyAlignment="1" applyProtection="1">
      <alignment horizontal="center" vertical="center" wrapText="1"/>
    </xf>
    <xf numFmtId="3" fontId="6" fillId="4" borderId="1" xfId="0" applyNumberFormat="1" applyFont="1" applyFill="1" applyBorder="1" applyAlignment="1" applyProtection="1">
      <alignment horizontal="center" vertical="center" wrapText="1"/>
    </xf>
    <xf numFmtId="171" fontId="7" fillId="4" borderId="1" xfId="0" applyNumberFormat="1" applyFont="1" applyFill="1" applyBorder="1" applyAlignment="1" applyProtection="1">
      <alignment horizontal="justify" vertical="center" wrapText="1"/>
    </xf>
    <xf numFmtId="9" fontId="6" fillId="4" borderId="1" xfId="28" applyNumberFormat="1" applyFont="1" applyFill="1" applyBorder="1" applyAlignment="1" applyProtection="1">
      <alignment horizontal="center" vertical="center" wrapText="1"/>
    </xf>
    <xf numFmtId="1" fontId="7" fillId="4" borderId="1" xfId="34" applyNumberFormat="1" applyFont="1" applyFill="1" applyBorder="1" applyAlignment="1" applyProtection="1">
      <alignment horizontal="center" vertical="center" wrapText="1"/>
      <protection locked="0"/>
    </xf>
    <xf numFmtId="0" fontId="6" fillId="2" borderId="1" xfId="28" applyFont="1" applyFill="1" applyBorder="1" applyAlignment="1" applyProtection="1">
      <alignment horizontal="center" vertical="center" wrapText="1"/>
    </xf>
    <xf numFmtId="0" fontId="22" fillId="2" borderId="5" xfId="0" applyFont="1" applyFill="1" applyBorder="1" applyAlignment="1">
      <alignment horizontal="center" vertical="center"/>
    </xf>
    <xf numFmtId="0" fontId="22" fillId="2" borderId="3" xfId="0" applyFont="1" applyFill="1" applyBorder="1" applyAlignment="1">
      <alignment horizontal="center" vertical="center"/>
    </xf>
    <xf numFmtId="1" fontId="6" fillId="4" borderId="5" xfId="28" applyNumberFormat="1" applyFont="1" applyFill="1" applyBorder="1" applyAlignment="1" applyProtection="1">
      <alignment horizontal="center" vertical="center" wrapText="1"/>
    </xf>
    <xf numFmtId="1" fontId="6" fillId="4" borderId="3" xfId="28" applyNumberFormat="1" applyFont="1" applyFill="1" applyBorder="1" applyAlignment="1" applyProtection="1">
      <alignment horizontal="center" vertical="center" wrapText="1"/>
    </xf>
    <xf numFmtId="9" fontId="7" fillId="4" borderId="5" xfId="40" applyFont="1" applyFill="1" applyBorder="1" applyAlignment="1" applyProtection="1">
      <alignment horizontal="left" vertical="center" wrapText="1"/>
    </xf>
    <xf numFmtId="9" fontId="7" fillId="4" borderId="3" xfId="40" applyFont="1" applyFill="1" applyBorder="1" applyAlignment="1" applyProtection="1">
      <alignment horizontal="left" vertical="center" wrapText="1"/>
    </xf>
    <xf numFmtId="171" fontId="7" fillId="4" borderId="5" xfId="0" applyNumberFormat="1" applyFont="1" applyFill="1" applyBorder="1" applyAlignment="1" applyProtection="1">
      <alignment vertical="center" wrapText="1"/>
    </xf>
    <xf numFmtId="171" fontId="7" fillId="4" borderId="3" xfId="0" applyNumberFormat="1" applyFont="1" applyFill="1" applyBorder="1" applyAlignment="1" applyProtection="1">
      <alignment vertical="center" wrapText="1"/>
    </xf>
    <xf numFmtId="1" fontId="7" fillId="4" borderId="5" xfId="39" applyNumberFormat="1" applyFont="1" applyFill="1" applyBorder="1" applyAlignment="1" applyProtection="1">
      <alignment horizontal="left" vertical="center" wrapText="1"/>
    </xf>
    <xf numFmtId="1" fontId="7" fillId="4" borderId="3" xfId="39" applyNumberFormat="1" applyFont="1" applyFill="1" applyBorder="1" applyAlignment="1" applyProtection="1">
      <alignment horizontal="left" vertical="center" wrapText="1"/>
    </xf>
    <xf numFmtId="171" fontId="7" fillId="4" borderId="5" xfId="0" applyNumberFormat="1" applyFont="1" applyFill="1" applyBorder="1" applyAlignment="1" applyProtection="1">
      <alignment horizontal="left" vertical="center" wrapText="1"/>
    </xf>
    <xf numFmtId="171" fontId="7" fillId="4" borderId="3" xfId="0" applyNumberFormat="1" applyFont="1" applyFill="1" applyBorder="1" applyAlignment="1" applyProtection="1">
      <alignment horizontal="left" vertical="center" wrapText="1"/>
    </xf>
    <xf numFmtId="0" fontId="22" fillId="2" borderId="4" xfId="0" applyFont="1" applyFill="1" applyBorder="1" applyAlignment="1">
      <alignment horizontal="center" vertical="center"/>
    </xf>
    <xf numFmtId="9" fontId="6" fillId="4" borderId="5" xfId="39" applyFont="1" applyFill="1" applyBorder="1" applyAlignment="1" applyProtection="1">
      <alignment horizontal="center" vertical="center" wrapText="1"/>
    </xf>
    <xf numFmtId="9" fontId="6" fillId="4" borderId="4" xfId="39" applyFont="1" applyFill="1" applyBorder="1" applyAlignment="1" applyProtection="1">
      <alignment horizontal="center" vertical="center" wrapText="1"/>
    </xf>
    <xf numFmtId="9" fontId="6" fillId="4" borderId="3" xfId="39" applyFont="1" applyFill="1" applyBorder="1" applyAlignment="1" applyProtection="1">
      <alignment horizontal="center" vertical="center" wrapText="1"/>
    </xf>
    <xf numFmtId="0" fontId="7" fillId="4" borderId="5" xfId="0" applyFont="1" applyFill="1" applyBorder="1" applyAlignment="1" applyProtection="1">
      <alignment horizontal="left" vertical="center" wrapText="1"/>
    </xf>
    <xf numFmtId="0" fontId="7" fillId="4" borderId="3" xfId="0" applyFont="1" applyFill="1" applyBorder="1" applyAlignment="1" applyProtection="1">
      <alignment horizontal="left" vertical="center" wrapText="1"/>
    </xf>
    <xf numFmtId="0" fontId="6" fillId="0" borderId="0" xfId="28" applyFont="1" applyAlignment="1" applyProtection="1">
      <alignment horizontal="left" vertical="center"/>
      <protection locked="0"/>
    </xf>
    <xf numFmtId="0" fontId="7" fillId="4" borderId="5"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171" fontId="7" fillId="4" borderId="5" xfId="0" applyNumberFormat="1" applyFont="1" applyFill="1" applyBorder="1" applyAlignment="1" applyProtection="1">
      <alignment horizontal="center" vertical="center" wrapText="1"/>
    </xf>
    <xf numFmtId="171" fontId="7" fillId="4" borderId="3" xfId="0" applyNumberFormat="1" applyFont="1" applyFill="1" applyBorder="1" applyAlignment="1" applyProtection="1">
      <alignment horizontal="center" vertical="center" wrapText="1"/>
    </xf>
    <xf numFmtId="0" fontId="7" fillId="4" borderId="1" xfId="0" applyNumberFormat="1" applyFont="1" applyFill="1" applyBorder="1" applyAlignment="1" applyProtection="1">
      <alignment horizontal="justify" vertical="center" wrapText="1"/>
    </xf>
    <xf numFmtId="0" fontId="7" fillId="4" borderId="5" xfId="0" applyNumberFormat="1" applyFont="1" applyFill="1" applyBorder="1" applyAlignment="1" applyProtection="1">
      <alignment horizontal="left" vertical="center" wrapText="1"/>
    </xf>
    <xf numFmtId="0" fontId="7" fillId="4" borderId="3" xfId="0" applyNumberFormat="1" applyFont="1" applyFill="1" applyBorder="1" applyAlignment="1" applyProtection="1">
      <alignment horizontal="left" vertical="center" wrapText="1"/>
    </xf>
    <xf numFmtId="0" fontId="7" fillId="4" borderId="5" xfId="0" applyNumberFormat="1" applyFont="1" applyFill="1" applyBorder="1" applyAlignment="1" applyProtection="1">
      <alignment horizontal="center" vertical="center" wrapText="1"/>
    </xf>
    <xf numFmtId="0" fontId="7" fillId="4" borderId="3" xfId="0" applyNumberFormat="1" applyFont="1" applyFill="1" applyBorder="1" applyAlignment="1" applyProtection="1">
      <alignment horizontal="center" vertical="center" wrapText="1"/>
    </xf>
    <xf numFmtId="171" fontId="7" fillId="4" borderId="4" xfId="0" applyNumberFormat="1" applyFont="1" applyFill="1" applyBorder="1" applyAlignment="1" applyProtection="1">
      <alignment horizontal="center" vertical="center" wrapText="1"/>
    </xf>
    <xf numFmtId="171" fontId="7" fillId="2" borderId="5" xfId="0" applyNumberFormat="1" applyFont="1" applyFill="1" applyBorder="1" applyAlignment="1" applyProtection="1">
      <alignment horizontal="left" vertical="center" wrapText="1"/>
    </xf>
    <xf numFmtId="171" fontId="7" fillId="2" borderId="3" xfId="0" applyNumberFormat="1" applyFont="1" applyFill="1" applyBorder="1" applyAlignment="1" applyProtection="1">
      <alignment horizontal="left" vertical="center" wrapText="1"/>
    </xf>
    <xf numFmtId="171" fontId="6" fillId="4" borderId="5" xfId="0" applyNumberFormat="1" applyFont="1" applyFill="1" applyBorder="1" applyAlignment="1" applyProtection="1">
      <alignment horizontal="left" vertical="center" wrapText="1"/>
    </xf>
    <xf numFmtId="171" fontId="6" fillId="4" borderId="3" xfId="0" applyNumberFormat="1" applyFont="1" applyFill="1" applyBorder="1" applyAlignment="1" applyProtection="1">
      <alignment horizontal="left" vertical="center" wrapText="1"/>
    </xf>
    <xf numFmtId="171" fontId="7" fillId="4" borderId="4" xfId="0" applyNumberFormat="1" applyFont="1" applyFill="1" applyBorder="1" applyAlignment="1" applyProtection="1">
      <alignment horizontal="left" vertical="center" wrapText="1"/>
    </xf>
    <xf numFmtId="171" fontId="6" fillId="4" borderId="4" xfId="0" applyNumberFormat="1" applyFont="1" applyFill="1" applyBorder="1" applyAlignment="1" applyProtection="1">
      <alignment horizontal="left" vertical="center" wrapText="1"/>
    </xf>
    <xf numFmtId="171" fontId="7" fillId="2" borderId="1" xfId="0" applyNumberFormat="1"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4" borderId="1" xfId="0" applyNumberFormat="1" applyFont="1" applyFill="1" applyBorder="1" applyAlignment="1" applyProtection="1">
      <alignment horizontal="left" vertical="center" wrapText="1"/>
    </xf>
    <xf numFmtId="171" fontId="6" fillId="4" borderId="1" xfId="0" applyNumberFormat="1" applyFont="1" applyFill="1" applyBorder="1" applyAlignment="1" applyProtection="1">
      <alignment horizontal="left" vertical="center" wrapText="1"/>
    </xf>
    <xf numFmtId="171" fontId="6" fillId="4" borderId="1" xfId="0" applyNumberFormat="1" applyFont="1" applyFill="1" applyBorder="1" applyAlignment="1" applyProtection="1">
      <alignment horizontal="justify" vertical="center" wrapText="1"/>
    </xf>
    <xf numFmtId="171" fontId="6" fillId="2" borderId="1" xfId="0" applyNumberFormat="1" applyFont="1" applyFill="1" applyBorder="1" applyAlignment="1" applyProtection="1">
      <alignment horizontal="left" vertical="center" wrapText="1"/>
    </xf>
    <xf numFmtId="171" fontId="7" fillId="4" borderId="1" xfId="0" applyNumberFormat="1" applyFont="1" applyFill="1" applyBorder="1" applyAlignment="1" applyProtection="1">
      <alignment horizontal="center" vertical="center" wrapText="1"/>
    </xf>
    <xf numFmtId="0" fontId="22" fillId="2" borderId="1" xfId="0" applyFont="1" applyFill="1" applyBorder="1" applyAlignment="1">
      <alignment horizontal="center"/>
    </xf>
    <xf numFmtId="171" fontId="7" fillId="2" borderId="5" xfId="0" applyNumberFormat="1" applyFont="1" applyFill="1" applyBorder="1" applyAlignment="1" applyProtection="1">
      <alignment horizontal="center" vertical="center" wrapText="1"/>
    </xf>
    <xf numFmtId="171" fontId="7" fillId="2" borderId="3" xfId="0" applyNumberFormat="1" applyFont="1" applyFill="1" applyBorder="1" applyAlignment="1" applyProtection="1">
      <alignment horizontal="center" vertical="center" wrapText="1"/>
    </xf>
    <xf numFmtId="171" fontId="6" fillId="2" borderId="5" xfId="0" applyNumberFormat="1" applyFont="1" applyFill="1" applyBorder="1" applyAlignment="1" applyProtection="1">
      <alignment horizontal="left" vertical="center" wrapText="1"/>
    </xf>
    <xf numFmtId="171" fontId="6" fillId="2" borderId="3" xfId="0" applyNumberFormat="1" applyFont="1" applyFill="1" applyBorder="1" applyAlignment="1" applyProtection="1">
      <alignment horizontal="left" vertical="center" wrapText="1"/>
    </xf>
    <xf numFmtId="9" fontId="22" fillId="2" borderId="1" xfId="34" applyFont="1" applyFill="1" applyBorder="1" applyAlignment="1">
      <alignment horizontal="center"/>
    </xf>
    <xf numFmtId="171" fontId="6" fillId="2" borderId="1" xfId="0" applyNumberFormat="1" applyFont="1" applyFill="1" applyBorder="1" applyAlignment="1" applyProtection="1">
      <alignment horizontal="justify" vertical="center" wrapText="1"/>
    </xf>
    <xf numFmtId="0" fontId="23" fillId="2" borderId="1" xfId="0" applyFont="1" applyFill="1" applyBorder="1" applyAlignment="1">
      <alignment horizontal="left" wrapText="1"/>
    </xf>
    <xf numFmtId="0" fontId="23" fillId="2" borderId="5"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23" fillId="2" borderId="3" xfId="0" applyFont="1" applyFill="1" applyBorder="1" applyAlignment="1">
      <alignment horizontal="left" vertical="center" wrapText="1"/>
    </xf>
    <xf numFmtId="171" fontId="7" fillId="2" borderId="1" xfId="0" applyNumberFormat="1" applyFont="1" applyFill="1" applyBorder="1" applyAlignment="1" applyProtection="1">
      <alignment horizontal="justify" vertical="center" wrapText="1"/>
    </xf>
    <xf numFmtId="171" fontId="7" fillId="2" borderId="4" xfId="0" applyNumberFormat="1" applyFont="1" applyFill="1" applyBorder="1" applyAlignment="1" applyProtection="1">
      <alignment horizontal="left" vertical="center" wrapText="1"/>
    </xf>
    <xf numFmtId="9" fontId="7" fillId="4" borderId="5" xfId="34" applyFont="1" applyFill="1" applyBorder="1" applyAlignment="1" applyProtection="1">
      <alignment horizontal="left" vertical="top" wrapText="1"/>
    </xf>
    <xf numFmtId="9" fontId="7" fillId="4" borderId="3" xfId="34" applyFont="1" applyFill="1" applyBorder="1" applyAlignment="1" applyProtection="1">
      <alignment horizontal="left" vertical="top" wrapText="1"/>
    </xf>
    <xf numFmtId="9" fontId="7" fillId="2" borderId="5" xfId="34" applyFont="1" applyFill="1" applyBorder="1" applyAlignment="1" applyProtection="1">
      <alignment horizontal="left" vertical="center" wrapText="1"/>
    </xf>
    <xf numFmtId="9" fontId="7" fillId="2" borderId="4" xfId="34" applyFont="1" applyFill="1" applyBorder="1" applyAlignment="1" applyProtection="1">
      <alignment horizontal="left" vertical="center" wrapText="1"/>
    </xf>
    <xf numFmtId="9" fontId="7" fillId="2" borderId="3" xfId="34" applyFont="1" applyFill="1" applyBorder="1" applyAlignment="1" applyProtection="1">
      <alignment horizontal="left" vertical="center" wrapText="1"/>
    </xf>
    <xf numFmtId="0" fontId="7" fillId="4" borderId="5" xfId="28" applyFont="1" applyFill="1" applyBorder="1" applyAlignment="1" applyProtection="1">
      <alignment horizontal="left" vertical="center" wrapText="1"/>
    </xf>
    <xf numFmtId="0" fontId="7" fillId="4" borderId="3" xfId="28" applyFont="1" applyFill="1" applyBorder="1" applyAlignment="1" applyProtection="1">
      <alignment horizontal="left" vertical="center" wrapText="1"/>
    </xf>
    <xf numFmtId="9" fontId="11" fillId="4" borderId="5" xfId="34" applyFont="1" applyFill="1" applyBorder="1" applyAlignment="1">
      <alignment horizontal="left" vertical="top" wrapText="1"/>
    </xf>
    <xf numFmtId="9" fontId="23" fillId="4" borderId="3" xfId="34" applyFont="1" applyFill="1" applyBorder="1" applyAlignment="1">
      <alignment horizontal="left" vertical="top" wrapText="1"/>
    </xf>
    <xf numFmtId="9" fontId="7" fillId="2" borderId="1" xfId="34" applyFont="1" applyFill="1" applyBorder="1" applyAlignment="1" applyProtection="1">
      <alignment horizontal="center" vertical="center" wrapText="1"/>
    </xf>
    <xf numFmtId="0" fontId="6" fillId="5" borderId="1" xfId="28" applyFont="1" applyFill="1" applyBorder="1" applyAlignment="1" applyProtection="1">
      <alignment horizontal="center" vertical="center" wrapText="1"/>
      <protection locked="0"/>
    </xf>
    <xf numFmtId="170" fontId="6" fillId="5" borderId="1" xfId="28" applyNumberFormat="1" applyFont="1" applyFill="1" applyBorder="1" applyAlignment="1" applyProtection="1">
      <alignment horizontal="center" vertical="center" wrapText="1"/>
      <protection locked="0"/>
    </xf>
    <xf numFmtId="170" fontId="22" fillId="5" borderId="1" xfId="28" applyNumberFormat="1" applyFont="1" applyFill="1" applyBorder="1" applyAlignment="1" applyProtection="1">
      <alignment horizontal="center" vertical="center" wrapText="1"/>
      <protection locked="0"/>
    </xf>
    <xf numFmtId="0" fontId="26" fillId="0" borderId="0" xfId="0" applyFont="1"/>
  </cellXfs>
  <cellStyles count="43">
    <cellStyle name="Coma 2" xfId="1"/>
    <cellStyle name="Coma 3" xfId="2"/>
    <cellStyle name="Millares" xfId="3" builtinId="3"/>
    <cellStyle name="Millares 2" xfId="4"/>
    <cellStyle name="Millares 2 2" xfId="5"/>
    <cellStyle name="Millares 2 3" xfId="6"/>
    <cellStyle name="Millares 2 4" xfId="7"/>
    <cellStyle name="Millares 3" xfId="8"/>
    <cellStyle name="Millares 4" xfId="9"/>
    <cellStyle name="Millares 4 2" xfId="10"/>
    <cellStyle name="Millares 5" xfId="11"/>
    <cellStyle name="Millares 6" xfId="12"/>
    <cellStyle name="Millares 6 2" xfId="13"/>
    <cellStyle name="Moneda" xfId="14" builtinId="4"/>
    <cellStyle name="Moneda 2" xfId="15"/>
    <cellStyle name="Moneda 3" xfId="16"/>
    <cellStyle name="Moneda 3 2" xfId="17"/>
    <cellStyle name="Moneda 4" xfId="18"/>
    <cellStyle name="Moneda 4 2" xfId="19"/>
    <cellStyle name="Moneda 5" xfId="20"/>
    <cellStyle name="Moneda 6" xfId="21"/>
    <cellStyle name="Moneda 6 2" xfId="22"/>
    <cellStyle name="Normal" xfId="0" builtinId="0"/>
    <cellStyle name="Normal 10" xfId="23"/>
    <cellStyle name="Normal 11" xfId="24"/>
    <cellStyle name="Normal 13" xfId="25"/>
    <cellStyle name="Normal 14" xfId="26"/>
    <cellStyle name="Normal 15" xfId="27"/>
    <cellStyle name="Normal 2" xfId="28"/>
    <cellStyle name="Normal 3" xfId="29"/>
    <cellStyle name="Normal 3 2" xfId="30"/>
    <cellStyle name="Normal 4" xfId="31"/>
    <cellStyle name="Normal 8" xfId="32"/>
    <cellStyle name="Normal 9" xfId="33"/>
    <cellStyle name="Porcentaje" xfId="34" builtinId="5"/>
    <cellStyle name="Porcentaje 2" xfId="35"/>
    <cellStyle name="Porcentaje 3" xfId="36"/>
    <cellStyle name="Porcentaje 4" xfId="37"/>
    <cellStyle name="Porcentaje 4 2" xfId="38"/>
    <cellStyle name="Porcentual 2" xfId="39"/>
    <cellStyle name="Porcentual 2 2" xfId="40"/>
    <cellStyle name="Porcentual 3" xfId="41"/>
    <cellStyle name="TableStyleLight1" xfId="42"/>
  </cellStyles>
  <dxfs count="7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4</xdr:row>
      <xdr:rowOff>57150</xdr:rowOff>
    </xdr:to>
    <xdr:pic>
      <xdr:nvPicPr>
        <xdr:cNvPr id="14061" name="Picture 47" descr="IdeamSoloBaj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0"/>
          <a:ext cx="0" cy="809625"/>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951058</xdr:colOff>
      <xdr:row>4</xdr:row>
      <xdr:rowOff>47590</xdr:rowOff>
    </xdr:to>
    <xdr:pic>
      <xdr:nvPicPr>
        <xdr:cNvPr id="2" name="Imagen 1"/>
        <xdr:cNvPicPr>
          <a:picLocks noChangeAspect="1"/>
        </xdr:cNvPicPr>
      </xdr:nvPicPr>
      <xdr:blipFill>
        <a:blip xmlns:r="http://schemas.openxmlformats.org/officeDocument/2006/relationships" r:embed="rId2"/>
        <a:stretch>
          <a:fillRect/>
        </a:stretch>
      </xdr:blipFill>
      <xdr:spPr>
        <a:xfrm>
          <a:off x="341923" y="0"/>
          <a:ext cx="951058" cy="8291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LANES%20DE%20CONTRATACION%202011\Plan_Contratacion_Ecosistema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A ENTIDAD"/>
      <sheetName val="2. CONTROL POA DEPENDENCIA"/>
      <sheetName val="3. DETALLE PLAN DE CONTRATACION"/>
      <sheetName val="4. SOLICITUD CDP"/>
      <sheetName val="Copia"/>
    </sheetNames>
    <sheetDataSet>
      <sheetData sheetId="0"/>
      <sheetData sheetId="1"/>
      <sheetData sheetId="2" refreshError="1">
        <row r="493">
          <cell r="L493" t="str">
            <v>C.D. - Convenio Interadministrativo</v>
          </cell>
        </row>
        <row r="494">
          <cell r="L494" t="str">
            <v>C.D. - Proveedor exclusivo</v>
          </cell>
        </row>
        <row r="495">
          <cell r="L495" t="str">
            <v>C.D. - Prestación de Servicios</v>
          </cell>
        </row>
        <row r="496">
          <cell r="L496" t="str">
            <v>C.D. - Ciencia y Tecnología - Convenios de asociación</v>
          </cell>
        </row>
        <row r="497">
          <cell r="L497" t="str">
            <v>Selección abreviada - 10% menor cuantía</v>
          </cell>
        </row>
        <row r="498">
          <cell r="L498" t="str">
            <v>Selección abreviada de menor cuantía</v>
          </cell>
        </row>
        <row r="499">
          <cell r="L499" t="str">
            <v>Selección abreviada - Subasta Inversa</v>
          </cell>
        </row>
        <row r="500">
          <cell r="L500" t="str">
            <v>Licitación Pública</v>
          </cell>
        </row>
        <row r="501">
          <cell r="L501" t="str">
            <v>Concurso de Méritos</v>
          </cell>
        </row>
        <row r="502">
          <cell r="L502" t="str">
            <v>- No Requiere -</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2:R27"/>
  <sheetViews>
    <sheetView topLeftCell="J1" workbookViewId="0">
      <selection activeCell="M26" sqref="M26"/>
    </sheetView>
  </sheetViews>
  <sheetFormatPr baseColWidth="10" defaultRowHeight="15" x14ac:dyDescent="0.25"/>
  <cols>
    <col min="1" max="1" width="6.85546875" customWidth="1"/>
    <col min="2" max="6" width="11.42578125" hidden="1" customWidth="1"/>
    <col min="7" max="7" width="6.5703125" hidden="1" customWidth="1"/>
    <col min="8" max="8" width="5.85546875" hidden="1" customWidth="1"/>
    <col min="9" max="9" width="31.28515625" customWidth="1"/>
    <col min="10" max="10" width="19.28515625" bestFit="1" customWidth="1"/>
    <col min="11" max="12" width="18.28515625" bestFit="1" customWidth="1"/>
    <col min="13" max="13" width="27" bestFit="1" customWidth="1"/>
    <col min="15" max="15" width="18.28515625" customWidth="1"/>
    <col min="16" max="16" width="25" customWidth="1"/>
    <col min="17" max="17" width="16.7109375" customWidth="1"/>
    <col min="19" max="19" width="12" bestFit="1" customWidth="1"/>
  </cols>
  <sheetData>
    <row r="2" spans="9:18" ht="14.25" customHeight="1" x14ac:dyDescent="0.25"/>
    <row r="3" spans="9:18" x14ac:dyDescent="0.25">
      <c r="I3" s="95" t="s">
        <v>2</v>
      </c>
      <c r="J3" s="95"/>
      <c r="K3" s="95"/>
      <c r="L3" s="95"/>
      <c r="M3" s="95"/>
      <c r="O3" s="96" t="s">
        <v>124</v>
      </c>
      <c r="P3" s="97" t="s">
        <v>125</v>
      </c>
      <c r="Q3" s="99" t="s">
        <v>117</v>
      </c>
    </row>
    <row r="4" spans="9:18" ht="31.5" customHeight="1" x14ac:dyDescent="0.25">
      <c r="I4" s="2" t="s">
        <v>110</v>
      </c>
      <c r="J4" s="3" t="s">
        <v>136</v>
      </c>
      <c r="K4" s="3" t="s">
        <v>3</v>
      </c>
      <c r="L4" s="3" t="s">
        <v>137</v>
      </c>
      <c r="M4" s="2" t="s">
        <v>111</v>
      </c>
      <c r="O4" s="96"/>
      <c r="P4" s="98"/>
      <c r="Q4" s="99"/>
    </row>
    <row r="5" spans="9:18" ht="21.75" customHeight="1" x14ac:dyDescent="0.25">
      <c r="I5" s="6" t="s">
        <v>45</v>
      </c>
      <c r="J5" s="1" t="e">
        <f>#REF!</f>
        <v>#REF!</v>
      </c>
      <c r="K5" s="1" t="e">
        <f>#REF!</f>
        <v>#REF!</v>
      </c>
      <c r="L5" s="1" t="e">
        <f>#REF!</f>
        <v>#REF!</v>
      </c>
      <c r="M5" s="1" t="e">
        <f>#REF!</f>
        <v>#REF!</v>
      </c>
      <c r="O5" s="1" t="e">
        <f>#REF!</f>
        <v>#REF!</v>
      </c>
      <c r="P5" s="1">
        <v>978658537</v>
      </c>
      <c r="Q5" s="9" t="e">
        <f>+O5-P5</f>
        <v>#REF!</v>
      </c>
    </row>
    <row r="6" spans="9:18" ht="25.5" customHeight="1" x14ac:dyDescent="0.25">
      <c r="I6" s="6" t="s">
        <v>26</v>
      </c>
      <c r="J6" s="1" t="e">
        <f>'MATRIZ DE INDICADORES 2016'!#REF!</f>
        <v>#REF!</v>
      </c>
      <c r="K6" s="1" t="e">
        <f>'MATRIZ DE INDICADORES 2016'!#REF!</f>
        <v>#REF!</v>
      </c>
      <c r="L6" s="1" t="e">
        <f>'MATRIZ DE INDICADORES 2016'!#REF!</f>
        <v>#REF!</v>
      </c>
      <c r="M6" s="1" t="e">
        <f>'MATRIZ DE INDICADORES 2016'!#REF!</f>
        <v>#REF!</v>
      </c>
      <c r="O6" s="1" t="e">
        <f>'MATRIZ DE INDICADORES 2016'!#REF!</f>
        <v>#REF!</v>
      </c>
      <c r="P6" s="1">
        <v>372304732</v>
      </c>
      <c r="Q6" s="9" t="e">
        <f t="shared" ref="Q6:Q13" si="0">+O6-P6</f>
        <v>#REF!</v>
      </c>
    </row>
    <row r="7" spans="9:18" ht="25.5" customHeight="1" x14ac:dyDescent="0.25">
      <c r="I7" s="6" t="s">
        <v>4</v>
      </c>
      <c r="J7" s="1" t="e">
        <f>#REF!</f>
        <v>#REF!</v>
      </c>
      <c r="K7" s="1" t="e">
        <f>#REF!</f>
        <v>#REF!</v>
      </c>
      <c r="L7" s="1" t="e">
        <f>#REF!</f>
        <v>#REF!</v>
      </c>
      <c r="M7" s="1" t="e">
        <f>#REF!</f>
        <v>#REF!</v>
      </c>
      <c r="O7" s="1" t="e">
        <f>#REF!</f>
        <v>#REF!</v>
      </c>
      <c r="P7" s="1">
        <v>47383335</v>
      </c>
      <c r="Q7" s="9" t="e">
        <f t="shared" si="0"/>
        <v>#REF!</v>
      </c>
    </row>
    <row r="8" spans="9:18" ht="25.5" customHeight="1" x14ac:dyDescent="0.25">
      <c r="I8" s="6" t="s">
        <v>112</v>
      </c>
      <c r="J8" s="1" t="e">
        <f>#REF!</f>
        <v>#REF!</v>
      </c>
      <c r="K8" s="1" t="e">
        <f>#REF!</f>
        <v>#REF!</v>
      </c>
      <c r="L8" s="1" t="e">
        <f>#REF!</f>
        <v>#REF!</v>
      </c>
      <c r="M8" s="1" t="e">
        <f>#REF!</f>
        <v>#REF!</v>
      </c>
      <c r="O8" s="1" t="e">
        <f>#REF!</f>
        <v>#REF!</v>
      </c>
      <c r="P8" s="1">
        <v>30000000</v>
      </c>
      <c r="Q8" s="9" t="e">
        <f t="shared" si="0"/>
        <v>#REF!</v>
      </c>
      <c r="R8" s="7"/>
    </row>
    <row r="9" spans="9:18" ht="22.5" customHeight="1" x14ac:dyDescent="0.25">
      <c r="I9" s="6" t="s">
        <v>113</v>
      </c>
      <c r="J9" s="1" t="e">
        <f>#REF!</f>
        <v>#REF!</v>
      </c>
      <c r="K9" s="1" t="e">
        <f>#REF!</f>
        <v>#REF!</v>
      </c>
      <c r="L9" s="1" t="e">
        <f>#REF!</f>
        <v>#REF!</v>
      </c>
      <c r="M9" s="1" t="e">
        <f>#REF!</f>
        <v>#REF!</v>
      </c>
      <c r="O9" s="1" t="e">
        <f>#REF!</f>
        <v>#REF!</v>
      </c>
      <c r="P9" s="1">
        <v>4621550777</v>
      </c>
      <c r="Q9" s="9" t="e">
        <f t="shared" si="0"/>
        <v>#REF!</v>
      </c>
    </row>
    <row r="10" spans="9:18" ht="18.75" customHeight="1" x14ac:dyDescent="0.25">
      <c r="I10" s="6" t="s">
        <v>97</v>
      </c>
      <c r="J10" s="1" t="e">
        <f>#REF!</f>
        <v>#REF!</v>
      </c>
      <c r="K10" s="1" t="e">
        <f>#REF!</f>
        <v>#REF!</v>
      </c>
      <c r="L10" s="1" t="e">
        <f>#REF!</f>
        <v>#REF!</v>
      </c>
      <c r="M10" s="1" t="e">
        <f>#REF!</f>
        <v>#REF!</v>
      </c>
      <c r="O10" s="21" t="e">
        <f>#REF!</f>
        <v>#REF!</v>
      </c>
      <c r="P10" s="1">
        <v>4047842868</v>
      </c>
      <c r="Q10" s="9" t="e">
        <f t="shared" si="0"/>
        <v>#REF!</v>
      </c>
      <c r="R10" s="22"/>
    </row>
    <row r="11" spans="9:18" ht="24" customHeight="1" x14ac:dyDescent="0.25">
      <c r="I11" s="6" t="s">
        <v>114</v>
      </c>
      <c r="J11" s="1" t="e">
        <f>#REF!</f>
        <v>#REF!</v>
      </c>
      <c r="K11" s="1" t="e">
        <f>#REF!</f>
        <v>#REF!</v>
      </c>
      <c r="L11" s="1" t="e">
        <f>#REF!</f>
        <v>#REF!</v>
      </c>
      <c r="M11" s="1" t="e">
        <f>#REF!</f>
        <v>#REF!</v>
      </c>
      <c r="O11" s="1" t="e">
        <f>#REF!</f>
        <v>#REF!</v>
      </c>
      <c r="P11" s="1">
        <v>1093937186</v>
      </c>
      <c r="Q11" s="9" t="e">
        <f t="shared" si="0"/>
        <v>#REF!</v>
      </c>
    </row>
    <row r="12" spans="9:18" ht="21" customHeight="1" x14ac:dyDescent="0.25">
      <c r="I12" s="6" t="s">
        <v>115</v>
      </c>
      <c r="J12" s="1" t="e">
        <f>#REF!</f>
        <v>#REF!</v>
      </c>
      <c r="K12" s="1" t="e">
        <f>#REF!</f>
        <v>#REF!</v>
      </c>
      <c r="L12" s="1" t="e">
        <f>#REF!</f>
        <v>#REF!</v>
      </c>
      <c r="M12" s="1" t="e">
        <f>#REF!</f>
        <v>#REF!</v>
      </c>
      <c r="O12" s="1" t="e">
        <f>#REF!</f>
        <v>#REF!</v>
      </c>
      <c r="P12" s="1">
        <v>9637408579</v>
      </c>
      <c r="Q12" s="9" t="e">
        <f t="shared" si="0"/>
        <v>#REF!</v>
      </c>
    </row>
    <row r="13" spans="9:18" ht="21" customHeight="1" x14ac:dyDescent="0.25">
      <c r="I13" s="6" t="s">
        <v>105</v>
      </c>
      <c r="J13" s="1" t="e">
        <f>#REF!</f>
        <v>#REF!</v>
      </c>
      <c r="K13" s="1" t="e">
        <f>#REF!</f>
        <v>#REF!</v>
      </c>
      <c r="L13" s="1" t="e">
        <f>#REF!</f>
        <v>#REF!</v>
      </c>
      <c r="M13" s="1" t="e">
        <f>#REF!</f>
        <v>#REF!</v>
      </c>
      <c r="O13" s="1" t="e">
        <f>#REF!</f>
        <v>#REF!</v>
      </c>
      <c r="P13" s="1">
        <v>2986512</v>
      </c>
      <c r="Q13" s="9" t="e">
        <f t="shared" si="0"/>
        <v>#REF!</v>
      </c>
    </row>
    <row r="14" spans="9:18" ht="22.5" customHeight="1" x14ac:dyDescent="0.3">
      <c r="I14" s="4" t="s">
        <v>7</v>
      </c>
      <c r="J14" s="11" t="e">
        <f>SUM(J5:J13)</f>
        <v>#REF!</v>
      </c>
      <c r="K14" s="11" t="e">
        <f>SUM(K5:K13)</f>
        <v>#REF!</v>
      </c>
      <c r="L14" s="11" t="e">
        <f>SUM(L5:L13)</f>
        <v>#REF!</v>
      </c>
      <c r="M14" s="11" t="e">
        <f>SUM(M5:M13)</f>
        <v>#REF!</v>
      </c>
      <c r="O14" s="11" t="e">
        <f>O13+O12+O11+O10+O9+O8+O7+O6+O5</f>
        <v>#REF!</v>
      </c>
      <c r="P14" s="94" t="s">
        <v>126</v>
      </c>
      <c r="Q14" s="94"/>
    </row>
    <row r="15" spans="9:18" ht="20.25" customHeight="1" x14ac:dyDescent="0.3">
      <c r="I15" s="10" t="s">
        <v>116</v>
      </c>
      <c r="J15" s="14">
        <v>15537800725</v>
      </c>
      <c r="K15" s="14">
        <v>2956983533</v>
      </c>
      <c r="L15" s="14">
        <v>5264964668</v>
      </c>
      <c r="M15" s="14">
        <f>SUM(J15:L15)</f>
        <v>23759748926</v>
      </c>
      <c r="O15" s="1">
        <v>25069856514</v>
      </c>
      <c r="P15" s="94" t="s">
        <v>127</v>
      </c>
      <c r="Q15" s="94"/>
    </row>
    <row r="16" spans="9:18" ht="19.899999999999999" customHeight="1" x14ac:dyDescent="0.25">
      <c r="I16" s="10" t="s">
        <v>117</v>
      </c>
      <c r="J16" s="5" t="e">
        <f>+J14-J15</f>
        <v>#REF!</v>
      </c>
      <c r="K16" s="5" t="e">
        <f>+K14-K15</f>
        <v>#REF!</v>
      </c>
      <c r="L16" s="5" t="e">
        <f>+L14-L15</f>
        <v>#REF!</v>
      </c>
      <c r="M16" s="5" t="e">
        <f>SUM(J16:L16)</f>
        <v>#REF!</v>
      </c>
      <c r="O16" s="1">
        <v>313337000</v>
      </c>
      <c r="P16" s="94" t="s">
        <v>128</v>
      </c>
      <c r="Q16" s="94"/>
    </row>
    <row r="17" spans="10:17" ht="16.5" x14ac:dyDescent="0.3">
      <c r="J17" s="15"/>
      <c r="K17" s="15"/>
      <c r="L17" s="15"/>
      <c r="M17" s="15"/>
      <c r="O17" s="11" t="e">
        <f>+O14+O15+O16</f>
        <v>#REF!</v>
      </c>
      <c r="P17" s="94" t="s">
        <v>129</v>
      </c>
      <c r="Q17" s="94"/>
    </row>
    <row r="20" spans="10:17" x14ac:dyDescent="0.25">
      <c r="O20" s="17">
        <v>-0.01</v>
      </c>
    </row>
    <row r="21" spans="10:17" ht="15.75" x14ac:dyDescent="0.25">
      <c r="L21" s="12">
        <v>46215266040</v>
      </c>
      <c r="M21" s="93" t="s">
        <v>130</v>
      </c>
      <c r="N21" s="93"/>
      <c r="O21" s="16">
        <f>L21</f>
        <v>46215266040</v>
      </c>
    </row>
    <row r="22" spans="10:17" ht="15.75" x14ac:dyDescent="0.25">
      <c r="L22" s="12">
        <v>24466567258</v>
      </c>
      <c r="M22" s="93" t="s">
        <v>131</v>
      </c>
      <c r="N22" s="93"/>
      <c r="O22" s="16">
        <f>L22-L26-L27</f>
        <v>23759748926</v>
      </c>
    </row>
    <row r="23" spans="10:17" x14ac:dyDescent="0.25">
      <c r="L23" s="13">
        <f>L22+L21</f>
        <v>70681833298</v>
      </c>
      <c r="M23" s="93" t="s">
        <v>132</v>
      </c>
      <c r="N23" s="93"/>
      <c r="O23" s="16">
        <f>O22+O21</f>
        <v>69975014966</v>
      </c>
    </row>
    <row r="24" spans="10:17" x14ac:dyDescent="0.25">
      <c r="L24" s="15"/>
    </row>
    <row r="25" spans="10:17" x14ac:dyDescent="0.25">
      <c r="L25" s="18">
        <f>L26+L27</f>
        <v>706818332</v>
      </c>
      <c r="M25" s="19" t="s">
        <v>134</v>
      </c>
      <c r="N25" s="20"/>
      <c r="O25" s="20"/>
    </row>
    <row r="26" spans="10:17" x14ac:dyDescent="0.25">
      <c r="L26" s="18">
        <v>641198390</v>
      </c>
      <c r="M26" s="19" t="s">
        <v>135</v>
      </c>
      <c r="N26" s="20"/>
      <c r="O26" s="17">
        <v>-0.01</v>
      </c>
    </row>
    <row r="27" spans="10:17" x14ac:dyDescent="0.25">
      <c r="L27" s="18">
        <v>65619942</v>
      </c>
      <c r="M27" s="19" t="s">
        <v>3</v>
      </c>
      <c r="N27" s="20"/>
      <c r="O27" s="17">
        <v>-0.01</v>
      </c>
    </row>
  </sheetData>
  <mergeCells count="11">
    <mergeCell ref="I3:M3"/>
    <mergeCell ref="O3:O4"/>
    <mergeCell ref="P3:P4"/>
    <mergeCell ref="Q3:Q4"/>
    <mergeCell ref="P14:Q14"/>
    <mergeCell ref="M21:N21"/>
    <mergeCell ref="M22:N22"/>
    <mergeCell ref="M23:N23"/>
    <mergeCell ref="P16:Q16"/>
    <mergeCell ref="P17:Q17"/>
    <mergeCell ref="P15:Q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129"/>
  <sheetViews>
    <sheetView tabSelected="1" zoomScale="78" zoomScaleNormal="78" workbookViewId="0">
      <selection activeCell="C4" sqref="C4"/>
    </sheetView>
  </sheetViews>
  <sheetFormatPr baseColWidth="10" defaultRowHeight="14.25" x14ac:dyDescent="0.2"/>
  <cols>
    <col min="1" max="1" width="5.140625" style="8" customWidth="1"/>
    <col min="2" max="2" width="19.28515625" style="8" customWidth="1"/>
    <col min="3" max="3" width="44.28515625" style="8" customWidth="1"/>
    <col min="4" max="4" width="20.85546875" style="8" customWidth="1"/>
    <col min="5" max="5" width="20.7109375" style="8" customWidth="1"/>
    <col min="6" max="6" width="13.85546875" style="8" customWidth="1"/>
    <col min="7" max="7" width="77.42578125" style="8" customWidth="1"/>
    <col min="8" max="8" width="10.42578125" style="8" customWidth="1"/>
    <col min="9" max="16384" width="11.42578125" style="8"/>
  </cols>
  <sheetData>
    <row r="1" spans="1:8" ht="15" x14ac:dyDescent="0.25">
      <c r="C1" s="184" t="s">
        <v>236</v>
      </c>
    </row>
    <row r="2" spans="1:8" ht="15" x14ac:dyDescent="0.25">
      <c r="A2" s="75"/>
      <c r="B2" s="133"/>
      <c r="C2" s="133"/>
      <c r="D2" s="133"/>
      <c r="E2" s="133"/>
      <c r="F2" s="133"/>
      <c r="G2" s="75"/>
      <c r="H2" s="75"/>
    </row>
    <row r="3" spans="1:8" ht="15" customHeight="1" x14ac:dyDescent="0.25">
      <c r="A3" s="75"/>
      <c r="B3" s="100" t="s">
        <v>231</v>
      </c>
      <c r="C3" s="100"/>
      <c r="D3" s="100"/>
      <c r="E3" s="100"/>
      <c r="F3" s="100"/>
      <c r="G3" s="100"/>
      <c r="H3" s="100"/>
    </row>
    <row r="4" spans="1:8" ht="15" x14ac:dyDescent="0.25">
      <c r="A4" s="75"/>
      <c r="B4" s="75"/>
      <c r="C4" s="76"/>
      <c r="D4" s="76"/>
      <c r="E4" s="76"/>
      <c r="F4" s="76"/>
      <c r="G4" s="75"/>
      <c r="H4" s="75"/>
    </row>
    <row r="5" spans="1:8" ht="8.25" customHeight="1" x14ac:dyDescent="0.25">
      <c r="A5" s="75"/>
      <c r="B5" s="75"/>
      <c r="C5" s="75"/>
      <c r="D5" s="75"/>
      <c r="E5" s="75"/>
      <c r="F5" s="75"/>
      <c r="G5" s="75"/>
      <c r="H5" s="75"/>
    </row>
    <row r="6" spans="1:8" ht="55.5" customHeight="1" x14ac:dyDescent="0.25">
      <c r="A6" s="75"/>
      <c r="B6" s="181" t="s">
        <v>6</v>
      </c>
      <c r="C6" s="182" t="s">
        <v>10</v>
      </c>
      <c r="D6" s="182" t="s">
        <v>0</v>
      </c>
      <c r="E6" s="183" t="s">
        <v>143</v>
      </c>
      <c r="F6" s="182" t="s">
        <v>1</v>
      </c>
      <c r="G6" s="183" t="s">
        <v>235</v>
      </c>
      <c r="H6" s="183" t="s">
        <v>5</v>
      </c>
    </row>
    <row r="7" spans="1:8" ht="36.75" customHeight="1" x14ac:dyDescent="0.25">
      <c r="A7" s="75"/>
      <c r="B7" s="147" t="s">
        <v>26</v>
      </c>
      <c r="C7" s="103" t="s">
        <v>27</v>
      </c>
      <c r="D7" s="131" t="s">
        <v>28</v>
      </c>
      <c r="E7" s="131" t="s">
        <v>151</v>
      </c>
      <c r="F7" s="109">
        <v>1</v>
      </c>
      <c r="G7" s="121" t="s">
        <v>206</v>
      </c>
      <c r="H7" s="109">
        <v>1</v>
      </c>
    </row>
    <row r="8" spans="1:8" ht="44.25" customHeight="1" x14ac:dyDescent="0.25">
      <c r="A8" s="75"/>
      <c r="B8" s="148"/>
      <c r="C8" s="103"/>
      <c r="D8" s="152"/>
      <c r="E8" s="132"/>
      <c r="F8" s="109"/>
      <c r="G8" s="122"/>
      <c r="H8" s="109"/>
    </row>
    <row r="9" spans="1:8" ht="163.5" customHeight="1" x14ac:dyDescent="0.25">
      <c r="A9" s="75"/>
      <c r="B9" s="59" t="s">
        <v>26</v>
      </c>
      <c r="C9" s="36" t="s">
        <v>29</v>
      </c>
      <c r="D9" s="68" t="s">
        <v>28</v>
      </c>
      <c r="E9" s="68" t="s">
        <v>151</v>
      </c>
      <c r="F9" s="70">
        <v>1</v>
      </c>
      <c r="G9" s="36" t="s">
        <v>205</v>
      </c>
      <c r="H9" s="70">
        <v>1</v>
      </c>
    </row>
    <row r="10" spans="1:8" ht="51" customHeight="1" x14ac:dyDescent="0.25">
      <c r="A10" s="75"/>
      <c r="B10" s="59" t="s">
        <v>26</v>
      </c>
      <c r="C10" s="103" t="s">
        <v>30</v>
      </c>
      <c r="D10" s="131" t="s">
        <v>31</v>
      </c>
      <c r="E10" s="131" t="s">
        <v>151</v>
      </c>
      <c r="F10" s="112">
        <v>1</v>
      </c>
      <c r="G10" s="103" t="s">
        <v>221</v>
      </c>
      <c r="H10" s="112">
        <v>1</v>
      </c>
    </row>
    <row r="11" spans="1:8" ht="44.25" customHeight="1" x14ac:dyDescent="0.25">
      <c r="A11" s="75"/>
      <c r="B11" s="59" t="s">
        <v>26</v>
      </c>
      <c r="C11" s="103"/>
      <c r="D11" s="132"/>
      <c r="E11" s="132"/>
      <c r="F11" s="112"/>
      <c r="G11" s="103"/>
      <c r="H11" s="112"/>
    </row>
    <row r="12" spans="1:8" ht="66.75" customHeight="1" x14ac:dyDescent="0.25">
      <c r="A12" s="75"/>
      <c r="B12" s="154" t="s">
        <v>26</v>
      </c>
      <c r="C12" s="37" t="s">
        <v>32</v>
      </c>
      <c r="D12" s="77" t="s">
        <v>28</v>
      </c>
      <c r="E12" s="77" t="s">
        <v>151</v>
      </c>
      <c r="F12" s="70">
        <v>1</v>
      </c>
      <c r="G12" s="37" t="s">
        <v>207</v>
      </c>
      <c r="H12" s="70">
        <v>1</v>
      </c>
    </row>
    <row r="13" spans="1:8" ht="93" customHeight="1" x14ac:dyDescent="0.25">
      <c r="A13" s="75"/>
      <c r="B13" s="154"/>
      <c r="C13" s="37" t="s">
        <v>33</v>
      </c>
      <c r="D13" s="77" t="s">
        <v>28</v>
      </c>
      <c r="E13" s="77" t="s">
        <v>151</v>
      </c>
      <c r="F13" s="70">
        <v>1</v>
      </c>
      <c r="G13" s="37" t="s">
        <v>208</v>
      </c>
      <c r="H13" s="70">
        <v>1</v>
      </c>
    </row>
    <row r="14" spans="1:8" ht="57" customHeight="1" x14ac:dyDescent="0.25">
      <c r="A14" s="75"/>
      <c r="B14" s="59" t="s">
        <v>26</v>
      </c>
      <c r="C14" s="35" t="s">
        <v>34</v>
      </c>
      <c r="D14" s="78" t="s">
        <v>28</v>
      </c>
      <c r="E14" s="78" t="s">
        <v>151</v>
      </c>
      <c r="F14" s="57">
        <v>1</v>
      </c>
      <c r="G14" s="35" t="s">
        <v>209</v>
      </c>
      <c r="H14" s="57">
        <v>1</v>
      </c>
    </row>
    <row r="15" spans="1:8" ht="54.75" customHeight="1" x14ac:dyDescent="0.25">
      <c r="A15" s="75"/>
      <c r="B15" s="59" t="s">
        <v>26</v>
      </c>
      <c r="C15" s="125" t="s">
        <v>35</v>
      </c>
      <c r="D15" s="131" t="s">
        <v>28</v>
      </c>
      <c r="E15" s="134" t="s">
        <v>151</v>
      </c>
      <c r="F15" s="109">
        <v>4</v>
      </c>
      <c r="G15" s="50" t="s">
        <v>210</v>
      </c>
      <c r="H15" s="109">
        <v>4</v>
      </c>
    </row>
    <row r="16" spans="1:8" ht="99.75" customHeight="1" x14ac:dyDescent="0.25">
      <c r="A16" s="75"/>
      <c r="B16" s="59" t="s">
        <v>26</v>
      </c>
      <c r="C16" s="149"/>
      <c r="D16" s="152"/>
      <c r="E16" s="135"/>
      <c r="F16" s="109"/>
      <c r="G16" s="50" t="s">
        <v>220</v>
      </c>
      <c r="H16" s="109"/>
    </row>
    <row r="17" spans="1:8" ht="112.5" customHeight="1" x14ac:dyDescent="0.25">
      <c r="A17" s="75"/>
      <c r="B17" s="59" t="s">
        <v>26</v>
      </c>
      <c r="C17" s="126"/>
      <c r="D17" s="132"/>
      <c r="E17" s="136"/>
      <c r="F17" s="109"/>
      <c r="G17" s="50" t="s">
        <v>211</v>
      </c>
      <c r="H17" s="109"/>
    </row>
    <row r="18" spans="1:8" ht="41.25" customHeight="1" x14ac:dyDescent="0.25">
      <c r="A18" s="75"/>
      <c r="B18" s="59" t="s">
        <v>26</v>
      </c>
      <c r="C18" s="103" t="s">
        <v>36</v>
      </c>
      <c r="D18" s="68" t="s">
        <v>37</v>
      </c>
      <c r="E18" s="68" t="s">
        <v>151</v>
      </c>
      <c r="F18" s="57">
        <v>2</v>
      </c>
      <c r="G18" s="38" t="s">
        <v>212</v>
      </c>
      <c r="H18" s="57">
        <v>2</v>
      </c>
    </row>
    <row r="19" spans="1:8" ht="55.5" customHeight="1" x14ac:dyDescent="0.25">
      <c r="A19" s="75"/>
      <c r="B19" s="59" t="s">
        <v>26</v>
      </c>
      <c r="C19" s="103"/>
      <c r="D19" s="68" t="s">
        <v>28</v>
      </c>
      <c r="E19" s="68" t="s">
        <v>151</v>
      </c>
      <c r="F19" s="57">
        <v>1</v>
      </c>
      <c r="G19" s="38" t="s">
        <v>213</v>
      </c>
      <c r="H19" s="57">
        <v>1</v>
      </c>
    </row>
    <row r="20" spans="1:8" ht="77.25" customHeight="1" x14ac:dyDescent="0.25">
      <c r="A20" s="75"/>
      <c r="B20" s="59" t="s">
        <v>26</v>
      </c>
      <c r="C20" s="103"/>
      <c r="D20" s="68" t="s">
        <v>38</v>
      </c>
      <c r="E20" s="68" t="s">
        <v>151</v>
      </c>
      <c r="F20" s="57">
        <v>2</v>
      </c>
      <c r="G20" s="38" t="s">
        <v>214</v>
      </c>
      <c r="H20" s="57">
        <v>2</v>
      </c>
    </row>
    <row r="21" spans="1:8" ht="39.75" customHeight="1" x14ac:dyDescent="0.25">
      <c r="A21" s="75"/>
      <c r="B21" s="59" t="s">
        <v>26</v>
      </c>
      <c r="C21" s="103"/>
      <c r="D21" s="68" t="s">
        <v>39</v>
      </c>
      <c r="E21" s="68" t="s">
        <v>151</v>
      </c>
      <c r="F21" s="70">
        <v>3</v>
      </c>
      <c r="G21" s="38" t="s">
        <v>215</v>
      </c>
      <c r="H21" s="70">
        <v>3</v>
      </c>
    </row>
    <row r="22" spans="1:8" ht="60.75" customHeight="1" x14ac:dyDescent="0.25">
      <c r="A22" s="75"/>
      <c r="B22" s="59" t="s">
        <v>26</v>
      </c>
      <c r="C22" s="56" t="s">
        <v>40</v>
      </c>
      <c r="D22" s="23" t="s">
        <v>28</v>
      </c>
      <c r="E22" s="23" t="s">
        <v>151</v>
      </c>
      <c r="F22" s="70">
        <v>1</v>
      </c>
      <c r="G22" s="38" t="s">
        <v>216</v>
      </c>
      <c r="H22" s="70">
        <v>1</v>
      </c>
    </row>
    <row r="23" spans="1:8" ht="49.5" customHeight="1" x14ac:dyDescent="0.25">
      <c r="A23" s="75"/>
      <c r="B23" s="59" t="s">
        <v>26</v>
      </c>
      <c r="C23" s="103" t="s">
        <v>42</v>
      </c>
      <c r="D23" s="63" t="s">
        <v>41</v>
      </c>
      <c r="E23" s="63" t="s">
        <v>151</v>
      </c>
      <c r="F23" s="58">
        <v>5</v>
      </c>
      <c r="G23" s="50" t="s">
        <v>217</v>
      </c>
      <c r="H23" s="58">
        <v>5</v>
      </c>
    </row>
    <row r="24" spans="1:8" ht="129" customHeight="1" x14ac:dyDescent="0.25">
      <c r="A24" s="75"/>
      <c r="B24" s="59" t="s">
        <v>26</v>
      </c>
      <c r="C24" s="103"/>
      <c r="D24" s="63" t="s">
        <v>43</v>
      </c>
      <c r="E24" s="63" t="s">
        <v>151</v>
      </c>
      <c r="F24" s="58">
        <v>5</v>
      </c>
      <c r="G24" s="50" t="s">
        <v>218</v>
      </c>
      <c r="H24" s="58">
        <v>5</v>
      </c>
    </row>
    <row r="25" spans="1:8" ht="78.75" customHeight="1" x14ac:dyDescent="0.25">
      <c r="A25" s="75"/>
      <c r="B25" s="59" t="s">
        <v>26</v>
      </c>
      <c r="C25" s="63" t="s">
        <v>145</v>
      </c>
      <c r="D25" s="63" t="s">
        <v>44</v>
      </c>
      <c r="E25" s="63" t="s">
        <v>151</v>
      </c>
      <c r="F25" s="24">
        <v>1</v>
      </c>
      <c r="G25" s="50" t="s">
        <v>219</v>
      </c>
      <c r="H25" s="24">
        <v>1</v>
      </c>
    </row>
    <row r="26" spans="1:8" ht="64.5" customHeight="1" x14ac:dyDescent="0.25">
      <c r="A26" s="75"/>
      <c r="B26" s="156" t="s">
        <v>4</v>
      </c>
      <c r="C26" s="60" t="s">
        <v>11</v>
      </c>
      <c r="D26" s="53" t="s">
        <v>12</v>
      </c>
      <c r="E26" s="53" t="s">
        <v>153</v>
      </c>
      <c r="F26" s="67">
        <v>1</v>
      </c>
      <c r="G26" s="86" t="s">
        <v>161</v>
      </c>
      <c r="H26" s="67">
        <v>1</v>
      </c>
    </row>
    <row r="27" spans="1:8" ht="143.25" customHeight="1" x14ac:dyDescent="0.25">
      <c r="A27" s="75"/>
      <c r="B27" s="156"/>
      <c r="C27" s="60" t="s">
        <v>19</v>
      </c>
      <c r="D27" s="53" t="s">
        <v>13</v>
      </c>
      <c r="E27" s="53" t="s">
        <v>153</v>
      </c>
      <c r="F27" s="67">
        <v>12</v>
      </c>
      <c r="G27" s="86" t="s">
        <v>222</v>
      </c>
      <c r="H27" s="67">
        <v>12</v>
      </c>
    </row>
    <row r="28" spans="1:8" ht="89.25" customHeight="1" x14ac:dyDescent="0.25">
      <c r="A28" s="75"/>
      <c r="B28" s="156"/>
      <c r="C28" s="60" t="s">
        <v>14</v>
      </c>
      <c r="D28" s="60" t="s">
        <v>20</v>
      </c>
      <c r="E28" s="60" t="s">
        <v>153</v>
      </c>
      <c r="F28" s="67">
        <v>1</v>
      </c>
      <c r="G28" s="87" t="s">
        <v>223</v>
      </c>
      <c r="H28" s="67">
        <v>1</v>
      </c>
    </row>
    <row r="29" spans="1:8" ht="88.5" customHeight="1" x14ac:dyDescent="0.25">
      <c r="A29" s="75"/>
      <c r="B29" s="156"/>
      <c r="C29" s="60" t="s">
        <v>16</v>
      </c>
      <c r="D29" s="60" t="s">
        <v>20</v>
      </c>
      <c r="E29" s="60" t="s">
        <v>153</v>
      </c>
      <c r="F29" s="67">
        <v>1</v>
      </c>
      <c r="G29" s="87" t="s">
        <v>224</v>
      </c>
      <c r="H29" s="67">
        <v>1</v>
      </c>
    </row>
    <row r="30" spans="1:8" ht="136.5" customHeight="1" x14ac:dyDescent="0.25">
      <c r="A30" s="75"/>
      <c r="B30" s="156"/>
      <c r="C30" s="60" t="s">
        <v>15</v>
      </c>
      <c r="D30" s="60" t="s">
        <v>20</v>
      </c>
      <c r="E30" s="60" t="s">
        <v>153</v>
      </c>
      <c r="F30" s="67">
        <v>1</v>
      </c>
      <c r="G30" s="87" t="s">
        <v>225</v>
      </c>
      <c r="H30" s="67">
        <v>1</v>
      </c>
    </row>
    <row r="31" spans="1:8" ht="78" customHeight="1" x14ac:dyDescent="0.25">
      <c r="A31" s="75"/>
      <c r="B31" s="55" t="s">
        <v>4</v>
      </c>
      <c r="C31" s="60" t="s">
        <v>146</v>
      </c>
      <c r="D31" s="60" t="s">
        <v>21</v>
      </c>
      <c r="E31" s="60" t="s">
        <v>151</v>
      </c>
      <c r="F31" s="67">
        <v>1</v>
      </c>
      <c r="G31" s="87" t="s">
        <v>226</v>
      </c>
      <c r="H31" s="67">
        <v>1</v>
      </c>
    </row>
    <row r="32" spans="1:8" ht="99" customHeight="1" x14ac:dyDescent="0.25">
      <c r="A32" s="75"/>
      <c r="B32" s="65" t="s">
        <v>4</v>
      </c>
      <c r="C32" s="80" t="s">
        <v>17</v>
      </c>
      <c r="D32" s="80" t="s">
        <v>22</v>
      </c>
      <c r="E32" s="80" t="s">
        <v>152</v>
      </c>
      <c r="F32" s="67">
        <v>12000</v>
      </c>
      <c r="G32" s="88" t="s">
        <v>158</v>
      </c>
      <c r="H32" s="67">
        <v>12000</v>
      </c>
    </row>
    <row r="33" spans="1:8" ht="69.75" customHeight="1" x14ac:dyDescent="0.25">
      <c r="A33" s="75"/>
      <c r="B33" s="65" t="s">
        <v>4</v>
      </c>
      <c r="C33" s="80" t="s">
        <v>9</v>
      </c>
      <c r="D33" s="80" t="s">
        <v>8</v>
      </c>
      <c r="E33" s="80" t="s">
        <v>152</v>
      </c>
      <c r="F33" s="67">
        <v>2</v>
      </c>
      <c r="G33" s="88" t="s">
        <v>227</v>
      </c>
      <c r="H33" s="67">
        <v>2</v>
      </c>
    </row>
    <row r="34" spans="1:8" ht="54" customHeight="1" x14ac:dyDescent="0.25">
      <c r="A34" s="75"/>
      <c r="B34" s="156" t="s">
        <v>4</v>
      </c>
      <c r="C34" s="145" t="s">
        <v>142</v>
      </c>
      <c r="D34" s="79" t="s">
        <v>138</v>
      </c>
      <c r="E34" s="79" t="s">
        <v>151</v>
      </c>
      <c r="F34" s="67" t="e">
        <f>#REF!</f>
        <v>#REF!</v>
      </c>
      <c r="G34" s="89" t="s">
        <v>159</v>
      </c>
      <c r="H34" s="101">
        <v>200</v>
      </c>
    </row>
    <row r="35" spans="1:8" ht="74.25" customHeight="1" x14ac:dyDescent="0.25">
      <c r="A35" s="75"/>
      <c r="B35" s="156"/>
      <c r="C35" s="146"/>
      <c r="D35" s="80" t="s">
        <v>18</v>
      </c>
      <c r="E35" s="80" t="s">
        <v>152</v>
      </c>
      <c r="F35" s="67">
        <v>200</v>
      </c>
      <c r="G35" s="91" t="s">
        <v>228</v>
      </c>
      <c r="H35" s="102"/>
    </row>
    <row r="36" spans="1:8" ht="240" customHeight="1" x14ac:dyDescent="0.25">
      <c r="A36" s="75"/>
      <c r="B36" s="65" t="s">
        <v>4</v>
      </c>
      <c r="C36" s="27" t="s">
        <v>23</v>
      </c>
      <c r="D36" s="27" t="s">
        <v>24</v>
      </c>
      <c r="E36" s="27" t="s">
        <v>152</v>
      </c>
      <c r="F36" s="29">
        <v>10</v>
      </c>
      <c r="G36" s="92" t="s">
        <v>229</v>
      </c>
      <c r="H36" s="29">
        <v>10</v>
      </c>
    </row>
    <row r="37" spans="1:8" ht="106.5" customHeight="1" x14ac:dyDescent="0.25">
      <c r="A37" s="75"/>
      <c r="B37" s="65" t="s">
        <v>4</v>
      </c>
      <c r="C37" s="27" t="s">
        <v>25</v>
      </c>
      <c r="D37" s="27" t="s">
        <v>24</v>
      </c>
      <c r="E37" s="27" t="s">
        <v>152</v>
      </c>
      <c r="F37" s="29">
        <v>2</v>
      </c>
      <c r="G37" s="90" t="s">
        <v>230</v>
      </c>
      <c r="H37" s="29">
        <v>2</v>
      </c>
    </row>
    <row r="38" spans="1:8" ht="34.5" customHeight="1" x14ac:dyDescent="0.25">
      <c r="A38" s="75"/>
      <c r="B38" s="155" t="s">
        <v>78</v>
      </c>
      <c r="C38" s="139" t="s">
        <v>79</v>
      </c>
      <c r="D38" s="103" t="s">
        <v>77</v>
      </c>
      <c r="E38" s="137"/>
      <c r="F38" s="109">
        <v>4</v>
      </c>
      <c r="G38" s="176" t="s">
        <v>168</v>
      </c>
      <c r="H38" s="109">
        <v>4</v>
      </c>
    </row>
    <row r="39" spans="1:8" ht="114" customHeight="1" x14ac:dyDescent="0.25">
      <c r="A39" s="75"/>
      <c r="B39" s="155"/>
      <c r="C39" s="139"/>
      <c r="D39" s="103"/>
      <c r="E39" s="138"/>
      <c r="F39" s="109"/>
      <c r="G39" s="177"/>
      <c r="H39" s="109"/>
    </row>
    <row r="40" spans="1:8" ht="135" customHeight="1" x14ac:dyDescent="0.25">
      <c r="A40" s="75"/>
      <c r="B40" s="59" t="s">
        <v>78</v>
      </c>
      <c r="C40" s="139"/>
      <c r="D40" s="63" t="s">
        <v>80</v>
      </c>
      <c r="E40" s="63"/>
      <c r="F40" s="25">
        <v>0.05</v>
      </c>
      <c r="G40" s="37" t="s">
        <v>169</v>
      </c>
      <c r="H40" s="25">
        <v>0.05</v>
      </c>
    </row>
    <row r="41" spans="1:8" ht="24" customHeight="1" x14ac:dyDescent="0.25">
      <c r="A41" s="75"/>
      <c r="B41" s="154" t="s">
        <v>78</v>
      </c>
      <c r="C41" s="103" t="s">
        <v>81</v>
      </c>
      <c r="D41" s="103" t="s">
        <v>76</v>
      </c>
      <c r="E41" s="137"/>
      <c r="F41" s="113">
        <v>3</v>
      </c>
      <c r="G41" s="178" t="s">
        <v>194</v>
      </c>
      <c r="H41" s="113">
        <v>3</v>
      </c>
    </row>
    <row r="42" spans="1:8" ht="222" customHeight="1" x14ac:dyDescent="0.25">
      <c r="A42" s="75"/>
      <c r="B42" s="154"/>
      <c r="C42" s="103"/>
      <c r="D42" s="103"/>
      <c r="E42" s="138"/>
      <c r="F42" s="113"/>
      <c r="G42" s="179"/>
      <c r="H42" s="113"/>
    </row>
    <row r="43" spans="1:8" ht="409.5" customHeight="1" x14ac:dyDescent="0.25">
      <c r="A43" s="75"/>
      <c r="B43" s="59" t="s">
        <v>78</v>
      </c>
      <c r="C43" s="63" t="s">
        <v>82</v>
      </c>
      <c r="D43" s="56" t="s">
        <v>76</v>
      </c>
      <c r="E43" s="56"/>
      <c r="F43" s="70">
        <v>4</v>
      </c>
      <c r="G43" s="50" t="s">
        <v>195</v>
      </c>
      <c r="H43" s="70">
        <v>4</v>
      </c>
    </row>
    <row r="44" spans="1:8" ht="280.5" customHeight="1" x14ac:dyDescent="0.25">
      <c r="A44" s="75"/>
      <c r="B44" s="59" t="s">
        <v>78</v>
      </c>
      <c r="C44" s="125" t="s">
        <v>83</v>
      </c>
      <c r="D44" s="63" t="s">
        <v>76</v>
      </c>
      <c r="E44" s="63"/>
      <c r="F44" s="62">
        <v>3</v>
      </c>
      <c r="G44" s="51" t="s">
        <v>170</v>
      </c>
      <c r="H44" s="62">
        <v>3</v>
      </c>
    </row>
    <row r="45" spans="1:8" ht="15" customHeight="1" x14ac:dyDescent="0.25">
      <c r="A45" s="75"/>
      <c r="B45" s="147" t="s">
        <v>78</v>
      </c>
      <c r="C45" s="149"/>
      <c r="D45" s="103" t="s">
        <v>84</v>
      </c>
      <c r="E45" s="157"/>
      <c r="F45" s="110">
        <v>3</v>
      </c>
      <c r="G45" s="171" t="s">
        <v>203</v>
      </c>
      <c r="H45" s="110">
        <v>3</v>
      </c>
    </row>
    <row r="46" spans="1:8" ht="167.25" customHeight="1" x14ac:dyDescent="0.25">
      <c r="A46" s="75"/>
      <c r="B46" s="150"/>
      <c r="C46" s="149"/>
      <c r="D46" s="103"/>
      <c r="E46" s="157"/>
      <c r="F46" s="110"/>
      <c r="G46" s="172"/>
      <c r="H46" s="110"/>
    </row>
    <row r="47" spans="1:8" ht="245.25" customHeight="1" x14ac:dyDescent="0.25">
      <c r="A47" s="75"/>
      <c r="B47" s="148"/>
      <c r="C47" s="126"/>
      <c r="D47" s="56" t="s">
        <v>133</v>
      </c>
      <c r="E47" s="56"/>
      <c r="F47" s="24">
        <v>50</v>
      </c>
      <c r="G47" s="52" t="s">
        <v>196</v>
      </c>
      <c r="H47" s="24">
        <v>50</v>
      </c>
    </row>
    <row r="48" spans="1:8" ht="225" customHeight="1" x14ac:dyDescent="0.25">
      <c r="A48" s="75"/>
      <c r="B48" s="65" t="s">
        <v>45</v>
      </c>
      <c r="C48" s="61" t="s">
        <v>46</v>
      </c>
      <c r="D48" s="53" t="s">
        <v>47</v>
      </c>
      <c r="E48" s="53" t="s">
        <v>152</v>
      </c>
      <c r="F48" s="67">
        <v>24</v>
      </c>
      <c r="G48" s="53" t="s">
        <v>162</v>
      </c>
      <c r="H48" s="67">
        <v>24</v>
      </c>
    </row>
    <row r="49" spans="1:8" ht="202.5" customHeight="1" x14ac:dyDescent="0.25">
      <c r="A49" s="75"/>
      <c r="B49" s="65" t="s">
        <v>45</v>
      </c>
      <c r="C49" s="26" t="s">
        <v>48</v>
      </c>
      <c r="D49" s="27" t="s">
        <v>49</v>
      </c>
      <c r="E49" s="27" t="s">
        <v>152</v>
      </c>
      <c r="F49" s="28">
        <v>0.25</v>
      </c>
      <c r="G49" s="53" t="s">
        <v>176</v>
      </c>
      <c r="H49" s="28">
        <v>0.25</v>
      </c>
    </row>
    <row r="50" spans="1:8" ht="69.75" customHeight="1" x14ac:dyDescent="0.25">
      <c r="A50" s="75"/>
      <c r="B50" s="65" t="s">
        <v>45</v>
      </c>
      <c r="C50" s="60" t="s">
        <v>51</v>
      </c>
      <c r="D50" s="60" t="s">
        <v>50</v>
      </c>
      <c r="E50" s="60" t="s">
        <v>152</v>
      </c>
      <c r="F50" s="67">
        <v>1</v>
      </c>
      <c r="G50" s="60" t="s">
        <v>163</v>
      </c>
      <c r="H50" s="67">
        <v>1</v>
      </c>
    </row>
    <row r="51" spans="1:8" ht="117" customHeight="1" x14ac:dyDescent="0.25">
      <c r="A51" s="75"/>
      <c r="B51" s="65" t="s">
        <v>45</v>
      </c>
      <c r="C51" s="60" t="s">
        <v>53</v>
      </c>
      <c r="D51" s="60" t="s">
        <v>52</v>
      </c>
      <c r="E51" s="60" t="s">
        <v>152</v>
      </c>
      <c r="F51" s="29" t="e">
        <f>#REF!</f>
        <v>#REF!</v>
      </c>
      <c r="G51" s="60" t="s">
        <v>164</v>
      </c>
      <c r="H51" s="29" t="e">
        <f>#REF!</f>
        <v>#REF!</v>
      </c>
    </row>
    <row r="52" spans="1:8" ht="39.75" customHeight="1" x14ac:dyDescent="0.25">
      <c r="A52" s="75"/>
      <c r="B52" s="65" t="s">
        <v>45</v>
      </c>
      <c r="C52" s="151" t="s">
        <v>54</v>
      </c>
      <c r="D52" s="151" t="s">
        <v>55</v>
      </c>
      <c r="E52" s="145" t="s">
        <v>152</v>
      </c>
      <c r="F52" s="114">
        <v>1</v>
      </c>
      <c r="G52" s="151" t="s">
        <v>197</v>
      </c>
      <c r="H52" s="114">
        <v>1</v>
      </c>
    </row>
    <row r="53" spans="1:8" ht="45" customHeight="1" x14ac:dyDescent="0.25">
      <c r="A53" s="75"/>
      <c r="B53" s="65" t="s">
        <v>45</v>
      </c>
      <c r="C53" s="151"/>
      <c r="D53" s="151"/>
      <c r="E53" s="146"/>
      <c r="F53" s="114"/>
      <c r="G53" s="151"/>
      <c r="H53" s="114"/>
    </row>
    <row r="54" spans="1:8" ht="18.75" customHeight="1" x14ac:dyDescent="0.25">
      <c r="A54" s="75"/>
      <c r="B54" s="164" t="s">
        <v>45</v>
      </c>
      <c r="C54" s="151" t="s">
        <v>62</v>
      </c>
      <c r="D54" s="151" t="s">
        <v>56</v>
      </c>
      <c r="E54" s="159"/>
      <c r="F54" s="158">
        <v>1</v>
      </c>
      <c r="G54" s="151" t="s">
        <v>165</v>
      </c>
      <c r="H54" s="115">
        <v>1</v>
      </c>
    </row>
    <row r="55" spans="1:8" ht="33.75" customHeight="1" x14ac:dyDescent="0.25">
      <c r="A55" s="75"/>
      <c r="B55" s="164"/>
      <c r="C55" s="151"/>
      <c r="D55" s="151"/>
      <c r="E55" s="160"/>
      <c r="F55" s="158"/>
      <c r="G55" s="151"/>
      <c r="H55" s="116"/>
    </row>
    <row r="56" spans="1:8" ht="22.5" customHeight="1" x14ac:dyDescent="0.25">
      <c r="A56" s="75"/>
      <c r="B56" s="161" t="s">
        <v>45</v>
      </c>
      <c r="C56" s="151"/>
      <c r="D56" s="151" t="s">
        <v>57</v>
      </c>
      <c r="E56" s="145" t="s">
        <v>152</v>
      </c>
      <c r="F56" s="163">
        <v>0.25</v>
      </c>
      <c r="G56" s="145" t="s">
        <v>198</v>
      </c>
      <c r="H56" s="104">
        <v>0.25</v>
      </c>
    </row>
    <row r="57" spans="1:8" ht="36.75" customHeight="1" x14ac:dyDescent="0.25">
      <c r="A57" s="75"/>
      <c r="B57" s="162"/>
      <c r="C57" s="151"/>
      <c r="D57" s="151"/>
      <c r="E57" s="146"/>
      <c r="F57" s="163"/>
      <c r="G57" s="146"/>
      <c r="H57" s="106"/>
    </row>
    <row r="58" spans="1:8" ht="74.25" customHeight="1" x14ac:dyDescent="0.25">
      <c r="A58" s="75"/>
      <c r="B58" s="65" t="s">
        <v>45</v>
      </c>
      <c r="C58" s="151"/>
      <c r="D58" s="53" t="s">
        <v>58</v>
      </c>
      <c r="E58" s="53" t="s">
        <v>152</v>
      </c>
      <c r="F58" s="81">
        <v>1</v>
      </c>
      <c r="G58" s="53" t="s">
        <v>166</v>
      </c>
      <c r="H58" s="82">
        <v>1</v>
      </c>
    </row>
    <row r="59" spans="1:8" ht="15" customHeight="1" x14ac:dyDescent="0.25">
      <c r="A59" s="75"/>
      <c r="B59" s="156" t="s">
        <v>45</v>
      </c>
      <c r="C59" s="151" t="s">
        <v>63</v>
      </c>
      <c r="D59" s="165" t="s">
        <v>60</v>
      </c>
      <c r="E59" s="166" t="s">
        <v>152</v>
      </c>
      <c r="F59" s="158">
        <v>100</v>
      </c>
      <c r="G59" s="145" t="s">
        <v>199</v>
      </c>
      <c r="H59" s="115">
        <v>100</v>
      </c>
    </row>
    <row r="60" spans="1:8" ht="16.5" customHeight="1" x14ac:dyDescent="0.25">
      <c r="A60" s="75"/>
      <c r="B60" s="156"/>
      <c r="C60" s="151"/>
      <c r="D60" s="165"/>
      <c r="E60" s="167"/>
      <c r="F60" s="158"/>
      <c r="G60" s="170"/>
      <c r="H60" s="127"/>
    </row>
    <row r="61" spans="1:8" ht="16.5" customHeight="1" x14ac:dyDescent="0.25">
      <c r="A61" s="75"/>
      <c r="B61" s="156"/>
      <c r="C61" s="151"/>
      <c r="D61" s="165"/>
      <c r="E61" s="167"/>
      <c r="F61" s="158"/>
      <c r="G61" s="170"/>
      <c r="H61" s="127"/>
    </row>
    <row r="62" spans="1:8" ht="48.75" customHeight="1" x14ac:dyDescent="0.25">
      <c r="A62" s="75"/>
      <c r="B62" s="156"/>
      <c r="C62" s="151"/>
      <c r="D62" s="165"/>
      <c r="E62" s="168"/>
      <c r="F62" s="158"/>
      <c r="G62" s="146"/>
      <c r="H62" s="116"/>
    </row>
    <row r="63" spans="1:8" ht="51.75" customHeight="1" x14ac:dyDescent="0.25">
      <c r="A63" s="75"/>
      <c r="B63" s="156"/>
      <c r="C63" s="151"/>
      <c r="D63" s="165" t="s">
        <v>61</v>
      </c>
      <c r="E63" s="166" t="s">
        <v>152</v>
      </c>
      <c r="F63" s="163">
        <v>1</v>
      </c>
      <c r="G63" s="173" t="s">
        <v>167</v>
      </c>
      <c r="H63" s="104">
        <v>1</v>
      </c>
    </row>
    <row r="64" spans="1:8" ht="14.25" hidden="1" customHeight="1" x14ac:dyDescent="0.25">
      <c r="A64" s="75"/>
      <c r="B64" s="156"/>
      <c r="C64" s="151"/>
      <c r="D64" s="165"/>
      <c r="E64" s="167"/>
      <c r="F64" s="163"/>
      <c r="G64" s="174"/>
      <c r="H64" s="105"/>
    </row>
    <row r="65" spans="1:8" ht="11.25" hidden="1" customHeight="1" x14ac:dyDescent="0.25">
      <c r="A65" s="75"/>
      <c r="B65" s="156"/>
      <c r="C65" s="151"/>
      <c r="D65" s="165"/>
      <c r="E65" s="167"/>
      <c r="F65" s="163"/>
      <c r="G65" s="174"/>
      <c r="H65" s="105"/>
    </row>
    <row r="66" spans="1:8" ht="14.25" hidden="1" customHeight="1" x14ac:dyDescent="0.25">
      <c r="A66" s="75"/>
      <c r="B66" s="156"/>
      <c r="C66" s="151"/>
      <c r="D66" s="165"/>
      <c r="E66" s="167"/>
      <c r="F66" s="163"/>
      <c r="G66" s="174"/>
      <c r="H66" s="105"/>
    </row>
    <row r="67" spans="1:8" ht="14.25" hidden="1" customHeight="1" x14ac:dyDescent="0.25">
      <c r="A67" s="75"/>
      <c r="B67" s="156"/>
      <c r="C67" s="151"/>
      <c r="D67" s="165"/>
      <c r="E67" s="167"/>
      <c r="F67" s="163"/>
      <c r="G67" s="174"/>
      <c r="H67" s="105"/>
    </row>
    <row r="68" spans="1:8" ht="12" hidden="1" customHeight="1" x14ac:dyDescent="0.25">
      <c r="A68" s="75"/>
      <c r="B68" s="156"/>
      <c r="C68" s="151"/>
      <c r="D68" s="165"/>
      <c r="E68" s="167"/>
      <c r="F68" s="163"/>
      <c r="G68" s="174"/>
      <c r="H68" s="105"/>
    </row>
    <row r="69" spans="1:8" ht="14.25" hidden="1" customHeight="1" x14ac:dyDescent="0.25">
      <c r="A69" s="75"/>
      <c r="B69" s="156"/>
      <c r="C69" s="151"/>
      <c r="D69" s="165"/>
      <c r="E69" s="167"/>
      <c r="F69" s="163"/>
      <c r="G69" s="174"/>
      <c r="H69" s="105"/>
    </row>
    <row r="70" spans="1:8" ht="14.25" hidden="1" customHeight="1" x14ac:dyDescent="0.25">
      <c r="A70" s="75"/>
      <c r="B70" s="156"/>
      <c r="C70" s="151"/>
      <c r="D70" s="165"/>
      <c r="E70" s="167"/>
      <c r="F70" s="163"/>
      <c r="G70" s="174"/>
      <c r="H70" s="105"/>
    </row>
    <row r="71" spans="1:8" ht="14.25" hidden="1" customHeight="1" x14ac:dyDescent="0.25">
      <c r="A71" s="75"/>
      <c r="B71" s="156"/>
      <c r="C71" s="151"/>
      <c r="D71" s="165"/>
      <c r="E71" s="167"/>
      <c r="F71" s="163"/>
      <c r="G71" s="174"/>
      <c r="H71" s="105"/>
    </row>
    <row r="72" spans="1:8" ht="9" hidden="1" customHeight="1" x14ac:dyDescent="0.25">
      <c r="A72" s="75"/>
      <c r="B72" s="156"/>
      <c r="C72" s="151"/>
      <c r="D72" s="165"/>
      <c r="E72" s="167"/>
      <c r="F72" s="163"/>
      <c r="G72" s="174"/>
      <c r="H72" s="105"/>
    </row>
    <row r="73" spans="1:8" ht="14.25" hidden="1" customHeight="1" x14ac:dyDescent="0.25">
      <c r="A73" s="75"/>
      <c r="B73" s="156"/>
      <c r="C73" s="151"/>
      <c r="D73" s="165"/>
      <c r="E73" s="167"/>
      <c r="F73" s="163"/>
      <c r="G73" s="174"/>
      <c r="H73" s="105"/>
    </row>
    <row r="74" spans="1:8" ht="14.25" hidden="1" customHeight="1" x14ac:dyDescent="0.25">
      <c r="A74" s="75"/>
      <c r="B74" s="156"/>
      <c r="C74" s="151"/>
      <c r="D74" s="165"/>
      <c r="E74" s="167"/>
      <c r="F74" s="163"/>
      <c r="G74" s="174"/>
      <c r="H74" s="105"/>
    </row>
    <row r="75" spans="1:8" ht="14.25" hidden="1" customHeight="1" x14ac:dyDescent="0.25">
      <c r="A75" s="75"/>
      <c r="B75" s="156"/>
      <c r="C75" s="151"/>
      <c r="D75" s="165"/>
      <c r="E75" s="167"/>
      <c r="F75" s="163"/>
      <c r="G75" s="174"/>
      <c r="H75" s="105"/>
    </row>
    <row r="76" spans="1:8" ht="14.25" hidden="1" customHeight="1" x14ac:dyDescent="0.25">
      <c r="A76" s="75"/>
      <c r="B76" s="156"/>
      <c r="C76" s="151"/>
      <c r="D76" s="165"/>
      <c r="E76" s="167"/>
      <c r="F76" s="163"/>
      <c r="G76" s="174"/>
      <c r="H76" s="105"/>
    </row>
    <row r="77" spans="1:8" ht="14.25" hidden="1" customHeight="1" x14ac:dyDescent="0.25">
      <c r="A77" s="75"/>
      <c r="B77" s="156"/>
      <c r="C77" s="151"/>
      <c r="D77" s="165"/>
      <c r="E77" s="167"/>
      <c r="F77" s="163"/>
      <c r="G77" s="174"/>
      <c r="H77" s="105"/>
    </row>
    <row r="78" spans="1:8" ht="14.25" hidden="1" customHeight="1" x14ac:dyDescent="0.25">
      <c r="A78" s="75"/>
      <c r="B78" s="156"/>
      <c r="C78" s="151"/>
      <c r="D78" s="165"/>
      <c r="E78" s="167"/>
      <c r="F78" s="163"/>
      <c r="G78" s="174"/>
      <c r="H78" s="105"/>
    </row>
    <row r="79" spans="1:8" ht="7.5" hidden="1" customHeight="1" x14ac:dyDescent="0.25">
      <c r="A79" s="75"/>
      <c r="B79" s="156"/>
      <c r="C79" s="151"/>
      <c r="D79" s="165"/>
      <c r="E79" s="167"/>
      <c r="F79" s="163"/>
      <c r="G79" s="174"/>
      <c r="H79" s="105"/>
    </row>
    <row r="80" spans="1:8" ht="14.25" hidden="1" customHeight="1" x14ac:dyDescent="0.25">
      <c r="A80" s="75"/>
      <c r="B80" s="156"/>
      <c r="C80" s="151"/>
      <c r="D80" s="165"/>
      <c r="E80" s="167"/>
      <c r="F80" s="163"/>
      <c r="G80" s="174"/>
      <c r="H80" s="105"/>
    </row>
    <row r="81" spans="1:8" ht="14.25" hidden="1" customHeight="1" x14ac:dyDescent="0.25">
      <c r="A81" s="75"/>
      <c r="B81" s="156"/>
      <c r="C81" s="151"/>
      <c r="D81" s="165"/>
      <c r="E81" s="167"/>
      <c r="F81" s="163"/>
      <c r="G81" s="174"/>
      <c r="H81" s="105"/>
    </row>
    <row r="82" spans="1:8" ht="14.25" hidden="1" customHeight="1" x14ac:dyDescent="0.25">
      <c r="A82" s="75"/>
      <c r="B82" s="156"/>
      <c r="C82" s="151"/>
      <c r="D82" s="165"/>
      <c r="E82" s="167"/>
      <c r="F82" s="163"/>
      <c r="G82" s="174"/>
      <c r="H82" s="105"/>
    </row>
    <row r="83" spans="1:8" ht="14.25" hidden="1" customHeight="1" x14ac:dyDescent="0.25">
      <c r="A83" s="75"/>
      <c r="B83" s="156"/>
      <c r="C83" s="151"/>
      <c r="D83" s="165"/>
      <c r="E83" s="167"/>
      <c r="F83" s="163"/>
      <c r="G83" s="174"/>
      <c r="H83" s="105"/>
    </row>
    <row r="84" spans="1:8" ht="14.25" hidden="1" customHeight="1" x14ac:dyDescent="0.25">
      <c r="A84" s="75"/>
      <c r="B84" s="156"/>
      <c r="C84" s="151"/>
      <c r="D84" s="165"/>
      <c r="E84" s="167"/>
      <c r="F84" s="163"/>
      <c r="G84" s="174"/>
      <c r="H84" s="105"/>
    </row>
    <row r="85" spans="1:8" ht="14.25" hidden="1" customHeight="1" x14ac:dyDescent="0.25">
      <c r="A85" s="75"/>
      <c r="B85" s="156"/>
      <c r="C85" s="151"/>
      <c r="D85" s="165"/>
      <c r="E85" s="167"/>
      <c r="F85" s="163"/>
      <c r="G85" s="174"/>
      <c r="H85" s="105"/>
    </row>
    <row r="86" spans="1:8" ht="14.25" hidden="1" customHeight="1" x14ac:dyDescent="0.25">
      <c r="A86" s="75"/>
      <c r="B86" s="156"/>
      <c r="C86" s="151"/>
      <c r="D86" s="165"/>
      <c r="E86" s="167"/>
      <c r="F86" s="163"/>
      <c r="G86" s="174"/>
      <c r="H86" s="105"/>
    </row>
    <row r="87" spans="1:8" ht="14.25" hidden="1" customHeight="1" x14ac:dyDescent="0.25">
      <c r="A87" s="75"/>
      <c r="B87" s="156"/>
      <c r="C87" s="151"/>
      <c r="D87" s="165"/>
      <c r="E87" s="167"/>
      <c r="F87" s="163"/>
      <c r="G87" s="174"/>
      <c r="H87" s="105"/>
    </row>
    <row r="88" spans="1:8" ht="14.25" hidden="1" customHeight="1" x14ac:dyDescent="0.25">
      <c r="A88" s="75"/>
      <c r="B88" s="156"/>
      <c r="C88" s="151"/>
      <c r="D88" s="165"/>
      <c r="E88" s="167"/>
      <c r="F88" s="163"/>
      <c r="G88" s="174"/>
      <c r="H88" s="105"/>
    </row>
    <row r="89" spans="1:8" ht="14.25" hidden="1" customHeight="1" x14ac:dyDescent="0.25">
      <c r="A89" s="75"/>
      <c r="B89" s="156"/>
      <c r="C89" s="151"/>
      <c r="D89" s="165"/>
      <c r="E89" s="167"/>
      <c r="F89" s="163"/>
      <c r="G89" s="174"/>
      <c r="H89" s="105"/>
    </row>
    <row r="90" spans="1:8" ht="14.25" hidden="1" customHeight="1" x14ac:dyDescent="0.25">
      <c r="A90" s="75"/>
      <c r="B90" s="156"/>
      <c r="C90" s="151"/>
      <c r="D90" s="165"/>
      <c r="E90" s="167"/>
      <c r="F90" s="163"/>
      <c r="G90" s="174"/>
      <c r="H90" s="105"/>
    </row>
    <row r="91" spans="1:8" ht="14.25" hidden="1" customHeight="1" x14ac:dyDescent="0.25">
      <c r="A91" s="75"/>
      <c r="B91" s="156"/>
      <c r="C91" s="151"/>
      <c r="D91" s="165"/>
      <c r="E91" s="167"/>
      <c r="F91" s="163"/>
      <c r="G91" s="174"/>
      <c r="H91" s="105"/>
    </row>
    <row r="92" spans="1:8" ht="14.25" hidden="1" customHeight="1" x14ac:dyDescent="0.25">
      <c r="A92" s="75"/>
      <c r="B92" s="156"/>
      <c r="C92" s="151"/>
      <c r="D92" s="165"/>
      <c r="E92" s="167"/>
      <c r="F92" s="163"/>
      <c r="G92" s="174"/>
      <c r="H92" s="105"/>
    </row>
    <row r="93" spans="1:8" ht="43.5" customHeight="1" x14ac:dyDescent="0.25">
      <c r="A93" s="75"/>
      <c r="B93" s="156"/>
      <c r="C93" s="151"/>
      <c r="D93" s="165"/>
      <c r="E93" s="168"/>
      <c r="F93" s="163"/>
      <c r="G93" s="175"/>
      <c r="H93" s="106"/>
    </row>
    <row r="94" spans="1:8" ht="14.25" customHeight="1" x14ac:dyDescent="0.25">
      <c r="A94" s="75"/>
      <c r="B94" s="155" t="s">
        <v>59</v>
      </c>
      <c r="C94" s="125" t="s">
        <v>64</v>
      </c>
      <c r="D94" s="125" t="s">
        <v>65</v>
      </c>
      <c r="E94" s="125" t="s">
        <v>152</v>
      </c>
      <c r="F94" s="110">
        <v>0</v>
      </c>
      <c r="G94" s="125" t="s">
        <v>144</v>
      </c>
      <c r="H94" s="110">
        <v>0</v>
      </c>
    </row>
    <row r="95" spans="1:8" ht="40.5" customHeight="1" x14ac:dyDescent="0.25">
      <c r="A95" s="75"/>
      <c r="B95" s="155"/>
      <c r="C95" s="126"/>
      <c r="D95" s="126"/>
      <c r="E95" s="126"/>
      <c r="F95" s="110"/>
      <c r="G95" s="126"/>
      <c r="H95" s="110"/>
    </row>
    <row r="96" spans="1:8" ht="69" customHeight="1" x14ac:dyDescent="0.25">
      <c r="A96" s="75"/>
      <c r="B96" s="155"/>
      <c r="C96" s="63" t="s">
        <v>66</v>
      </c>
      <c r="D96" s="63" t="s">
        <v>67</v>
      </c>
      <c r="E96" s="63" t="s">
        <v>152</v>
      </c>
      <c r="F96" s="73">
        <v>0.8</v>
      </c>
      <c r="G96" s="63" t="s">
        <v>172</v>
      </c>
      <c r="H96" s="73">
        <v>0.8</v>
      </c>
    </row>
    <row r="97" spans="1:8" ht="53.25" customHeight="1" x14ac:dyDescent="0.25">
      <c r="A97" s="75"/>
      <c r="B97" s="59" t="s">
        <v>59</v>
      </c>
      <c r="C97" s="63" t="s">
        <v>68</v>
      </c>
      <c r="D97" s="63" t="s">
        <v>69</v>
      </c>
      <c r="E97" s="63" t="s">
        <v>152</v>
      </c>
      <c r="F97" s="62">
        <v>5</v>
      </c>
      <c r="G97" s="63" t="s">
        <v>173</v>
      </c>
      <c r="H97" s="62">
        <v>5</v>
      </c>
    </row>
    <row r="98" spans="1:8" ht="57.75" customHeight="1" x14ac:dyDescent="0.25">
      <c r="A98" s="75"/>
      <c r="B98" s="59" t="s">
        <v>59</v>
      </c>
      <c r="C98" s="63" t="s">
        <v>71</v>
      </c>
      <c r="D98" s="63" t="s">
        <v>70</v>
      </c>
      <c r="E98" s="63" t="s">
        <v>152</v>
      </c>
      <c r="F98" s="62">
        <v>13</v>
      </c>
      <c r="G98" s="63" t="s">
        <v>174</v>
      </c>
      <c r="H98" s="62">
        <v>13</v>
      </c>
    </row>
    <row r="99" spans="1:8" ht="55.5" customHeight="1" x14ac:dyDescent="0.25">
      <c r="A99" s="75"/>
      <c r="B99" s="59" t="s">
        <v>59</v>
      </c>
      <c r="C99" s="63" t="s">
        <v>72</v>
      </c>
      <c r="D99" s="63" t="s">
        <v>73</v>
      </c>
      <c r="E99" s="63" t="s">
        <v>152</v>
      </c>
      <c r="F99" s="73">
        <v>0.35</v>
      </c>
      <c r="G99" s="63" t="s">
        <v>175</v>
      </c>
      <c r="H99" s="73">
        <v>0.35</v>
      </c>
    </row>
    <row r="100" spans="1:8" ht="72.75" customHeight="1" x14ac:dyDescent="0.25">
      <c r="A100" s="75"/>
      <c r="B100" s="59" t="s">
        <v>59</v>
      </c>
      <c r="C100" s="63" t="s">
        <v>74</v>
      </c>
      <c r="D100" s="63" t="s">
        <v>75</v>
      </c>
      <c r="E100" s="63" t="s">
        <v>152</v>
      </c>
      <c r="F100" s="62">
        <v>1</v>
      </c>
      <c r="G100" s="63" t="s">
        <v>202</v>
      </c>
      <c r="H100" s="62">
        <v>1</v>
      </c>
    </row>
    <row r="101" spans="1:8" ht="190.5" customHeight="1" x14ac:dyDescent="0.25">
      <c r="A101" s="75"/>
      <c r="B101" s="65" t="s">
        <v>87</v>
      </c>
      <c r="C101" s="66" t="s">
        <v>147</v>
      </c>
      <c r="D101" s="53" t="s">
        <v>148</v>
      </c>
      <c r="E101" s="53" t="s">
        <v>153</v>
      </c>
      <c r="F101" s="30">
        <v>1</v>
      </c>
      <c r="G101" s="39" t="s">
        <v>200</v>
      </c>
      <c r="H101" s="30">
        <v>1</v>
      </c>
    </row>
    <row r="102" spans="1:8" ht="126.75" customHeight="1" x14ac:dyDescent="0.25">
      <c r="A102" s="75"/>
      <c r="B102" s="65" t="s">
        <v>87</v>
      </c>
      <c r="C102" s="66" t="s">
        <v>85</v>
      </c>
      <c r="D102" s="53" t="s">
        <v>90</v>
      </c>
      <c r="E102" s="53" t="s">
        <v>153</v>
      </c>
      <c r="F102" s="30">
        <f>365*5</f>
        <v>1825</v>
      </c>
      <c r="G102" s="46" t="s">
        <v>177</v>
      </c>
      <c r="H102" s="30">
        <f>365*5</f>
        <v>1825</v>
      </c>
    </row>
    <row r="103" spans="1:8" ht="189.75" customHeight="1" x14ac:dyDescent="0.25">
      <c r="A103" s="75"/>
      <c r="B103" s="65" t="s">
        <v>87</v>
      </c>
      <c r="C103" s="66" t="s">
        <v>86</v>
      </c>
      <c r="D103" s="53" t="s">
        <v>91</v>
      </c>
      <c r="E103" s="53" t="s">
        <v>153</v>
      </c>
      <c r="F103" s="30">
        <v>100</v>
      </c>
      <c r="G103" s="39" t="s">
        <v>201</v>
      </c>
      <c r="H103" s="30">
        <v>100</v>
      </c>
    </row>
    <row r="104" spans="1:8" ht="249.75" customHeight="1" x14ac:dyDescent="0.25">
      <c r="A104" s="75"/>
      <c r="B104" s="65" t="s">
        <v>87</v>
      </c>
      <c r="C104" s="169" t="s">
        <v>88</v>
      </c>
      <c r="D104" s="53" t="s">
        <v>92</v>
      </c>
      <c r="E104" s="53" t="s">
        <v>153</v>
      </c>
      <c r="F104" s="31">
        <f>365*6</f>
        <v>2190</v>
      </c>
      <c r="G104" s="46" t="s">
        <v>178</v>
      </c>
      <c r="H104" s="31">
        <f>365*6</f>
        <v>2190</v>
      </c>
    </row>
    <row r="105" spans="1:8" ht="142.5" customHeight="1" x14ac:dyDescent="0.25">
      <c r="A105" s="75"/>
      <c r="B105" s="65" t="s">
        <v>87</v>
      </c>
      <c r="C105" s="169"/>
      <c r="D105" s="53" t="s">
        <v>93</v>
      </c>
      <c r="E105" s="53" t="s">
        <v>153</v>
      </c>
      <c r="F105" s="180">
        <v>1</v>
      </c>
      <c r="G105" s="46" t="s">
        <v>187</v>
      </c>
      <c r="H105" s="74">
        <v>1</v>
      </c>
    </row>
    <row r="106" spans="1:8" ht="135" customHeight="1" x14ac:dyDescent="0.25">
      <c r="A106" s="75"/>
      <c r="B106" s="65" t="s">
        <v>87</v>
      </c>
      <c r="C106" s="60" t="s">
        <v>89</v>
      </c>
      <c r="D106" s="53" t="s">
        <v>94</v>
      </c>
      <c r="E106" s="53" t="s">
        <v>153</v>
      </c>
      <c r="F106" s="64">
        <v>1251</v>
      </c>
      <c r="G106" s="46" t="s">
        <v>179</v>
      </c>
      <c r="H106" s="64">
        <v>1251</v>
      </c>
    </row>
    <row r="107" spans="1:8" ht="128.25" customHeight="1" x14ac:dyDescent="0.25">
      <c r="A107" s="75"/>
      <c r="B107" s="59" t="s">
        <v>97</v>
      </c>
      <c r="C107" s="68" t="s">
        <v>98</v>
      </c>
      <c r="D107" s="63" t="s">
        <v>103</v>
      </c>
      <c r="E107" s="63" t="s">
        <v>153</v>
      </c>
      <c r="F107" s="32">
        <v>0.2</v>
      </c>
      <c r="G107" s="84" t="s">
        <v>204</v>
      </c>
      <c r="H107" s="32">
        <v>0.2</v>
      </c>
    </row>
    <row r="108" spans="1:8" ht="114" customHeight="1" x14ac:dyDescent="0.25">
      <c r="A108" s="75"/>
      <c r="B108" s="59" t="s">
        <v>97</v>
      </c>
      <c r="C108" s="68" t="s">
        <v>99</v>
      </c>
      <c r="D108" s="63" t="s">
        <v>103</v>
      </c>
      <c r="E108" s="63" t="s">
        <v>153</v>
      </c>
      <c r="F108" s="32">
        <v>0.25</v>
      </c>
      <c r="G108" s="83" t="s">
        <v>188</v>
      </c>
      <c r="H108" s="32">
        <v>0.25</v>
      </c>
    </row>
    <row r="109" spans="1:8" ht="108" customHeight="1" x14ac:dyDescent="0.25">
      <c r="A109" s="75"/>
      <c r="B109" s="59" t="s">
        <v>97</v>
      </c>
      <c r="C109" s="68" t="s">
        <v>100</v>
      </c>
      <c r="D109" s="63" t="s">
        <v>95</v>
      </c>
      <c r="E109" s="63" t="s">
        <v>153</v>
      </c>
      <c r="F109" s="32">
        <v>0.99</v>
      </c>
      <c r="G109" s="83" t="s">
        <v>189</v>
      </c>
      <c r="H109" s="32">
        <v>0.99</v>
      </c>
    </row>
    <row r="110" spans="1:8" ht="131.25" customHeight="1" x14ac:dyDescent="0.25">
      <c r="A110" s="75"/>
      <c r="B110" s="59" t="s">
        <v>97</v>
      </c>
      <c r="C110" s="68" t="s">
        <v>101</v>
      </c>
      <c r="D110" s="63" t="s">
        <v>96</v>
      </c>
      <c r="E110" s="63" t="s">
        <v>153</v>
      </c>
      <c r="F110" s="32">
        <v>0.2</v>
      </c>
      <c r="G110" s="85" t="s">
        <v>171</v>
      </c>
      <c r="H110" s="32">
        <v>0.2</v>
      </c>
    </row>
    <row r="111" spans="1:8" ht="143.25" customHeight="1" x14ac:dyDescent="0.25">
      <c r="A111" s="75"/>
      <c r="B111" s="59" t="s">
        <v>97</v>
      </c>
      <c r="C111" s="68" t="s">
        <v>102</v>
      </c>
      <c r="D111" s="63" t="s">
        <v>104</v>
      </c>
      <c r="E111" s="63" t="s">
        <v>153</v>
      </c>
      <c r="F111" s="32">
        <v>0.25</v>
      </c>
      <c r="G111" s="83" t="s">
        <v>190</v>
      </c>
      <c r="H111" s="32">
        <v>0.25</v>
      </c>
    </row>
    <row r="112" spans="1:8" ht="34.5" customHeight="1" x14ac:dyDescent="0.25">
      <c r="A112" s="75"/>
      <c r="B112" s="156" t="s">
        <v>105</v>
      </c>
      <c r="C112" s="151" t="s">
        <v>106</v>
      </c>
      <c r="D112" s="151" t="s">
        <v>107</v>
      </c>
      <c r="E112" s="145" t="s">
        <v>153</v>
      </c>
      <c r="F112" s="107">
        <v>1</v>
      </c>
      <c r="G112" s="173" t="s">
        <v>233</v>
      </c>
      <c r="H112" s="107">
        <v>1</v>
      </c>
    </row>
    <row r="113" spans="1:8" ht="15" x14ac:dyDescent="0.25">
      <c r="A113" s="75"/>
      <c r="B113" s="156"/>
      <c r="C113" s="151"/>
      <c r="D113" s="151"/>
      <c r="E113" s="146"/>
      <c r="F113" s="107"/>
      <c r="G113" s="175"/>
      <c r="H113" s="107"/>
    </row>
    <row r="114" spans="1:8" ht="177" customHeight="1" x14ac:dyDescent="0.25">
      <c r="A114" s="75"/>
      <c r="B114" s="40" t="s">
        <v>105</v>
      </c>
      <c r="C114" s="42" t="s">
        <v>108</v>
      </c>
      <c r="D114" s="42" t="s">
        <v>109</v>
      </c>
      <c r="E114" s="41" t="s">
        <v>153</v>
      </c>
      <c r="F114" s="43">
        <v>1</v>
      </c>
      <c r="G114" s="27" t="s">
        <v>232</v>
      </c>
      <c r="H114" s="43">
        <v>1</v>
      </c>
    </row>
    <row r="115" spans="1:8" ht="30.75" customHeight="1" x14ac:dyDescent="0.25">
      <c r="A115" s="75"/>
      <c r="B115" s="59"/>
      <c r="C115" s="125" t="s">
        <v>157</v>
      </c>
      <c r="D115" s="103" t="s">
        <v>155</v>
      </c>
      <c r="E115" s="137" t="s">
        <v>152</v>
      </c>
      <c r="F115" s="108">
        <v>3</v>
      </c>
      <c r="G115" s="123" t="s">
        <v>185</v>
      </c>
      <c r="H115" s="108">
        <v>3</v>
      </c>
    </row>
    <row r="116" spans="1:8" ht="105" customHeight="1" x14ac:dyDescent="0.25">
      <c r="A116" s="75"/>
      <c r="B116" s="147" t="s">
        <v>115</v>
      </c>
      <c r="C116" s="149"/>
      <c r="D116" s="103"/>
      <c r="E116" s="138"/>
      <c r="F116" s="108"/>
      <c r="G116" s="124"/>
      <c r="H116" s="108"/>
    </row>
    <row r="117" spans="1:8" ht="99" customHeight="1" x14ac:dyDescent="0.25">
      <c r="A117" s="75"/>
      <c r="B117" s="148"/>
      <c r="C117" s="126"/>
      <c r="D117" s="56" t="s">
        <v>156</v>
      </c>
      <c r="E117" s="69" t="s">
        <v>152</v>
      </c>
      <c r="F117" s="72">
        <v>1</v>
      </c>
      <c r="G117" s="49" t="s">
        <v>186</v>
      </c>
      <c r="H117" s="72">
        <v>1</v>
      </c>
    </row>
    <row r="118" spans="1:8" ht="99.75" customHeight="1" x14ac:dyDescent="0.25">
      <c r="A118" s="75"/>
      <c r="B118" s="59" t="s">
        <v>115</v>
      </c>
      <c r="C118" s="153" t="s">
        <v>118</v>
      </c>
      <c r="D118" s="48" t="s">
        <v>149</v>
      </c>
      <c r="E118" s="23"/>
      <c r="F118" s="47">
        <v>1</v>
      </c>
      <c r="G118" s="63" t="s">
        <v>180</v>
      </c>
      <c r="H118" s="47">
        <v>1</v>
      </c>
    </row>
    <row r="119" spans="1:8" ht="105" customHeight="1" x14ac:dyDescent="0.25">
      <c r="A119" s="75"/>
      <c r="B119" s="59" t="s">
        <v>115</v>
      </c>
      <c r="C119" s="153"/>
      <c r="D119" s="63" t="s">
        <v>119</v>
      </c>
      <c r="E119" s="63"/>
      <c r="F119" s="47">
        <v>720</v>
      </c>
      <c r="G119" s="63" t="s">
        <v>181</v>
      </c>
      <c r="H119" s="47">
        <v>720</v>
      </c>
    </row>
    <row r="120" spans="1:8" ht="75.75" customHeight="1" x14ac:dyDescent="0.25">
      <c r="A120" s="75"/>
      <c r="B120" s="147" t="s">
        <v>115</v>
      </c>
      <c r="C120" s="153"/>
      <c r="D120" s="63" t="s">
        <v>120</v>
      </c>
      <c r="E120" s="63"/>
      <c r="F120" s="47">
        <v>2</v>
      </c>
      <c r="G120" s="63" t="s">
        <v>182</v>
      </c>
      <c r="H120" s="47">
        <v>2</v>
      </c>
    </row>
    <row r="121" spans="1:8" ht="71.25" customHeight="1" x14ac:dyDescent="0.25">
      <c r="A121" s="75"/>
      <c r="B121" s="150"/>
      <c r="C121" s="153"/>
      <c r="D121" s="63" t="s">
        <v>154</v>
      </c>
      <c r="E121" s="63"/>
      <c r="F121" s="47">
        <v>7</v>
      </c>
      <c r="G121" s="63" t="s">
        <v>183</v>
      </c>
      <c r="H121" s="47">
        <v>7</v>
      </c>
    </row>
    <row r="122" spans="1:8" ht="90" customHeight="1" x14ac:dyDescent="0.25">
      <c r="A122" s="75"/>
      <c r="B122" s="148"/>
      <c r="C122" s="153"/>
      <c r="D122" s="23" t="s">
        <v>150</v>
      </c>
      <c r="E122" s="47"/>
      <c r="F122" s="47">
        <v>1</v>
      </c>
      <c r="G122" s="63" t="s">
        <v>184</v>
      </c>
      <c r="H122" s="47">
        <v>1</v>
      </c>
    </row>
    <row r="123" spans="1:8" ht="165.75" customHeight="1" x14ac:dyDescent="0.25">
      <c r="A123" s="75"/>
      <c r="B123" s="147" t="s">
        <v>115</v>
      </c>
      <c r="C123" s="103" t="s">
        <v>141</v>
      </c>
      <c r="D123" s="63" t="s">
        <v>121</v>
      </c>
      <c r="E123" s="63"/>
      <c r="F123" s="33">
        <v>0.95</v>
      </c>
      <c r="G123" s="44" t="s">
        <v>191</v>
      </c>
      <c r="H123" s="33">
        <v>0.95</v>
      </c>
    </row>
    <row r="124" spans="1:8" ht="323.25" customHeight="1" x14ac:dyDescent="0.25">
      <c r="A124" s="75"/>
      <c r="B124" s="150"/>
      <c r="C124" s="103"/>
      <c r="D124" s="63" t="s">
        <v>122</v>
      </c>
      <c r="E124" s="63"/>
      <c r="F124" s="33">
        <v>1</v>
      </c>
      <c r="G124" s="45" t="s">
        <v>193</v>
      </c>
      <c r="H124" s="33">
        <v>1</v>
      </c>
    </row>
    <row r="125" spans="1:8" ht="10.5" hidden="1" customHeight="1" x14ac:dyDescent="0.25">
      <c r="A125" s="75"/>
      <c r="B125" s="148"/>
      <c r="C125" s="103"/>
      <c r="D125" s="125" t="s">
        <v>123</v>
      </c>
      <c r="E125" s="54"/>
      <c r="F125" s="128">
        <v>1</v>
      </c>
      <c r="G125" s="71"/>
      <c r="H125" s="128">
        <v>1</v>
      </c>
    </row>
    <row r="126" spans="1:8" ht="41.25" customHeight="1" x14ac:dyDescent="0.25">
      <c r="A126" s="75"/>
      <c r="B126" s="59"/>
      <c r="C126" s="103"/>
      <c r="D126" s="149"/>
      <c r="E126" s="144"/>
      <c r="F126" s="129"/>
      <c r="G126" s="119" t="s">
        <v>192</v>
      </c>
      <c r="H126" s="129"/>
    </row>
    <row r="127" spans="1:8" ht="148.5" customHeight="1" x14ac:dyDescent="0.25">
      <c r="A127" s="75"/>
      <c r="B127" s="59" t="s">
        <v>115</v>
      </c>
      <c r="C127" s="103"/>
      <c r="D127" s="126"/>
      <c r="E127" s="138"/>
      <c r="F127" s="130"/>
      <c r="G127" s="120"/>
      <c r="H127" s="130"/>
    </row>
    <row r="128" spans="1:8" ht="34.5" customHeight="1" x14ac:dyDescent="0.25">
      <c r="A128" s="75"/>
      <c r="B128" s="34"/>
      <c r="C128" s="139" t="s">
        <v>139</v>
      </c>
      <c r="D128" s="140" t="s">
        <v>140</v>
      </c>
      <c r="E128" s="142"/>
      <c r="F128" s="117">
        <v>1</v>
      </c>
      <c r="G128" s="111" t="s">
        <v>234</v>
      </c>
      <c r="H128" s="117">
        <v>1</v>
      </c>
    </row>
    <row r="129" spans="1:8" ht="161.25" customHeight="1" x14ac:dyDescent="0.25">
      <c r="A129" s="75"/>
      <c r="B129" s="34" t="s">
        <v>115</v>
      </c>
      <c r="C129" s="139"/>
      <c r="D129" s="141"/>
      <c r="E129" s="143"/>
      <c r="F129" s="118"/>
      <c r="G129" s="111" t="s">
        <v>160</v>
      </c>
      <c r="H129" s="118"/>
    </row>
  </sheetData>
  <mergeCells count="116">
    <mergeCell ref="G54:G55"/>
    <mergeCell ref="G45:G46"/>
    <mergeCell ref="G63:G93"/>
    <mergeCell ref="G38:G39"/>
    <mergeCell ref="G41:G42"/>
    <mergeCell ref="E63:E93"/>
    <mergeCell ref="B94:B96"/>
    <mergeCell ref="B59:B93"/>
    <mergeCell ref="C115:C117"/>
    <mergeCell ref="B112:B113"/>
    <mergeCell ref="C112:C113"/>
    <mergeCell ref="F94:F95"/>
    <mergeCell ref="E94:E95"/>
    <mergeCell ref="C104:C105"/>
    <mergeCell ref="C94:C95"/>
    <mergeCell ref="D94:D95"/>
    <mergeCell ref="C54:C58"/>
    <mergeCell ref="D54:D55"/>
    <mergeCell ref="C59:C93"/>
    <mergeCell ref="D63:D93"/>
    <mergeCell ref="F63:F93"/>
    <mergeCell ref="D59:D62"/>
    <mergeCell ref="E59:E62"/>
    <mergeCell ref="F59:F62"/>
    <mergeCell ref="F45:F46"/>
    <mergeCell ref="C52:C53"/>
    <mergeCell ref="E52:E53"/>
    <mergeCell ref="E56:E57"/>
    <mergeCell ref="B56:B57"/>
    <mergeCell ref="D56:D57"/>
    <mergeCell ref="F56:F57"/>
    <mergeCell ref="B54:B55"/>
    <mergeCell ref="C41:C42"/>
    <mergeCell ref="B45:B47"/>
    <mergeCell ref="D52:D53"/>
    <mergeCell ref="E45:E46"/>
    <mergeCell ref="D45:D46"/>
    <mergeCell ref="B26:B30"/>
    <mergeCell ref="B34:B35"/>
    <mergeCell ref="C34:C35"/>
    <mergeCell ref="E41:E42"/>
    <mergeCell ref="D41:D42"/>
    <mergeCell ref="C38:C40"/>
    <mergeCell ref="D38:D39"/>
    <mergeCell ref="E38:E39"/>
    <mergeCell ref="B41:B42"/>
    <mergeCell ref="B12:B13"/>
    <mergeCell ref="C18:C21"/>
    <mergeCell ref="C15:C17"/>
    <mergeCell ref="B38:B39"/>
    <mergeCell ref="C23:C24"/>
    <mergeCell ref="F7:F8"/>
    <mergeCell ref="D115:D116"/>
    <mergeCell ref="C7:C8"/>
    <mergeCell ref="C118:C122"/>
    <mergeCell ref="C10:C11"/>
    <mergeCell ref="D10:D11"/>
    <mergeCell ref="D15:D17"/>
    <mergeCell ref="C44:C47"/>
    <mergeCell ref="B7:B8"/>
    <mergeCell ref="D125:D127"/>
    <mergeCell ref="B123:B125"/>
    <mergeCell ref="C123:C127"/>
    <mergeCell ref="D112:D113"/>
    <mergeCell ref="B120:B122"/>
    <mergeCell ref="B116:B117"/>
    <mergeCell ref="D7:D8"/>
    <mergeCell ref="F41:F42"/>
    <mergeCell ref="F38:F39"/>
    <mergeCell ref="F10:F11"/>
    <mergeCell ref="E126:E127"/>
    <mergeCell ref="F125:F127"/>
    <mergeCell ref="E112:E113"/>
    <mergeCell ref="F112:F113"/>
    <mergeCell ref="F52:F53"/>
    <mergeCell ref="F54:F55"/>
    <mergeCell ref="E54:E55"/>
    <mergeCell ref="F115:F116"/>
    <mergeCell ref="B2:F2"/>
    <mergeCell ref="E15:E17"/>
    <mergeCell ref="E115:E116"/>
    <mergeCell ref="C128:C129"/>
    <mergeCell ref="D128:D129"/>
    <mergeCell ref="F128:F129"/>
    <mergeCell ref="E128:E129"/>
    <mergeCell ref="F15:F17"/>
    <mergeCell ref="G126:G127"/>
    <mergeCell ref="G7:G8"/>
    <mergeCell ref="G115:G116"/>
    <mergeCell ref="G94:G95"/>
    <mergeCell ref="H59:H62"/>
    <mergeCell ref="G112:G113"/>
    <mergeCell ref="H125:H127"/>
    <mergeCell ref="G56:G57"/>
    <mergeCell ref="G59:G62"/>
    <mergeCell ref="G52:G53"/>
    <mergeCell ref="G128:G129"/>
    <mergeCell ref="H7:H8"/>
    <mergeCell ref="H10:H11"/>
    <mergeCell ref="H38:H39"/>
    <mergeCell ref="H41:H42"/>
    <mergeCell ref="H45:H46"/>
    <mergeCell ref="H52:H53"/>
    <mergeCell ref="H54:H55"/>
    <mergeCell ref="H56:H57"/>
    <mergeCell ref="H128:H129"/>
    <mergeCell ref="B3:H3"/>
    <mergeCell ref="H34:H35"/>
    <mergeCell ref="G10:G11"/>
    <mergeCell ref="H63:H93"/>
    <mergeCell ref="H112:H113"/>
    <mergeCell ref="H115:H116"/>
    <mergeCell ref="H15:H17"/>
    <mergeCell ref="H94:H95"/>
    <mergeCell ref="E7:E8"/>
    <mergeCell ref="E10:E11"/>
  </mergeCells>
  <conditionalFormatting sqref="F14">
    <cfRule type="expression" dxfId="71" priority="804" stopIfTrue="1">
      <formula>+IF((#REF!+#REF!+#REF!+#REF!+#REF!)&lt;&gt;#REF!,1,0)</formula>
    </cfRule>
  </conditionalFormatting>
  <conditionalFormatting sqref="D9:E10">
    <cfRule type="expression" dxfId="70" priority="863" stopIfTrue="1">
      <formula>+IF((#REF!+#REF!+#REF!+#REF!+#REF!)&lt;&gt;$C9,1,0)</formula>
    </cfRule>
  </conditionalFormatting>
  <conditionalFormatting sqref="D12:E13">
    <cfRule type="expression" dxfId="69" priority="839" stopIfTrue="1">
      <formula>+IF((#REF!+#REF!+#REF!+#REF!+#REF!)&lt;&gt;$D12,1,0)</formula>
    </cfRule>
  </conditionalFormatting>
  <conditionalFormatting sqref="C20">
    <cfRule type="expression" dxfId="68" priority="819" stopIfTrue="1">
      <formula>+IF((#REF!+#REF!+#REF!+#REF!+#REF!)&lt;&gt;$C20,1,0)</formula>
    </cfRule>
  </conditionalFormatting>
  <conditionalFormatting sqref="D18:E20">
    <cfRule type="expression" dxfId="67" priority="818" stopIfTrue="1">
      <formula>+IF((#REF!+#REF!+#REF!+#REF!+#REF!)&lt;&gt;$C18,1,0)</formula>
    </cfRule>
  </conditionalFormatting>
  <conditionalFormatting sqref="F18:F20">
    <cfRule type="expression" dxfId="66" priority="817" stopIfTrue="1">
      <formula>+IF((#REF!+#REF!+#REF!+#REF!+#REF!)&lt;&gt;#REF!,1,0)</formula>
    </cfRule>
  </conditionalFormatting>
  <conditionalFormatting sqref="F18:F20">
    <cfRule type="expression" dxfId="65" priority="816" stopIfTrue="1">
      <formula>+IF((#REF!+#REF!+#REF!+#REF!+#REF!)&lt;&gt;#REF!,1,0)</formula>
    </cfRule>
  </conditionalFormatting>
  <conditionalFormatting sqref="D21:E21">
    <cfRule type="expression" dxfId="64" priority="812" stopIfTrue="1">
      <formula>+IF((#REF!+#REF!+#REF!+#REF!+#REF!)&lt;&gt;$C21,1,0)</formula>
    </cfRule>
  </conditionalFormatting>
  <conditionalFormatting sqref="D14:E14">
    <cfRule type="expression" dxfId="63" priority="806" stopIfTrue="1">
      <formula>+IF((#REF!+#REF!+#REF!+#REF!+#REF!)&lt;&gt;$C15,1,0)</formula>
    </cfRule>
  </conditionalFormatting>
  <conditionalFormatting sqref="F14">
    <cfRule type="expression" dxfId="62" priority="805" stopIfTrue="1">
      <formula>+IF((#REF!+#REF!+#REF!+#REF!+#REF!)&lt;&gt;#REF!,1,0)</formula>
    </cfRule>
  </conditionalFormatting>
  <conditionalFormatting sqref="D7:E7">
    <cfRule type="expression" dxfId="61" priority="946" stopIfTrue="1">
      <formula>+IF((#REF!+#REF!+#REF!+#REF!+#REF!)&lt;&gt;#REF!,1,0)</formula>
    </cfRule>
  </conditionalFormatting>
  <conditionalFormatting sqref="F23">
    <cfRule type="expression" dxfId="60" priority="957" stopIfTrue="1">
      <formula>+IF((#REF!+#REF!+#REF!+#REF!+#REF!)&lt;&gt;#REF!,1,0)</formula>
    </cfRule>
  </conditionalFormatting>
  <conditionalFormatting sqref="F24">
    <cfRule type="expression" dxfId="59" priority="958" stopIfTrue="1">
      <formula>+IF((#REF!+#REF!+#REF!+#REF!+#REF!)&lt;&gt;#REF!,1,0)</formula>
    </cfRule>
  </conditionalFormatting>
  <conditionalFormatting sqref="D34:E34">
    <cfRule type="expression" dxfId="58" priority="793" stopIfTrue="1">
      <formula>+IF((#REF!+#REF!+#REF!+#REF!+#REF!)&lt;&gt;$C34,1,0)</formula>
    </cfRule>
  </conditionalFormatting>
  <conditionalFormatting sqref="F34">
    <cfRule type="expression" dxfId="57" priority="795" stopIfTrue="1">
      <formula>+IF((#REF!+#REF!+#REF!+#REF!+#REF!)&lt;&gt;#REF!,1,0)</formula>
    </cfRule>
  </conditionalFormatting>
  <conditionalFormatting sqref="F34">
    <cfRule type="expression" dxfId="56" priority="794" stopIfTrue="1">
      <formula>+IF((#REF!+#REF!+#REF!+#REF!+#REF!)&lt;&gt;#REF!,1,0)</formula>
    </cfRule>
  </conditionalFormatting>
  <conditionalFormatting sqref="D34:E34">
    <cfRule type="expression" dxfId="55" priority="792" stopIfTrue="1">
      <formula>+IF((#REF!+#REF!+#REF!+#REF!+#REF!)&lt;&gt;$C34,1,0)</formula>
    </cfRule>
  </conditionalFormatting>
  <conditionalFormatting sqref="C33">
    <cfRule type="expression" dxfId="54" priority="791" stopIfTrue="1">
      <formula>+IF((#REF!+#REF!+#REF!+#REF!+#REF!)&lt;&gt;$C33,1,0)</formula>
    </cfRule>
  </conditionalFormatting>
  <conditionalFormatting sqref="C33">
    <cfRule type="expression" dxfId="53" priority="790" stopIfTrue="1">
      <formula>+IF((#REF!+#REF!+#REF!+#REF!+#REF!)&lt;&gt;$C33,1,0)</formula>
    </cfRule>
  </conditionalFormatting>
  <conditionalFormatting sqref="D33:E33">
    <cfRule type="expression" dxfId="52" priority="789" stopIfTrue="1">
      <formula>+IF((#REF!+#REF!+#REF!+#REF!+#REF!)&lt;&gt;$C33,1,0)</formula>
    </cfRule>
  </conditionalFormatting>
  <conditionalFormatting sqref="D33:E33">
    <cfRule type="expression" dxfId="51" priority="788" stopIfTrue="1">
      <formula>+IF((#REF!+#REF!+#REF!+#REF!+#REF!)&lt;&gt;$C33,1,0)</formula>
    </cfRule>
  </conditionalFormatting>
  <conditionalFormatting sqref="C32:E32">
    <cfRule type="expression" dxfId="50" priority="782" stopIfTrue="1">
      <formula>+IF((#REF!+#REF!+#REF!+#REF!+#REF!)&lt;&gt;$C32,1,0)</formula>
    </cfRule>
  </conditionalFormatting>
  <conditionalFormatting sqref="C32:E32">
    <cfRule type="expression" dxfId="49" priority="781" stopIfTrue="1">
      <formula>+IF((#REF!+#REF!+#REF!+#REF!+#REF!)&lt;&gt;$C32,1,0)</formula>
    </cfRule>
  </conditionalFormatting>
  <conditionalFormatting sqref="F35">
    <cfRule type="expression" dxfId="48" priority="775" stopIfTrue="1">
      <formula>+IF((#REF!+#REF!+#REF!+#REF!+#REF!)&lt;&gt;#REF!,1,0)</formula>
    </cfRule>
  </conditionalFormatting>
  <conditionalFormatting sqref="F35">
    <cfRule type="expression" dxfId="47" priority="773" stopIfTrue="1">
      <formula>+IF((#REF!+#REF!+#REF!+#REF!+#REF!)&lt;&gt;#REF!,1,0)</formula>
    </cfRule>
  </conditionalFormatting>
  <conditionalFormatting sqref="D35:E35">
    <cfRule type="expression" dxfId="46" priority="772" stopIfTrue="1">
      <formula>+IF((#REF!+#REF!+#REF!+#REF!+#REF!)&lt;&gt;$C35,1,0)</formula>
    </cfRule>
  </conditionalFormatting>
  <conditionalFormatting sqref="D35:E35">
    <cfRule type="expression" dxfId="45" priority="771" stopIfTrue="1">
      <formula>+IF((#REF!+#REF!+#REF!+#REF!+#REF!)&lt;&gt;$C35,1,0)</formula>
    </cfRule>
  </conditionalFormatting>
  <conditionalFormatting sqref="F43">
    <cfRule type="expression" dxfId="44" priority="747" stopIfTrue="1">
      <formula>+IF((#REF!+#REF!+#REF!+#REF!+#REF!)&lt;&gt;#REF!,1,0)</formula>
    </cfRule>
  </conditionalFormatting>
  <conditionalFormatting sqref="F48">
    <cfRule type="expression" dxfId="43" priority="744" stopIfTrue="1">
      <formula>+IF((#REF!+#REF!+#REF!+#REF!+#REF!)&lt;&gt;#REF!,1,0)</formula>
    </cfRule>
  </conditionalFormatting>
  <conditionalFormatting sqref="F48">
    <cfRule type="expression" dxfId="42" priority="743" stopIfTrue="1">
      <formula>+IF((#REF!+#REF!+#REF!+#REF!+#REF!)&lt;&gt;#REF!,1,0)</formula>
    </cfRule>
  </conditionalFormatting>
  <conditionalFormatting sqref="F48">
    <cfRule type="expression" dxfId="41" priority="742" stopIfTrue="1">
      <formula>+IF((#REF!+#REF!+#REF!+#REF!+#REF!)&lt;&gt;#REF!,1,0)</formula>
    </cfRule>
  </conditionalFormatting>
  <conditionalFormatting sqref="F52">
    <cfRule type="expression" dxfId="40" priority="739" stopIfTrue="1">
      <formula>+IF((#REF!+#REF!+#REF!+#REF!+#REF!)&lt;&gt;#REF!,1,0)</formula>
    </cfRule>
  </conditionalFormatting>
  <conditionalFormatting sqref="F50">
    <cfRule type="expression" dxfId="39" priority="738" stopIfTrue="1">
      <formula>+IF((#REF!+#REF!+#REF!+#REF!+#REF!)&lt;&gt;#REF!,1,0)</formula>
    </cfRule>
  </conditionalFormatting>
  <conditionalFormatting sqref="F101">
    <cfRule type="expression" dxfId="38" priority="723" stopIfTrue="1">
      <formula>+IF((#REF!+#REF!+#REF!+#REF!+#REF!)&lt;&gt;#REF!,1,0)</formula>
    </cfRule>
  </conditionalFormatting>
  <conditionalFormatting sqref="F102">
    <cfRule type="expression" dxfId="37" priority="722" stopIfTrue="1">
      <formula>+IF((#REF!+#REF!+#REF!+#REF!+#REF!)&lt;&gt;#REF!,1,0)</formula>
    </cfRule>
  </conditionalFormatting>
  <conditionalFormatting sqref="F103">
    <cfRule type="expression" dxfId="36" priority="721" stopIfTrue="1">
      <formula>+IF((#REF!+#REF!+#REF!+#REF!+#REF!)&lt;&gt;#REF!,1,0)</formula>
    </cfRule>
  </conditionalFormatting>
  <conditionalFormatting sqref="F106">
    <cfRule type="expression" dxfId="34" priority="543" stopIfTrue="1">
      <formula>+IF((#REF!+#REF!+#REF!+#REF!+#REF!)&lt;&gt;$C106,1,0)</formula>
    </cfRule>
  </conditionalFormatting>
  <conditionalFormatting sqref="G48 G50">
    <cfRule type="expression" dxfId="33" priority="529" stopIfTrue="1">
      <formula>+IF((#REF!+#REF!+#REF!+#REF!+#REF!)&lt;&gt;#REF!,1,0)</formula>
    </cfRule>
  </conditionalFormatting>
  <conditionalFormatting sqref="H14">
    <cfRule type="expression" dxfId="32" priority="67" stopIfTrue="1">
      <formula>+IF((#REF!+#REF!+#REF!+#REF!+#REF!)&lt;&gt;#REF!,1,0)</formula>
    </cfRule>
  </conditionalFormatting>
  <conditionalFormatting sqref="H18:H20">
    <cfRule type="expression" dxfId="31" priority="70" stopIfTrue="1">
      <formula>+IF((#REF!+#REF!+#REF!+#REF!+#REF!)&lt;&gt;#REF!,1,0)</formula>
    </cfRule>
  </conditionalFormatting>
  <conditionalFormatting sqref="H18:H20">
    <cfRule type="expression" dxfId="30" priority="69" stopIfTrue="1">
      <formula>+IF((#REF!+#REF!+#REF!+#REF!+#REF!)&lt;&gt;#REF!,1,0)</formula>
    </cfRule>
  </conditionalFormatting>
  <conditionalFormatting sqref="H14">
    <cfRule type="expression" dxfId="29" priority="68" stopIfTrue="1">
      <formula>+IF((#REF!+#REF!+#REF!+#REF!+#REF!)&lt;&gt;#REF!,1,0)</formula>
    </cfRule>
  </conditionalFormatting>
  <conditionalFormatting sqref="H23">
    <cfRule type="expression" dxfId="28" priority="71" stopIfTrue="1">
      <formula>+IF((#REF!+#REF!+#REF!+#REF!+#REF!)&lt;&gt;#REF!,1,0)</formula>
    </cfRule>
  </conditionalFormatting>
  <conditionalFormatting sqref="H24">
    <cfRule type="expression" dxfId="27" priority="72" stopIfTrue="1">
      <formula>+IF((#REF!+#REF!+#REF!+#REF!+#REF!)&lt;&gt;#REF!,1,0)</formula>
    </cfRule>
  </conditionalFormatting>
  <conditionalFormatting sqref="H34">
    <cfRule type="expression" dxfId="26" priority="64" stopIfTrue="1">
      <formula>+IF((#REF!+#REF!+#REF!+#REF!+#REF!)&lt;&gt;#REF!,1,0)</formula>
    </cfRule>
  </conditionalFormatting>
  <conditionalFormatting sqref="H34">
    <cfRule type="expression" dxfId="25" priority="63" stopIfTrue="1">
      <formula>+IF((#REF!+#REF!+#REF!+#REF!+#REF!)&lt;&gt;#REF!,1,0)</formula>
    </cfRule>
  </conditionalFormatting>
  <conditionalFormatting sqref="H43">
    <cfRule type="expression" dxfId="24" priority="62" stopIfTrue="1">
      <formula>+IF((#REF!+#REF!+#REF!+#REF!+#REF!)&lt;&gt;#REF!,1,0)</formula>
    </cfRule>
  </conditionalFormatting>
  <conditionalFormatting sqref="H48">
    <cfRule type="expression" dxfId="23" priority="61" stopIfTrue="1">
      <formula>+IF((#REF!+#REF!+#REF!+#REF!+#REF!)&lt;&gt;#REF!,1,0)</formula>
    </cfRule>
  </conditionalFormatting>
  <conditionalFormatting sqref="H48">
    <cfRule type="expression" dxfId="22" priority="60" stopIfTrue="1">
      <formula>+IF((#REF!+#REF!+#REF!+#REF!+#REF!)&lt;&gt;#REF!,1,0)</formula>
    </cfRule>
  </conditionalFormatting>
  <conditionalFormatting sqref="H48">
    <cfRule type="expression" dxfId="21" priority="59" stopIfTrue="1">
      <formula>+IF((#REF!+#REF!+#REF!+#REF!+#REF!)&lt;&gt;#REF!,1,0)</formula>
    </cfRule>
  </conditionalFormatting>
  <conditionalFormatting sqref="H52">
    <cfRule type="expression" dxfId="20" priority="58" stopIfTrue="1">
      <formula>+IF((#REF!+#REF!+#REF!+#REF!+#REF!)&lt;&gt;#REF!,1,0)</formula>
    </cfRule>
  </conditionalFormatting>
  <conditionalFormatting sqref="H50">
    <cfRule type="expression" dxfId="19" priority="57" stopIfTrue="1">
      <formula>+IF((#REF!+#REF!+#REF!+#REF!+#REF!)&lt;&gt;#REF!,1,0)</formula>
    </cfRule>
  </conditionalFormatting>
  <conditionalFormatting sqref="H101">
    <cfRule type="expression" dxfId="18" priority="56" stopIfTrue="1">
      <formula>+IF((#REF!+#REF!+#REF!+#REF!+#REF!)&lt;&gt;#REF!,1,0)</formula>
    </cfRule>
  </conditionalFormatting>
  <conditionalFormatting sqref="H102">
    <cfRule type="expression" dxfId="17" priority="55" stopIfTrue="1">
      <formula>+IF((#REF!+#REF!+#REF!+#REF!+#REF!)&lt;&gt;#REF!,1,0)</formula>
    </cfRule>
  </conditionalFormatting>
  <conditionalFormatting sqref="H103">
    <cfRule type="expression" dxfId="16" priority="54" stopIfTrue="1">
      <formula>+IF((#REF!+#REF!+#REF!+#REF!+#REF!)&lt;&gt;#REF!,1,0)</formula>
    </cfRule>
  </conditionalFormatting>
  <conditionalFormatting sqref="H105">
    <cfRule type="expression" dxfId="15" priority="53" stopIfTrue="1">
      <formula>+IF((#REF!+#REF!+#REF!+#REF!+#REF!)&lt;&gt;$B105,1,0)</formula>
    </cfRule>
  </conditionalFormatting>
  <conditionalFormatting sqref="H106">
    <cfRule type="expression" dxfId="14" priority="52" stopIfTrue="1">
      <formula>+IF((#REF!+#REF!+#REF!+#REF!+#REF!)&lt;&gt;$C106,1,0)</formula>
    </cfRule>
  </conditionalFormatting>
  <conditionalFormatting sqref="G101">
    <cfRule type="expression" dxfId="13" priority="45" stopIfTrue="1">
      <formula>+IF((#REF!+#REF!+#REF!+#REF!+#REF!)&lt;&gt;#REF!,1,0)</formula>
    </cfRule>
  </conditionalFormatting>
  <conditionalFormatting sqref="G102">
    <cfRule type="expression" dxfId="12" priority="43" stopIfTrue="1">
      <formula>+IF((#REF!+#REF!+#REF!+#REF!+#REF!)&lt;&gt;#REF!,1,0)</formula>
    </cfRule>
  </conditionalFormatting>
  <conditionalFormatting sqref="G103">
    <cfRule type="expression" dxfId="11" priority="42" stopIfTrue="1">
      <formula>+IF((#REF!+#REF!+#REF!+#REF!+#REF!)&lt;&gt;#REF!,1,0)</formula>
    </cfRule>
  </conditionalFormatting>
  <conditionalFormatting sqref="G104">
    <cfRule type="expression" dxfId="10" priority="40" stopIfTrue="1">
      <formula>+IF((#REF!+#REF!+#REF!+#REF!+#REF!)&lt;&gt;#REF!,1,0)</formula>
    </cfRule>
  </conditionalFormatting>
  <conditionalFormatting sqref="G105">
    <cfRule type="expression" dxfId="9" priority="38" stopIfTrue="1">
      <formula>+IF((#REF!+#REF!+#REF!+#REF!+#REF!)&lt;&gt;#REF!,1,0)</formula>
    </cfRule>
  </conditionalFormatting>
  <conditionalFormatting sqref="G106">
    <cfRule type="expression" dxfId="8" priority="37" stopIfTrue="1">
      <formula>+IF((#REF!+#REF!+#REF!+#REF!+#REF!)&lt;&gt;#REF!,1,0)</formula>
    </cfRule>
  </conditionalFormatting>
  <conditionalFormatting sqref="G33">
    <cfRule type="expression" dxfId="7" priority="10" stopIfTrue="1">
      <formula>+IF((#REF!+#REF!+#REF!+#REF!+#REF!)&lt;&gt;$C33,1,0)</formula>
    </cfRule>
  </conditionalFormatting>
  <conditionalFormatting sqref="G33">
    <cfRule type="expression" dxfId="6" priority="9" stopIfTrue="1">
      <formula>+IF((#REF!+#REF!+#REF!+#REF!+#REF!)&lt;&gt;$C33,1,0)</formula>
    </cfRule>
  </conditionalFormatting>
  <conditionalFormatting sqref="G35">
    <cfRule type="expression" dxfId="5" priority="8" stopIfTrue="1">
      <formula>+IF((#REF!+#REF!+#REF!+#REF!+#REF!)&lt;&gt;#REF!,1,0)</formula>
    </cfRule>
  </conditionalFormatting>
  <conditionalFormatting sqref="G35">
    <cfRule type="expression" dxfId="4" priority="7" stopIfTrue="1">
      <formula>+IF((#REF!+#REF!+#REF!+#REF!+#REF!)&lt;&gt;#REF!,1,0)</formula>
    </cfRule>
  </conditionalFormatting>
  <conditionalFormatting sqref="G34">
    <cfRule type="expression" dxfId="3" priority="6" stopIfTrue="1">
      <formula>+IF((#REF!+#REF!+#REF!+#REF!+#REF!)&lt;&gt;$C34,1,0)</formula>
    </cfRule>
  </conditionalFormatting>
  <conditionalFormatting sqref="G34">
    <cfRule type="expression" dxfId="2" priority="5" stopIfTrue="1">
      <formula>+IF((#REF!+#REF!+#REF!+#REF!+#REF!)&lt;&gt;$C34,1,0)</formula>
    </cfRule>
  </conditionalFormatting>
  <conditionalFormatting sqref="G32">
    <cfRule type="expression" dxfId="1" priority="2" stopIfTrue="1">
      <formula>+IF((#REF!+#REF!+#REF!+#REF!+#REF!)&lt;&gt;$C32,1,0)</formula>
    </cfRule>
  </conditionalFormatting>
  <conditionalFormatting sqref="G32">
    <cfRule type="expression" dxfId="0" priority="1" stopIfTrue="1">
      <formula>+IF((#REF!+#REF!+#REF!+#REF!+#REF!)&lt;&gt;$C32,1,0)</formula>
    </cfRule>
  </conditionalFormatting>
  <dataValidations count="13">
    <dataValidation type="list" allowBlank="1" showInputMessage="1" showErrorMessage="1" sqref="B36:B37 B32:B34 B26:B29">
      <formula1>#REF!</formula1>
    </dataValidation>
    <dataValidation type="list" allowBlank="1" showInputMessage="1" showErrorMessage="1" sqref="B51 B48:B49">
      <formula1>#REF!</formula1>
    </dataValidation>
    <dataValidation type="list" allowBlank="1" showInputMessage="1" showErrorMessage="1" sqref="B52:B53 B50">
      <formula1>#REF!</formula1>
    </dataValidation>
    <dataValidation type="list" allowBlank="1" showInputMessage="1" showErrorMessage="1" sqref="B118:B120">
      <formula1>$D$21:$D$21</formula1>
    </dataValidation>
    <dataValidation type="list" allowBlank="1" showInputMessage="1" showErrorMessage="1" sqref="B126:B129 B123 B115:B116">
      <formula1>$D$20:$D$21</formula1>
    </dataValidation>
    <dataValidation type="list" allowBlank="1" showInputMessage="1" showErrorMessage="1" sqref="B19">
      <formula1>#REF!</formula1>
    </dataValidation>
    <dataValidation type="list" allowBlank="1" showInputMessage="1" showErrorMessage="1" sqref="B14:B18 B20:B25 B7 B9:B12">
      <formula1>#REF!</formula1>
    </dataValidation>
    <dataValidation type="list" allowBlank="1" showInputMessage="1" showErrorMessage="1" sqref="B38 B43:B45 B40">
      <formula1>#REF!</formula1>
    </dataValidation>
    <dataValidation type="list" allowBlank="1" showInputMessage="1" showErrorMessage="1" sqref="B41">
      <formula1>#REF!</formula1>
    </dataValidation>
    <dataValidation type="list" allowBlank="1" showInputMessage="1" showErrorMessage="1" sqref="B54:B55">
      <formula1>#REF!</formula1>
    </dataValidation>
    <dataValidation type="list" allowBlank="1" showInputMessage="1" showErrorMessage="1" sqref="B94:B106">
      <formula1>#REF!</formula1>
    </dataValidation>
    <dataValidation type="list" allowBlank="1" showInputMessage="1" showErrorMessage="1" sqref="B107:B111">
      <formula1>#REF!</formula1>
    </dataValidation>
    <dataValidation type="list" allowBlank="1" showInputMessage="1" showErrorMessage="1" sqref="B112 B114">
      <formula1>#REF!</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PRESUPUESTO POA 2016</vt:lpstr>
      <vt:lpstr>MATRIZ DE INDICADORES 2016</vt:lpstr>
      <vt:lpstr>'MATRIZ DE INDICADORES 2016'!Área_de_impresión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Celmira Perez Fernandez;jlobo</dc:creator>
  <cp:lastModifiedBy>Juan C.A. Lobo</cp:lastModifiedBy>
  <cp:lastPrinted>2015-11-26T14:25:58Z</cp:lastPrinted>
  <dcterms:created xsi:type="dcterms:W3CDTF">2014-11-14T17:12:42Z</dcterms:created>
  <dcterms:modified xsi:type="dcterms:W3CDTF">2017-01-31T06:28:25Z</dcterms:modified>
</cp:coreProperties>
</file>