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24226"/>
  <mc:AlternateContent xmlns:mc="http://schemas.openxmlformats.org/markup-compatibility/2006">
    <mc:Choice Requires="x15">
      <x15ac:absPath xmlns:x15ac="http://schemas.microsoft.com/office/spreadsheetml/2010/11/ac" url="C:\Users\23mar\Documents\Ideam 2020\Informes auditorías\Inf sgto PAAC 2020\Informes\3er cuatrimestre 2020 PAAC-sgto\Informe final\Enviados\"/>
    </mc:Choice>
  </mc:AlternateContent>
  <xr:revisionPtr revIDLastSave="0" documentId="13_ncr:1_{293A1488-1C24-4FBA-BE1B-88205E00953A}" xr6:coauthVersionLast="45" xr6:coauthVersionMax="45" xr10:uidLastSave="{00000000-0000-0000-0000-000000000000}"/>
  <bookViews>
    <workbookView xWindow="-120" yWindow="-120" windowWidth="20730" windowHeight="11160" xr2:uid="{00000000-000D-0000-FFFF-FFFF00000000}"/>
  </bookViews>
  <sheets>
    <sheet name="E-SGI-F006 Mapa de Riesgos" sheetId="2" r:id="rId1"/>
    <sheet name="MapadeCalor" sheetId="7" r:id="rId2"/>
    <sheet name="Instr. Mapa Riesgos" sheetId="6" r:id="rId3"/>
    <sheet name="Parámetros" sheetId="3" state="hidden" r:id="rId4"/>
  </sheets>
  <definedNames>
    <definedName name="_xlnm._FilterDatabase" localSheetId="0" hidden="1">'E-SGI-F006 Mapa de Riesgos'!$B$6:$AJ$85</definedName>
    <definedName name="_xlnm.Print_Titles" localSheetId="0">'E-SGI-F006 Mapa de Riesgos'!$1:$7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85" i="2" l="1"/>
  <c r="U85" i="2"/>
  <c r="V85" i="2" s="1"/>
  <c r="J83" i="2"/>
  <c r="K83" i="2"/>
  <c r="J84" i="2"/>
  <c r="K84" i="2"/>
  <c r="J85" i="2"/>
  <c r="K85" i="2"/>
  <c r="L85" i="2" l="1"/>
  <c r="M85" i="2"/>
  <c r="L83" i="2"/>
  <c r="L84" i="2"/>
  <c r="W23" i="2"/>
  <c r="T23" i="2"/>
  <c r="S23" i="2"/>
  <c r="R23" i="2"/>
  <c r="W22" i="2"/>
  <c r="T22" i="2"/>
  <c r="S22" i="2"/>
  <c r="R22" i="2"/>
  <c r="W21" i="2"/>
  <c r="T21" i="2"/>
  <c r="S21" i="2"/>
  <c r="R21" i="2"/>
  <c r="W20" i="2"/>
  <c r="T20" i="2"/>
  <c r="S20" i="2"/>
  <c r="R20" i="2"/>
  <c r="W19" i="2"/>
  <c r="T19" i="2"/>
  <c r="S19" i="2"/>
  <c r="R19" i="2"/>
  <c r="U20" i="2" l="1"/>
  <c r="V20" i="2" s="1"/>
  <c r="U21" i="2"/>
  <c r="V21" i="2" s="1"/>
  <c r="U22" i="2"/>
  <c r="V22" i="2" s="1"/>
  <c r="U19" i="2"/>
  <c r="V19" i="2" s="1"/>
  <c r="U23" i="2"/>
  <c r="V23" i="2" s="1"/>
  <c r="K8" i="2" l="1"/>
  <c r="J8" i="2"/>
  <c r="M8" i="2" l="1"/>
  <c r="AA9" i="2"/>
  <c r="AB9" i="2"/>
  <c r="AA10" i="2"/>
  <c r="AB10" i="2"/>
  <c r="AA11" i="2"/>
  <c r="AB11" i="2"/>
  <c r="AA12" i="2"/>
  <c r="AB12" i="2"/>
  <c r="AA13" i="2"/>
  <c r="AB13" i="2"/>
  <c r="AA14" i="2"/>
  <c r="AB14" i="2"/>
  <c r="AA15" i="2"/>
  <c r="AB15" i="2"/>
  <c r="AA16" i="2"/>
  <c r="AB16" i="2"/>
  <c r="AA17" i="2"/>
  <c r="AB17" i="2"/>
  <c r="AA18" i="2"/>
  <c r="AB18" i="2"/>
  <c r="AA19" i="2"/>
  <c r="AB19" i="2"/>
  <c r="AA20" i="2"/>
  <c r="AB20" i="2"/>
  <c r="AA21" i="2"/>
  <c r="AB21" i="2"/>
  <c r="AA22" i="2"/>
  <c r="AB22" i="2"/>
  <c r="AA23" i="2"/>
  <c r="AB23" i="2"/>
  <c r="AA24" i="2"/>
  <c r="AB24" i="2"/>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B72" i="2"/>
  <c r="AA73" i="2"/>
  <c r="AB73" i="2"/>
  <c r="AA74" i="2"/>
  <c r="AB74" i="2"/>
  <c r="AA75" i="2"/>
  <c r="AB75" i="2"/>
  <c r="AA76" i="2"/>
  <c r="AB76" i="2"/>
  <c r="AA77" i="2"/>
  <c r="AB77" i="2"/>
  <c r="AA78" i="2"/>
  <c r="AB78" i="2"/>
  <c r="AA79" i="2"/>
  <c r="AB79" i="2"/>
  <c r="AA80" i="2"/>
  <c r="AB80" i="2"/>
  <c r="AA81" i="2"/>
  <c r="AB81" i="2"/>
  <c r="AA82" i="2"/>
  <c r="AB82" i="2"/>
  <c r="AA83" i="2"/>
  <c r="AB83" i="2"/>
  <c r="AA84" i="2"/>
  <c r="AB84" i="2"/>
  <c r="AA85" i="2"/>
  <c r="AB85" i="2"/>
  <c r="AA8" i="2"/>
  <c r="AB8" i="2"/>
  <c r="AD56" i="2" l="1"/>
  <c r="AD52" i="2"/>
  <c r="AD48" i="2"/>
  <c r="AD24" i="2"/>
  <c r="AD20" i="2"/>
  <c r="AD10" i="2"/>
  <c r="AC79" i="2"/>
  <c r="AC77" i="2"/>
  <c r="AC13" i="2"/>
  <c r="AD44" i="2"/>
  <c r="AC76" i="2"/>
  <c r="AD84" i="2"/>
  <c r="AD82" i="2"/>
  <c r="AD80" i="2"/>
  <c r="AD78" i="2"/>
  <c r="AC72" i="2"/>
  <c r="AC68" i="2"/>
  <c r="AC66" i="2"/>
  <c r="AC64" i="2"/>
  <c r="AC60" i="2"/>
  <c r="AC58" i="2"/>
  <c r="AC42" i="2"/>
  <c r="AC40" i="2"/>
  <c r="AC36" i="2"/>
  <c r="AC34" i="2"/>
  <c r="AC32" i="2"/>
  <c r="AC28" i="2"/>
  <c r="AC26" i="2"/>
  <c r="AC84" i="2"/>
  <c r="AC82" i="2"/>
  <c r="AD76" i="2"/>
  <c r="AD74" i="2"/>
  <c r="AD68" i="2"/>
  <c r="AD64" i="2"/>
  <c r="AD60" i="2"/>
  <c r="AC24" i="2"/>
  <c r="AC20" i="2"/>
  <c r="AC12" i="2"/>
  <c r="AD75" i="2"/>
  <c r="AC71" i="2"/>
  <c r="AC56" i="2"/>
  <c r="AC52" i="2"/>
  <c r="AC50" i="2"/>
  <c r="AC48" i="2"/>
  <c r="AC44" i="2"/>
  <c r="AD40" i="2"/>
  <c r="AD36" i="2"/>
  <c r="AD32" i="2"/>
  <c r="AD28" i="2"/>
  <c r="AD11" i="2"/>
  <c r="AC69" i="2"/>
  <c r="AD66" i="2"/>
  <c r="AD62" i="2"/>
  <c r="AD59" i="2"/>
  <c r="AC53" i="2"/>
  <c r="AD50" i="2"/>
  <c r="AD46" i="2"/>
  <c r="AD43" i="2"/>
  <c r="AC37" i="2"/>
  <c r="AD34" i="2"/>
  <c r="AD30" i="2"/>
  <c r="AD27" i="2"/>
  <c r="AC21" i="2"/>
  <c r="AD12" i="2"/>
  <c r="AC10" i="2"/>
  <c r="AD70" i="2"/>
  <c r="AD67" i="2"/>
  <c r="AC61" i="2"/>
  <c r="AD58" i="2"/>
  <c r="AD54" i="2"/>
  <c r="AD51" i="2"/>
  <c r="AC45" i="2"/>
  <c r="AD42" i="2"/>
  <c r="AD38" i="2"/>
  <c r="AD35" i="2"/>
  <c r="AC29" i="2"/>
  <c r="AD26" i="2"/>
  <c r="AD22" i="2"/>
  <c r="AD19" i="2"/>
  <c r="AC80" i="2"/>
  <c r="AC74" i="2"/>
  <c r="AD83" i="2"/>
  <c r="AC18" i="2"/>
  <c r="AD18" i="2"/>
  <c r="AC16" i="2"/>
  <c r="AD16" i="2"/>
  <c r="AD14" i="2"/>
  <c r="AC81" i="2"/>
  <c r="AD81" i="2"/>
  <c r="AC65" i="2"/>
  <c r="AD65" i="2"/>
  <c r="AC49" i="2"/>
  <c r="AD49" i="2"/>
  <c r="AC31" i="2"/>
  <c r="AD31" i="2"/>
  <c r="AC17" i="2"/>
  <c r="AD17" i="2"/>
  <c r="AC63" i="2"/>
  <c r="AD63" i="2"/>
  <c r="AC47" i="2"/>
  <c r="AD47" i="2"/>
  <c r="AC33" i="2"/>
  <c r="AD33" i="2"/>
  <c r="AC15" i="2"/>
  <c r="AD15" i="2"/>
  <c r="AC70" i="2"/>
  <c r="AC54" i="2"/>
  <c r="AC38" i="2"/>
  <c r="AC22" i="2"/>
  <c r="AC73" i="2"/>
  <c r="AD73" i="2"/>
  <c r="AC57" i="2"/>
  <c r="AD57" i="2"/>
  <c r="AC55" i="2"/>
  <c r="AD55" i="2"/>
  <c r="AC41" i="2"/>
  <c r="AD41" i="2"/>
  <c r="AC39" i="2"/>
  <c r="AD39" i="2"/>
  <c r="AC25" i="2"/>
  <c r="AD25" i="2"/>
  <c r="AC23" i="2"/>
  <c r="AD23" i="2"/>
  <c r="AC9" i="2"/>
  <c r="AD9" i="2"/>
  <c r="AD72" i="2"/>
  <c r="AC78" i="2"/>
  <c r="AC62" i="2"/>
  <c r="AC46" i="2"/>
  <c r="AC30" i="2"/>
  <c r="AC14" i="2"/>
  <c r="AD79" i="2"/>
  <c r="AD71" i="2"/>
  <c r="AC8" i="2"/>
  <c r="AD85" i="2"/>
  <c r="AC83" i="2"/>
  <c r="AC75" i="2"/>
  <c r="AC67" i="2"/>
  <c r="AC59" i="2"/>
  <c r="AC51" i="2"/>
  <c r="AC43" i="2"/>
  <c r="AC35" i="2"/>
  <c r="AC27" i="2"/>
  <c r="AC19" i="2"/>
  <c r="AC11" i="2"/>
  <c r="AD77" i="2"/>
  <c r="AD69" i="2"/>
  <c r="AD61" i="2"/>
  <c r="AD53" i="2"/>
  <c r="AD45" i="2"/>
  <c r="AD37" i="2"/>
  <c r="AD29" i="2"/>
  <c r="AD21" i="2"/>
  <c r="AD13" i="2"/>
  <c r="AC85" i="2"/>
  <c r="T84" i="2"/>
  <c r="W84" i="2"/>
  <c r="S84" i="2"/>
  <c r="R84" i="2"/>
  <c r="M84" i="2"/>
  <c r="U84" i="2" l="1"/>
  <c r="V84" i="2" s="1"/>
  <c r="T83" i="2"/>
  <c r="W83" i="2"/>
  <c r="S83" i="2"/>
  <c r="R83" i="2"/>
  <c r="M83" i="2"/>
  <c r="U83" i="2" l="1"/>
  <c r="V83" i="2" s="1"/>
  <c r="T47" i="2"/>
  <c r="S47" i="2"/>
  <c r="R47" i="2"/>
  <c r="W47" i="2"/>
  <c r="J47" i="2"/>
  <c r="K47" i="2"/>
  <c r="L47" i="2" l="1"/>
  <c r="M47" i="2"/>
  <c r="U47" i="2"/>
  <c r="V47" i="2" s="1"/>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W26" i="2" l="1"/>
  <c r="T26" i="2"/>
  <c r="S26" i="2"/>
  <c r="R26" i="2"/>
  <c r="W25" i="2"/>
  <c r="T25" i="2"/>
  <c r="S25" i="2"/>
  <c r="R25" i="2"/>
  <c r="W24" i="2"/>
  <c r="T24" i="2"/>
  <c r="S24" i="2"/>
  <c r="R24" i="2"/>
  <c r="J24" i="2"/>
  <c r="K24" i="2"/>
  <c r="J25" i="2"/>
  <c r="K25" i="2"/>
  <c r="J26" i="2"/>
  <c r="K26" i="2"/>
  <c r="L25" i="2" l="1"/>
  <c r="M26" i="2"/>
  <c r="M25" i="2"/>
  <c r="L24" i="2"/>
  <c r="L26" i="2"/>
  <c r="M24" i="2"/>
  <c r="U24" i="2"/>
  <c r="V24" i="2" s="1"/>
  <c r="U25" i="2"/>
  <c r="V25" i="2" s="1"/>
  <c r="U26" i="2"/>
  <c r="V26" i="2" s="1"/>
  <c r="AD8" i="2" l="1"/>
  <c r="W82" i="2"/>
  <c r="T82" i="2"/>
  <c r="S82" i="2"/>
  <c r="R82" i="2"/>
  <c r="W81" i="2"/>
  <c r="T81" i="2"/>
  <c r="S81" i="2"/>
  <c r="R81" i="2"/>
  <c r="W80" i="2"/>
  <c r="T80" i="2"/>
  <c r="S80" i="2"/>
  <c r="R80" i="2"/>
  <c r="J80" i="2"/>
  <c r="K80" i="2"/>
  <c r="J81" i="2"/>
  <c r="K81" i="2"/>
  <c r="J82" i="2"/>
  <c r="K82" i="2"/>
  <c r="M82" i="2" l="1"/>
  <c r="U80" i="2"/>
  <c r="V80" i="2" s="1"/>
  <c r="U81" i="2"/>
  <c r="V81" i="2" s="1"/>
  <c r="U82" i="2"/>
  <c r="V82" i="2" s="1"/>
  <c r="L82" i="2"/>
  <c r="L81" i="2"/>
  <c r="L80" i="2"/>
  <c r="M80" i="2"/>
  <c r="M81" i="2"/>
  <c r="K9" i="2"/>
  <c r="W79" i="2" l="1"/>
  <c r="T79" i="2"/>
  <c r="S79" i="2"/>
  <c r="R79" i="2"/>
  <c r="K79" i="2"/>
  <c r="J79" i="2"/>
  <c r="W78" i="2"/>
  <c r="T78" i="2"/>
  <c r="S78" i="2"/>
  <c r="R78" i="2"/>
  <c r="K78" i="2"/>
  <c r="J78" i="2"/>
  <c r="W77" i="2"/>
  <c r="T77" i="2"/>
  <c r="S77" i="2"/>
  <c r="R77" i="2"/>
  <c r="K77" i="2"/>
  <c r="J77" i="2"/>
  <c r="W76" i="2"/>
  <c r="T76" i="2"/>
  <c r="S76" i="2"/>
  <c r="R76" i="2"/>
  <c r="K76" i="2"/>
  <c r="J76" i="2"/>
  <c r="W75" i="2"/>
  <c r="T75" i="2"/>
  <c r="S75" i="2"/>
  <c r="R75" i="2"/>
  <c r="K75" i="2"/>
  <c r="J75" i="2"/>
  <c r="W74" i="2"/>
  <c r="T74" i="2"/>
  <c r="S74" i="2"/>
  <c r="R74" i="2"/>
  <c r="K74" i="2"/>
  <c r="J74" i="2"/>
  <c r="W73" i="2"/>
  <c r="T73" i="2"/>
  <c r="S73" i="2"/>
  <c r="R73" i="2"/>
  <c r="K73" i="2"/>
  <c r="J73" i="2"/>
  <c r="M75" i="2" l="1"/>
  <c r="M79" i="2"/>
  <c r="M74" i="2"/>
  <c r="M76" i="2"/>
  <c r="M78" i="2"/>
  <c r="M73" i="2"/>
  <c r="M77" i="2"/>
  <c r="L73" i="2"/>
  <c r="L74" i="2"/>
  <c r="L75" i="2"/>
  <c r="L76" i="2"/>
  <c r="L77" i="2"/>
  <c r="L78" i="2"/>
  <c r="L79" i="2"/>
  <c r="U73" i="2"/>
  <c r="V73" i="2" s="1"/>
  <c r="U74" i="2"/>
  <c r="V74" i="2" s="1"/>
  <c r="U75" i="2"/>
  <c r="V75" i="2" s="1"/>
  <c r="U76" i="2"/>
  <c r="V76" i="2" s="1"/>
  <c r="U77" i="2"/>
  <c r="V77" i="2" s="1"/>
  <c r="U78" i="2"/>
  <c r="V78" i="2" s="1"/>
  <c r="U79" i="2"/>
  <c r="V79" i="2" s="1"/>
  <c r="T72" i="2"/>
  <c r="W72" i="2"/>
  <c r="T71" i="2"/>
  <c r="W71" i="2"/>
  <c r="S72" i="2"/>
  <c r="S71" i="2"/>
  <c r="R72" i="2"/>
  <c r="R71" i="2"/>
  <c r="K72" i="2"/>
  <c r="K71" i="2"/>
  <c r="J72" i="2"/>
  <c r="J71" i="2"/>
  <c r="L71" i="2" l="1"/>
  <c r="L72" i="2"/>
  <c r="M72" i="2"/>
  <c r="M71" i="2"/>
  <c r="U72" i="2"/>
  <c r="V72" i="2" s="1"/>
  <c r="U71" i="2"/>
  <c r="V71" i="2" s="1"/>
  <c r="T70" i="2"/>
  <c r="W70" i="2"/>
  <c r="S70" i="2"/>
  <c r="R70" i="2"/>
  <c r="K70" i="2"/>
  <c r="J70" i="2"/>
  <c r="T69" i="2"/>
  <c r="W69" i="2"/>
  <c r="S69" i="2"/>
  <c r="R69" i="2"/>
  <c r="K69" i="2"/>
  <c r="J69" i="2"/>
  <c r="M69" i="2" l="1"/>
  <c r="M70" i="2"/>
  <c r="L69" i="2"/>
  <c r="L70" i="2"/>
  <c r="U69" i="2"/>
  <c r="V69" i="2" s="1"/>
  <c r="U70" i="2"/>
  <c r="V70" i="2" s="1"/>
  <c r="T68" i="2"/>
  <c r="W68" i="2"/>
  <c r="S68" i="2"/>
  <c r="R68" i="2"/>
  <c r="U68" i="2" l="1"/>
  <c r="V68" i="2" s="1"/>
  <c r="K68" i="2"/>
  <c r="J68" i="2"/>
  <c r="M68" i="2" l="1"/>
  <c r="L68" i="2"/>
  <c r="T67" i="2"/>
  <c r="W67" i="2"/>
  <c r="T66" i="2"/>
  <c r="W66" i="2"/>
  <c r="T65" i="2"/>
  <c r="W65" i="2"/>
  <c r="S67" i="2"/>
  <c r="S66" i="2"/>
  <c r="S65" i="2"/>
  <c r="R67" i="2"/>
  <c r="R66" i="2"/>
  <c r="R65" i="2"/>
  <c r="K67" i="2"/>
  <c r="K66" i="2"/>
  <c r="K65" i="2"/>
  <c r="J67" i="2"/>
  <c r="J66" i="2"/>
  <c r="J65" i="2"/>
  <c r="M65" i="2" l="1"/>
  <c r="M66" i="2"/>
  <c r="M67" i="2"/>
  <c r="L66" i="2"/>
  <c r="L65" i="2"/>
  <c r="L67" i="2"/>
  <c r="U65" i="2"/>
  <c r="V65" i="2" s="1"/>
  <c r="U66" i="2"/>
  <c r="V66" i="2" s="1"/>
  <c r="U67" i="2"/>
  <c r="V67" i="2" s="1"/>
  <c r="T64" i="2"/>
  <c r="W64" i="2"/>
  <c r="S64" i="2"/>
  <c r="R64" i="2"/>
  <c r="T63" i="2"/>
  <c r="W63" i="2"/>
  <c r="S63" i="2"/>
  <c r="R63" i="2"/>
  <c r="K64" i="2"/>
  <c r="J64" i="2"/>
  <c r="K63" i="2"/>
  <c r="J63" i="2"/>
  <c r="M63" i="2" l="1"/>
  <c r="M64" i="2"/>
  <c r="L63" i="2"/>
  <c r="L64" i="2"/>
  <c r="U64" i="2"/>
  <c r="V64" i="2" s="1"/>
  <c r="U63" i="2"/>
  <c r="V63" i="2" s="1"/>
  <c r="T62" i="2"/>
  <c r="W62" i="2"/>
  <c r="S62" i="2"/>
  <c r="R62" i="2"/>
  <c r="T61" i="2"/>
  <c r="W61" i="2"/>
  <c r="S61" i="2"/>
  <c r="R61" i="2"/>
  <c r="K62" i="2"/>
  <c r="J62" i="2"/>
  <c r="K61" i="2"/>
  <c r="J61" i="2"/>
  <c r="M62" i="2" l="1"/>
  <c r="M61" i="2"/>
  <c r="L61" i="2"/>
  <c r="L62" i="2"/>
  <c r="U61" i="2"/>
  <c r="V61" i="2" s="1"/>
  <c r="U62" i="2"/>
  <c r="V62" i="2" s="1"/>
  <c r="T60" i="2"/>
  <c r="W60" i="2"/>
  <c r="S60" i="2"/>
  <c r="R60" i="2"/>
  <c r="K60" i="2"/>
  <c r="J60" i="2"/>
  <c r="T59" i="2"/>
  <c r="W59" i="2"/>
  <c r="T58" i="2"/>
  <c r="W58" i="2"/>
  <c r="S59" i="2"/>
  <c r="S58" i="2"/>
  <c r="R59" i="2"/>
  <c r="R58" i="2"/>
  <c r="K59" i="2"/>
  <c r="J59" i="2"/>
  <c r="K58" i="2"/>
  <c r="J58" i="2"/>
  <c r="T57" i="2"/>
  <c r="W57" i="2"/>
  <c r="S57" i="2"/>
  <c r="R57" i="2"/>
  <c r="K57" i="2"/>
  <c r="J57" i="2"/>
  <c r="M60" i="2" l="1"/>
  <c r="M57" i="2"/>
  <c r="M59" i="2"/>
  <c r="M58" i="2"/>
  <c r="L57" i="2"/>
  <c r="L58" i="2"/>
  <c r="L59" i="2"/>
  <c r="L60" i="2"/>
  <c r="U57" i="2"/>
  <c r="V57" i="2" s="1"/>
  <c r="U58" i="2"/>
  <c r="V58" i="2" s="1"/>
  <c r="U60" i="2"/>
  <c r="V60" i="2" s="1"/>
  <c r="U59" i="2"/>
  <c r="V59" i="2" s="1"/>
  <c r="T54" i="2"/>
  <c r="S54" i="2"/>
  <c r="R54" i="2"/>
  <c r="K54" i="2"/>
  <c r="J54" i="2"/>
  <c r="M54" i="2" l="1"/>
  <c r="L54" i="2"/>
  <c r="U54" i="2"/>
  <c r="T53" i="2"/>
  <c r="S53" i="2"/>
  <c r="R53" i="2"/>
  <c r="K53" i="2"/>
  <c r="J53" i="2"/>
  <c r="T52" i="2"/>
  <c r="T51" i="2"/>
  <c r="S52" i="2"/>
  <c r="R52" i="2"/>
  <c r="S51" i="2"/>
  <c r="R51" i="2"/>
  <c r="K52" i="2"/>
  <c r="J52" i="2"/>
  <c r="K51" i="2"/>
  <c r="J51" i="2"/>
  <c r="M51" i="2" l="1"/>
  <c r="M52" i="2"/>
  <c r="M53" i="2"/>
  <c r="L51" i="2"/>
  <c r="L52" i="2"/>
  <c r="L53" i="2"/>
  <c r="U51" i="2"/>
  <c r="U53" i="2"/>
  <c r="U52" i="2"/>
  <c r="T50" i="2"/>
  <c r="S50" i="2"/>
  <c r="R50" i="2"/>
  <c r="T49" i="2"/>
  <c r="S49" i="2"/>
  <c r="R49" i="2"/>
  <c r="K50" i="2"/>
  <c r="J50" i="2"/>
  <c r="K49" i="2"/>
  <c r="J49" i="2"/>
  <c r="M49" i="2" l="1"/>
  <c r="M50" i="2"/>
  <c r="L49" i="2"/>
  <c r="L50" i="2"/>
  <c r="U49" i="2"/>
  <c r="V49" i="2" s="1"/>
  <c r="U50" i="2"/>
  <c r="V50" i="2" s="1"/>
  <c r="W49" i="2"/>
  <c r="W50" i="2"/>
  <c r="W51" i="2"/>
  <c r="W52" i="2"/>
  <c r="W53" i="2"/>
  <c r="W54" i="2"/>
  <c r="W55" i="2"/>
  <c r="W56" i="2"/>
  <c r="V51" i="2"/>
  <c r="V52" i="2"/>
  <c r="V53" i="2"/>
  <c r="V54" i="2"/>
  <c r="T41" i="2" l="1"/>
  <c r="T40" i="2"/>
  <c r="S41" i="2"/>
  <c r="S40" i="2"/>
  <c r="R41" i="2"/>
  <c r="R40" i="2"/>
  <c r="K41" i="2"/>
  <c r="K40" i="2"/>
  <c r="J41" i="2"/>
  <c r="J40" i="2"/>
  <c r="L41" i="2" l="1"/>
  <c r="M41" i="2"/>
  <c r="M40" i="2"/>
  <c r="L40" i="2"/>
  <c r="U41" i="2"/>
  <c r="U40" i="2"/>
  <c r="T39" i="2"/>
  <c r="T38" i="2"/>
  <c r="S39" i="2"/>
  <c r="S38" i="2"/>
  <c r="R39" i="2"/>
  <c r="R38" i="2"/>
  <c r="K39" i="2"/>
  <c r="K38" i="2"/>
  <c r="J39" i="2"/>
  <c r="J38" i="2"/>
  <c r="L38" i="2" l="1"/>
  <c r="L39" i="2"/>
  <c r="M39" i="2"/>
  <c r="M38" i="2"/>
  <c r="U38" i="2"/>
  <c r="U39" i="2"/>
  <c r="T37" i="2"/>
  <c r="T36" i="2"/>
  <c r="S37" i="2"/>
  <c r="S36" i="2"/>
  <c r="R37" i="2"/>
  <c r="R36" i="2"/>
  <c r="T35" i="2"/>
  <c r="T34" i="2"/>
  <c r="S35" i="2"/>
  <c r="S34" i="2"/>
  <c r="R35" i="2"/>
  <c r="R34" i="2"/>
  <c r="T33" i="2"/>
  <c r="T32" i="2"/>
  <c r="T31" i="2"/>
  <c r="T30" i="2"/>
  <c r="S33" i="2"/>
  <c r="S32" i="2"/>
  <c r="S31" i="2"/>
  <c r="S30" i="2"/>
  <c r="R33" i="2"/>
  <c r="R32" i="2"/>
  <c r="R31" i="2"/>
  <c r="R30" i="2"/>
  <c r="K37" i="2"/>
  <c r="J37" i="2"/>
  <c r="K36" i="2"/>
  <c r="J36" i="2"/>
  <c r="K35" i="2"/>
  <c r="J35" i="2"/>
  <c r="K34" i="2"/>
  <c r="J34" i="2"/>
  <c r="K33" i="2"/>
  <c r="J33" i="2"/>
  <c r="K32" i="2"/>
  <c r="J32" i="2"/>
  <c r="K31" i="2"/>
  <c r="J31" i="2"/>
  <c r="K30" i="2"/>
  <c r="J30" i="2"/>
  <c r="M30" i="2" l="1"/>
  <c r="M31" i="2"/>
  <c r="M32" i="2"/>
  <c r="M33" i="2"/>
  <c r="M34" i="2"/>
  <c r="M35" i="2"/>
  <c r="M36" i="2"/>
  <c r="M37" i="2"/>
  <c r="L30" i="2"/>
  <c r="L31" i="2"/>
  <c r="L32" i="2"/>
  <c r="L33" i="2"/>
  <c r="L34" i="2"/>
  <c r="L35" i="2"/>
  <c r="L36" i="2"/>
  <c r="L37" i="2"/>
  <c r="U36" i="2"/>
  <c r="V36" i="2" s="1"/>
  <c r="U37" i="2"/>
  <c r="V37" i="2" s="1"/>
  <c r="U34" i="2"/>
  <c r="V34" i="2" s="1"/>
  <c r="U33" i="2"/>
  <c r="V33" i="2" s="1"/>
  <c r="U31" i="2"/>
  <c r="V31" i="2" s="1"/>
  <c r="U35" i="2"/>
  <c r="V35" i="2" s="1"/>
  <c r="U30" i="2"/>
  <c r="V30" i="2" s="1"/>
  <c r="U32" i="2"/>
  <c r="V32" i="2" s="1"/>
  <c r="W29" i="2"/>
  <c r="W30" i="2"/>
  <c r="W31" i="2"/>
  <c r="W32" i="2"/>
  <c r="W33" i="2"/>
  <c r="W34" i="2"/>
  <c r="W35" i="2"/>
  <c r="W36" i="2"/>
  <c r="W37" i="2"/>
  <c r="W38" i="2"/>
  <c r="W39" i="2"/>
  <c r="W40" i="2"/>
  <c r="W41" i="2"/>
  <c r="W42" i="2"/>
  <c r="W43" i="2"/>
  <c r="W44" i="2"/>
  <c r="W45" i="2"/>
  <c r="W46" i="2"/>
  <c r="W48" i="2"/>
  <c r="V38" i="2"/>
  <c r="V39" i="2"/>
  <c r="V40" i="2"/>
  <c r="V41" i="2"/>
  <c r="T56" i="2" l="1"/>
  <c r="S56" i="2"/>
  <c r="R56" i="2"/>
  <c r="K56" i="2"/>
  <c r="J56" i="2"/>
  <c r="M56" i="2" l="1"/>
  <c r="L56" i="2"/>
  <c r="U56" i="2"/>
  <c r="V56" i="2" s="1"/>
  <c r="W14" i="2"/>
  <c r="T14" i="2"/>
  <c r="S14" i="2"/>
  <c r="R14" i="2"/>
  <c r="K14" i="2"/>
  <c r="J14" i="2"/>
  <c r="W13" i="2"/>
  <c r="T13" i="2"/>
  <c r="S13" i="2"/>
  <c r="R13" i="2"/>
  <c r="K13" i="2"/>
  <c r="J13" i="2"/>
  <c r="W12" i="2"/>
  <c r="T12" i="2"/>
  <c r="S12" i="2"/>
  <c r="R12" i="2"/>
  <c r="K12" i="2"/>
  <c r="J12" i="2"/>
  <c r="W11" i="2"/>
  <c r="T11" i="2"/>
  <c r="S11" i="2"/>
  <c r="R11" i="2"/>
  <c r="K11" i="2"/>
  <c r="J11" i="2"/>
  <c r="M12" i="2" l="1"/>
  <c r="M11" i="2"/>
  <c r="M13" i="2"/>
  <c r="M14" i="2"/>
  <c r="L11" i="2"/>
  <c r="L12" i="2"/>
  <c r="L13" i="2"/>
  <c r="L14" i="2"/>
  <c r="U12" i="2"/>
  <c r="V12" i="2" s="1"/>
  <c r="U13" i="2"/>
  <c r="V13" i="2" s="1"/>
  <c r="U14" i="2"/>
  <c r="V14" i="2" s="1"/>
  <c r="U11" i="2"/>
  <c r="V11" i="2" s="1"/>
  <c r="W10" i="2"/>
  <c r="W9" i="2"/>
  <c r="T55" i="2" l="1"/>
  <c r="S55" i="2"/>
  <c r="R55" i="2"/>
  <c r="K55" i="2"/>
  <c r="J55" i="2"/>
  <c r="T43" i="2"/>
  <c r="S43" i="2"/>
  <c r="R43" i="2"/>
  <c r="K43" i="2"/>
  <c r="J43" i="2"/>
  <c r="T45" i="2"/>
  <c r="S45" i="2"/>
  <c r="R45" i="2"/>
  <c r="K45" i="2"/>
  <c r="J45" i="2"/>
  <c r="T44" i="2"/>
  <c r="S44" i="2"/>
  <c r="R44" i="2"/>
  <c r="K44" i="2"/>
  <c r="J44" i="2"/>
  <c r="T46" i="2"/>
  <c r="S46" i="2"/>
  <c r="R46" i="2"/>
  <c r="K46" i="2"/>
  <c r="J46" i="2"/>
  <c r="T48" i="2"/>
  <c r="S48" i="2"/>
  <c r="R48" i="2"/>
  <c r="K48" i="2"/>
  <c r="J48" i="2"/>
  <c r="M46" i="2" l="1"/>
  <c r="M45" i="2"/>
  <c r="M55" i="2"/>
  <c r="M48" i="2"/>
  <c r="M44" i="2"/>
  <c r="M43" i="2"/>
  <c r="L48" i="2"/>
  <c r="L44" i="2"/>
  <c r="L43" i="2"/>
  <c r="L46" i="2"/>
  <c r="L45" i="2"/>
  <c r="L55" i="2"/>
  <c r="U44" i="2"/>
  <c r="V44" i="2" s="1"/>
  <c r="U45" i="2"/>
  <c r="V45" i="2" s="1"/>
  <c r="U55" i="2"/>
  <c r="V55" i="2" s="1"/>
  <c r="U48" i="2"/>
  <c r="V48" i="2" s="1"/>
  <c r="U43" i="2"/>
  <c r="V43" i="2" s="1"/>
  <c r="U46" i="2"/>
  <c r="V46" i="2" s="1"/>
  <c r="W28" i="2"/>
  <c r="W27" i="2"/>
  <c r="W18" i="2"/>
  <c r="W17" i="2"/>
  <c r="W16" i="2"/>
  <c r="T29" i="2"/>
  <c r="S29" i="2"/>
  <c r="R29" i="2"/>
  <c r="T28" i="2"/>
  <c r="S28" i="2"/>
  <c r="R28" i="2"/>
  <c r="T27" i="2"/>
  <c r="S27" i="2"/>
  <c r="R27" i="2"/>
  <c r="T18" i="2"/>
  <c r="S18" i="2"/>
  <c r="R18" i="2"/>
  <c r="T17" i="2"/>
  <c r="S17" i="2"/>
  <c r="R17" i="2"/>
  <c r="T16" i="2"/>
  <c r="S16" i="2"/>
  <c r="R16" i="2"/>
  <c r="K29" i="2"/>
  <c r="J29" i="2"/>
  <c r="K28" i="2"/>
  <c r="J28" i="2"/>
  <c r="K27" i="2"/>
  <c r="J27" i="2"/>
  <c r="K23" i="2"/>
  <c r="J23" i="2"/>
  <c r="K22" i="2"/>
  <c r="J22" i="2"/>
  <c r="K21" i="2"/>
  <c r="J21" i="2"/>
  <c r="K20" i="2"/>
  <c r="J20" i="2"/>
  <c r="K19" i="2"/>
  <c r="J19" i="2"/>
  <c r="K18" i="2"/>
  <c r="J18" i="2"/>
  <c r="K17" i="2"/>
  <c r="J17" i="2"/>
  <c r="K16" i="2"/>
  <c r="J16" i="2"/>
  <c r="T10" i="2"/>
  <c r="S10" i="2"/>
  <c r="R10" i="2"/>
  <c r="T9" i="2"/>
  <c r="S9" i="2"/>
  <c r="R9" i="2"/>
  <c r="T8" i="2"/>
  <c r="S8" i="2"/>
  <c r="R8" i="2"/>
  <c r="K10" i="2"/>
  <c r="J10" i="2"/>
  <c r="J9" i="2"/>
  <c r="M9" i="2" s="1"/>
  <c r="M22" i="2" l="1"/>
  <c r="M21" i="2"/>
  <c r="M27" i="2"/>
  <c r="M16" i="2"/>
  <c r="M17" i="2"/>
  <c r="M18" i="2"/>
  <c r="M19" i="2"/>
  <c r="M20" i="2"/>
  <c r="M10" i="2"/>
  <c r="M23" i="2"/>
  <c r="M28" i="2"/>
  <c r="M29" i="2"/>
  <c r="L16" i="2"/>
  <c r="L17" i="2"/>
  <c r="L18" i="2"/>
  <c r="L19" i="2"/>
  <c r="L20" i="2"/>
  <c r="L21" i="2"/>
  <c r="L22" i="2"/>
  <c r="L23" i="2"/>
  <c r="L27" i="2"/>
  <c r="L28" i="2"/>
  <c r="L29" i="2"/>
  <c r="L9" i="2"/>
  <c r="L10" i="2"/>
  <c r="U17" i="2"/>
  <c r="V17" i="2" s="1"/>
  <c r="U28" i="2"/>
  <c r="V28" i="2" s="1"/>
  <c r="U18" i="2"/>
  <c r="V18" i="2" s="1"/>
  <c r="U29" i="2"/>
  <c r="V29" i="2" s="1"/>
  <c r="U16" i="2"/>
  <c r="V16" i="2" s="1"/>
  <c r="U27" i="2"/>
  <c r="V27" i="2" s="1"/>
  <c r="U8" i="2"/>
  <c r="U10" i="2"/>
  <c r="V10" i="2" s="1"/>
  <c r="U9" i="2"/>
  <c r="V9" i="2" s="1"/>
  <c r="T42" i="2"/>
  <c r="S42" i="2"/>
  <c r="R42" i="2"/>
  <c r="K42" i="2"/>
  <c r="J42" i="2"/>
  <c r="M42" i="2" l="1"/>
  <c r="L42" i="2"/>
  <c r="U42" i="2"/>
  <c r="V42" i="2" s="1"/>
  <c r="W15" i="2" l="1"/>
  <c r="T15" i="2"/>
  <c r="S15" i="2"/>
  <c r="R15" i="2"/>
  <c r="K15" i="2"/>
  <c r="J15" i="2"/>
  <c r="W8" i="2"/>
  <c r="M15" i="2" l="1"/>
  <c r="L15" i="2"/>
  <c r="L8" i="2"/>
  <c r="U15" i="2"/>
  <c r="V15" i="2" s="1"/>
  <c r="V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H83" authorId="0" shapeId="0" xr:uid="{00000000-0006-0000-0000-000001000000}">
      <text>
        <r>
          <rPr>
            <b/>
            <sz val="9"/>
            <color indexed="81"/>
            <rFont val="Tahoma"/>
            <family val="2"/>
          </rPr>
          <t>Toshiba:</t>
        </r>
        <r>
          <rPr>
            <sz val="9"/>
            <color indexed="81"/>
            <rFont val="Tahoma"/>
            <family val="2"/>
          </rPr>
          <t xml:space="preserve">
</t>
        </r>
        <r>
          <rPr>
            <b/>
            <sz val="9"/>
            <color indexed="81"/>
            <rFont val="Tahoma"/>
            <family val="2"/>
          </rPr>
          <t>CASI SEGURO:</t>
        </r>
        <r>
          <rPr>
            <sz val="9"/>
            <color indexed="81"/>
            <rFont val="Tahoma"/>
            <family val="2"/>
          </rPr>
          <t xml:space="preserve">
Se espera que el evento ocurra en la mayoría de las circunstancias
</t>
        </r>
        <r>
          <rPr>
            <b/>
            <sz val="9"/>
            <color indexed="81"/>
            <rFont val="Tahoma"/>
            <family val="2"/>
          </rPr>
          <t xml:space="preserve">Frecuencia: </t>
        </r>
        <r>
          <rPr>
            <sz val="9"/>
            <color indexed="81"/>
            <rFont val="Tahoma"/>
            <family val="2"/>
          </rPr>
          <t xml:space="preserve">Más de una vez al año
</t>
        </r>
      </text>
    </comment>
    <comment ref="I83" authorId="0" shapeId="0" xr:uid="{00000000-0006-0000-0000-000002000000}">
      <text>
        <r>
          <rPr>
            <b/>
            <sz val="9"/>
            <color indexed="81"/>
            <rFont val="Tahoma"/>
            <family val="2"/>
          </rPr>
          <t>Toshiba:</t>
        </r>
        <r>
          <rPr>
            <sz val="9"/>
            <color indexed="81"/>
            <rFont val="Tahoma"/>
            <family val="2"/>
          </rPr>
          <t xml:space="preserve">
</t>
        </r>
        <r>
          <rPr>
            <b/>
            <sz val="9"/>
            <color indexed="81"/>
            <rFont val="Tahoma"/>
            <family val="2"/>
          </rPr>
          <t>NIVEL MODERADO:
Cualitativo:</t>
        </r>
        <r>
          <rPr>
            <sz val="9"/>
            <color indexed="81"/>
            <rFont val="Tahoma"/>
            <family val="2"/>
          </rPr>
          <t xml:space="preserve">
</t>
        </r>
        <r>
          <rPr>
            <b/>
            <sz val="9"/>
            <color indexed="81"/>
            <rFont val="Tahoma"/>
            <family val="2"/>
          </rPr>
          <t xml:space="preserve">* </t>
        </r>
        <r>
          <rPr>
            <sz val="9"/>
            <color indexed="81"/>
            <rFont val="Tahoma"/>
            <family val="2"/>
          </rPr>
          <t xml:space="preserve">Impacto que afecte la ejecución presupuestal en un valor ≥5 %
● Pérdida de cobertura en la prestación de los servicios del instituto
≥10 %
● Pago de indemnizaciones a terceros por acciones legales que
pueden afectar el presupuesto total del instituto en un valor ≥5 %
● Pago de sanciones económicas por incumplimiento en la
normatividad aplicable ante un ente regulador, las cuales afectan
en un valor ≥5 % del presupuesto general del instituto
</t>
        </r>
        <r>
          <rPr>
            <b/>
            <sz val="9"/>
            <color indexed="81"/>
            <rFont val="Tahoma"/>
            <family val="2"/>
          </rPr>
          <t>Cuantitativo:</t>
        </r>
        <r>
          <rPr>
            <sz val="9"/>
            <color indexed="81"/>
            <rFont val="Tahoma"/>
            <family val="2"/>
          </rPr>
          <t xml:space="preserve">
● </t>
        </r>
        <r>
          <rPr>
            <b/>
            <sz val="9"/>
            <color indexed="81"/>
            <rFont val="Tahoma"/>
            <family val="2"/>
          </rPr>
          <t>Reclamaciones o quejas</t>
        </r>
        <r>
          <rPr>
            <sz val="9"/>
            <color indexed="81"/>
            <rFont val="Tahoma"/>
            <family val="2"/>
          </rPr>
          <t xml:space="preserve"> de los usuarios que
podrían implicar una denuncia ante los entes
reguladores o una demanda de largo alcance para
el instituto
● </t>
        </r>
        <r>
          <rPr>
            <b/>
            <sz val="9"/>
            <color indexed="81"/>
            <rFont val="Tahoma"/>
            <family val="2"/>
          </rPr>
          <t>Inoportunidad en la información</t>
        </r>
        <r>
          <rPr>
            <sz val="9"/>
            <color indexed="81"/>
            <rFont val="Tahoma"/>
            <family val="2"/>
          </rPr>
          <t xml:space="preserve"> ocasionando
retrasos en la atención a los usuarios
● </t>
        </r>
        <r>
          <rPr>
            <b/>
            <sz val="9"/>
            <color indexed="81"/>
            <rFont val="Tahoma"/>
            <family val="2"/>
          </rPr>
          <t>Reproceso de actividades</t>
        </r>
        <r>
          <rPr>
            <sz val="9"/>
            <color indexed="81"/>
            <rFont val="Tahoma"/>
            <family val="2"/>
          </rPr>
          <t xml:space="preserve"> y aumento de carga
operativa
●</t>
        </r>
        <r>
          <rPr>
            <b/>
            <sz val="9"/>
            <color indexed="81"/>
            <rFont val="Tahoma"/>
            <family val="2"/>
          </rPr>
          <t xml:space="preserve"> Imagen institucional afectada</t>
        </r>
        <r>
          <rPr>
            <sz val="9"/>
            <color indexed="81"/>
            <rFont val="Tahoma"/>
            <family val="2"/>
          </rPr>
          <t xml:space="preserve"> en el orden nacional
o regional por retrasos en la prestación del
servicio a los usuarios o ciudadanos
●</t>
        </r>
        <r>
          <rPr>
            <b/>
            <sz val="9"/>
            <color indexed="81"/>
            <rFont val="Tahoma"/>
            <family val="2"/>
          </rPr>
          <t xml:space="preserve"> Investigaciones</t>
        </r>
        <r>
          <rPr>
            <sz val="9"/>
            <color indexed="81"/>
            <rFont val="Tahoma"/>
            <family val="2"/>
          </rPr>
          <t xml:space="preserve"> penales, fiscales o disciplinarias
</t>
        </r>
      </text>
    </comment>
  </commentList>
</comments>
</file>

<file path=xl/sharedStrings.xml><?xml version="1.0" encoding="utf-8"?>
<sst xmlns="http://schemas.openxmlformats.org/spreadsheetml/2006/main" count="1397" uniqueCount="743">
  <si>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</si>
  <si>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</si>
  <si>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</si>
  <si>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</si>
  <si>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</si>
  <si>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</si>
  <si>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</si>
  <si>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</si>
  <si>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</si>
  <si>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</si>
  <si>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</si>
  <si>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</si>
  <si>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</si>
  <si>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</si>
  <si>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</si>
  <si>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</si>
  <si>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</si>
  <si>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</si>
  <si>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</si>
  <si>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</si>
  <si>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</si>
  <si>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</si>
  <si>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</si>
  <si>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</si>
  <si>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</si>
  <si>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</si>
  <si>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</si>
  <si>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</si>
  <si>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</si>
  <si>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</si>
  <si>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</si>
  <si>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</si>
  <si>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</si>
  <si>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</si>
  <si>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</si>
  <si>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</si>
  <si>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</si>
  <si>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</si>
  <si>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</si>
  <si>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</si>
  <si>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</si>
  <si>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</si>
  <si>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</si>
  <si>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</si>
  <si>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</si>
  <si>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</si>
  <si>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</si>
  <si>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</si>
  <si>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</si>
  <si>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</si>
  <si>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</si>
  <si>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</si>
  <si>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</si>
  <si>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</si>
  <si>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</si>
  <si>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</si>
  <si>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</si>
  <si>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</si>
  <si>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</si>
  <si>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</si>
  <si>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</si>
  <si>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</si>
  <si>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</si>
  <si>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</si>
  <si>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</si>
  <si>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</si>
  <si>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</si>
  <si>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</si>
  <si>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</si>
  <si>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</si>
  <si>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</si>
  <si>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</si>
  <si>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</si>
  <si>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</si>
  <si>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</si>
  <si>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</si>
  <si>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</si>
  <si>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</si>
  <si>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</si>
  <si>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</si>
  <si>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</si>
  <si>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</si>
  <si>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</si>
  <si>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</si>
  <si>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</si>
  <si>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</si>
  <si>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</si>
  <si>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</si>
  <si>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</si>
  <si>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</si>
  <si>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</si>
  <si>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</si>
  <si>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</si>
  <si>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</si>
  <si>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</si>
  <si>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</si>
  <si>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</si>
  <si>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</si>
  <si>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</si>
  <si>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</si>
  <si>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</si>
  <si>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</si>
  <si>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</si>
  <si>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</si>
  <si>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</si>
  <si>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</si>
  <si>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</si>
  <si>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</si>
  <si>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</si>
  <si>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</si>
  <si>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</si>
  <si>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</si>
  <si>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</si>
  <si>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</si>
  <si>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</si>
  <si>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</si>
  <si>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</si>
  <si>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</si>
  <si>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</si>
  <si>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</si>
  <si>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</si>
  <si>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</si>
  <si>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</si>
  <si>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</si>
  <si>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</si>
  <si>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</si>
  <si>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</si>
  <si>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</si>
  <si>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</si>
  <si>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</si>
  <si>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</si>
  <si>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</si>
  <si>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</si>
  <si>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</si>
  <si>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</si>
  <si>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</si>
  <si>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</si>
  <si>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</si>
  <si>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</si>
  <si>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</si>
  <si>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</si>
  <si>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</si>
  <si>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</si>
  <si>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</si>
  <si>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t>Formato Control Préstamo de Expedientes 
A-GH-F001</t>
  </si>
  <si>
    <t>No realizar las actividades planeadas dentro de los Planes y Programas de  Gestión del Desarrollo del Talento Humano del Instituto.</t>
  </si>
  <si>
    <t>Incumplimiento a la afiliación del Sistema General de Seguridad Social y Riesgos Profesionales</t>
  </si>
  <si>
    <t>Promulgación de leyes y decretos que implementan las políticas de austeridad del gasto público, que afectan directamente el presupuesto asignada para el buen desarrollo de las actividades indicadas en los planes y programas del Instituto</t>
  </si>
  <si>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</si>
  <si>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</si>
  <si>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</si>
  <si>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</si>
  <si>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</si>
  <si>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</si>
  <si>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</si>
  <si>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</si>
  <si>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</si>
  <si>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</si>
  <si>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</si>
  <si>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</si>
  <si>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</si>
  <si>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</si>
  <si>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</si>
  <si>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</si>
  <si>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</si>
  <si>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</si>
  <si>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</si>
  <si>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</si>
  <si>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</si>
  <si>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</si>
  <si>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</si>
  <si>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</si>
  <si>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</si>
  <si>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</si>
  <si>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</si>
  <si>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</si>
  <si>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</si>
  <si>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</si>
  <si>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</si>
  <si>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</si>
  <si>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</si>
  <si>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</si>
  <si>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</si>
  <si>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</si>
  <si>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</si>
  <si>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</si>
  <si>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</si>
  <si>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</si>
  <si>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</si>
  <si>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</si>
  <si>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</si>
  <si>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</si>
  <si>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</si>
  <si>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</si>
  <si>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</si>
  <si>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</si>
  <si>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Integridad</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</si>
  <si>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</si>
  <si>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</si>
  <si>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</si>
  <si>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</si>
  <si>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</si>
  <si>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</si>
  <si>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</si>
  <si>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</si>
  <si>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</si>
  <si>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</si>
  <si>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</si>
  <si>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</si>
  <si>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</si>
  <si>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</si>
  <si>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</si>
  <si>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</si>
  <si>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</si>
  <si>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</si>
  <si>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</si>
  <si>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</si>
  <si>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</si>
  <si>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</si>
  <si>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</si>
  <si>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</si>
  <si>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</si>
  <si>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</si>
  <si>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</si>
  <si>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</si>
  <si>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</si>
  <si>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</si>
  <si>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</si>
  <si>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</si>
  <si>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</si>
  <si>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</si>
  <si>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</si>
  <si>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</si>
  <si>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</si>
  <si>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</si>
  <si>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</si>
  <si>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</si>
  <si>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</si>
  <si>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</si>
  <si>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</si>
  <si>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</si>
  <si>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</si>
  <si>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</si>
  <si>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</si>
  <si>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</si>
  <si>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</si>
  <si>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</si>
  <si>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</si>
  <si>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</si>
  <si>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</si>
  <si>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</si>
  <si>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</si>
  <si>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</si>
  <si>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</si>
  <si>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</si>
  <si>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</si>
  <si>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</si>
  <si>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</si>
  <si>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</si>
  <si>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</si>
  <si>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</si>
  <si>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</si>
  <si>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</si>
  <si>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</si>
  <si>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</si>
  <si>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</si>
  <si>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</si>
  <si>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</si>
  <si>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</si>
  <si>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</si>
  <si>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</si>
  <si>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</si>
  <si>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</si>
  <si>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</si>
  <si>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</si>
  <si>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</si>
  <si>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</si>
  <si>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</si>
  <si>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</si>
  <si>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</si>
  <si>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</si>
  <si>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</si>
  <si>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</si>
  <si>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</si>
  <si>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</si>
  <si>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</si>
  <si>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</si>
  <si>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</si>
  <si>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</si>
  <si>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</si>
  <si>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</si>
  <si>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</si>
  <si>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</si>
  <si>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</si>
  <si>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</si>
  <si>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</si>
  <si>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</si>
  <si>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</si>
  <si>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</si>
  <si>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</si>
  <si>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</si>
  <si>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</si>
  <si>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</si>
  <si>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</si>
  <si>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</si>
  <si>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</si>
  <si>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</si>
  <si>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</si>
  <si>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</si>
  <si>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</si>
  <si>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</si>
  <si>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</si>
  <si>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</si>
  <si>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</si>
  <si>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</si>
  <si>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</si>
  <si>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</si>
  <si>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</si>
  <si>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</si>
  <si>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</si>
  <si>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</si>
  <si>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</si>
  <si>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</si>
  <si>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</si>
  <si>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</si>
  <si>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</si>
  <si>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</si>
  <si>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</si>
  <si>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</si>
  <si>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</si>
  <si>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</si>
  <si>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</si>
  <si>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</si>
  <si>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</si>
  <si>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</si>
  <si>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</si>
  <si>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</si>
  <si>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</si>
  <si>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t>Desconocimiento de las fechas para la presentación de boletines y reportes de ley</t>
  </si>
  <si>
    <t>Perdida, eliminación, modificación u ocultamiento de la información de la entidad que reposa en los servidores</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</si>
  <si>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</si>
  <si>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</si>
  <si>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</si>
  <si>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</si>
  <si>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</si>
  <si>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</si>
  <si>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</si>
  <si>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</si>
  <si>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</si>
  <si>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</si>
  <si>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</si>
  <si>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</si>
  <si>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</si>
  <si>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</si>
  <si>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</si>
  <si>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</si>
  <si>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</si>
  <si>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</si>
  <si>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</si>
  <si>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</si>
  <si>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</si>
  <si>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</si>
  <si>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</si>
  <si>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</si>
  <si>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</si>
  <si>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</si>
  <si>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</si>
  <si>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</si>
  <si>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</si>
  <si>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</si>
  <si>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</si>
  <si>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</si>
  <si>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</si>
  <si>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</si>
  <si>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</si>
  <si>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</si>
  <si>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</si>
  <si>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</si>
  <si>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</si>
  <si>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</si>
  <si>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</si>
  <si>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</si>
  <si>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</si>
  <si>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</si>
  <si>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</si>
  <si>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</si>
  <si>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</si>
  <si>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</si>
  <si>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</si>
  <si>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</si>
  <si>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</si>
  <si>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</si>
  <si>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</si>
  <si>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</si>
  <si>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</si>
  <si>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</si>
  <si>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</si>
  <si>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</si>
  <si>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</si>
  <si>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</si>
  <si>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</si>
  <si>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 xml:space="preserve">* Matriz de seguimiento a los proyectos y programas de Cooperación y Asuntos Internacionales.
* Listas de Asistencia y Actas de Reunión (ayudas memoria) </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</si>
  <si>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</si>
  <si>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</si>
  <si>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</si>
  <si>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</si>
  <si>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</si>
  <si>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</si>
  <si>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</si>
  <si>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</si>
  <si>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</si>
  <si>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</si>
  <si>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</si>
  <si>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</si>
  <si>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</si>
  <si>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</si>
  <si>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</si>
  <si>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</si>
  <si>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</si>
  <si>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</si>
  <si>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</si>
  <si>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</si>
  <si>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</si>
  <si>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</si>
  <si>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</si>
  <si>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</si>
  <si>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</si>
  <si>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X</t>
  </si>
  <si>
    <t>Realizar acciones de control y atención de forma inmediata. Son objeto de seguimiento permanente.</t>
  </si>
  <si>
    <t>BAJO</t>
  </si>
  <si>
    <t>NARANJA</t>
  </si>
  <si>
    <t>ALTO/ IMPORTANTE</t>
  </si>
  <si>
    <t>AMARILLO</t>
  </si>
  <si>
    <t>MEDIO/ TOLERABLE</t>
  </si>
  <si>
    <t>Rara vez</t>
  </si>
  <si>
    <t>VERDE</t>
  </si>
  <si>
    <t>BAJO/ ACEPTABLE</t>
  </si>
  <si>
    <t>Los riesgos Bajos deben ser Objeto de seguimiento por parte de todos los funcionarios</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</si>
  <si>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</si>
  <si>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</si>
  <si>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</si>
  <si>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</si>
  <si>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</si>
  <si>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</si>
  <si>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</si>
  <si>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*Elaboración de copias de respaldo de la información.
*Restricción a los permisos de uso de los archivos.</t>
  </si>
  <si>
    <t>HISTORIAL DE CAMBIOS</t>
  </si>
  <si>
    <t>VERSIÓN</t>
  </si>
  <si>
    <t>FECHA</t>
  </si>
  <si>
    <t>DESCRIPCIÓN</t>
  </si>
  <si>
    <t>01</t>
  </si>
  <si>
    <t>02</t>
  </si>
  <si>
    <t>Actualización del documento</t>
  </si>
  <si>
    <t>03</t>
  </si>
  <si>
    <t>04</t>
  </si>
  <si>
    <t>05</t>
  </si>
  <si>
    <t>Actualización del documento por creación del Proceso Gestión del SGI</t>
  </si>
  <si>
    <t>15/03/2012</t>
  </si>
  <si>
    <t>15/12/2014</t>
  </si>
  <si>
    <t>22/09/2015</t>
  </si>
  <si>
    <t>01/11/2016</t>
  </si>
  <si>
    <t>02/05/2017</t>
  </si>
  <si>
    <t>Creación del documento</t>
  </si>
  <si>
    <t>APROBÓ:
Telly de Jesús Month
Jefe Oficina Asesora de Planeación</t>
  </si>
  <si>
    <t>REVISÓ:     
Telly de Jesús Month
Jefe Oficina Asesora de Planeación.</t>
  </si>
  <si>
    <t>ELABORÓ:
Daniel Díaz Díaz
Contratista OAP Sistema de Gestión Integrado</t>
  </si>
  <si>
    <t>06</t>
  </si>
  <si>
    <t>01/08/2020</t>
  </si>
  <si>
    <t>Actualización del documento por creación del Proceso Gestión de Cooperación y Asuntos Internacionales e inclusión del mapa de calor  y Estratégias para el tratamiento del riesgo</t>
  </si>
  <si>
    <t>Inoportunidad o Imprecisión en los pagos a Observadores Voluntarios</t>
  </si>
  <si>
    <t xml:space="preserve">Calidad de la información allegada a la dependencia para el trámite
Oportunidad de la información allegada a la dependencia para el trámite
Personal no capacitado; Desconocimiento de la normativa vigente.
</t>
  </si>
  <si>
    <t xml:space="preserve">Reprocesos
Sanciones disciplinarias, fiscales y penales por incumplimiento de los pagos en los términos establecidos por parte del Instituto.
</t>
  </si>
  <si>
    <t>Inoportunidad en los pagos</t>
  </si>
  <si>
    <t xml:space="preserve">Demora en el trámite de las obligaciones que son allegadas a la dependencia para pag
Calidad de la información;
</t>
  </si>
  <si>
    <t>Sanciones disciplinarias, fiscales y penales por incumplimiento de los pagos en los términos establecidos por parte del Instituto.</t>
  </si>
  <si>
    <t>Errores en la presentacion y pago de las declaraciones tributarias a nombre del Instituto</t>
  </si>
  <si>
    <t>Desconocimiento en la legislacion tributaria actual para la revision de la liquidaciones de impuestos a cargo del Instituto, por parte de los responsables de practicar las Retenciones  
Error en la determinacion del los impuestos a cargo del Instituto, por parte de los responsables de determinarlos</t>
  </si>
  <si>
    <t>Sanciones disciplinarias, fiscales y penales por incumplimiento y/o inexactitudes en las declaraciones y pagos de impuestos.</t>
  </si>
  <si>
    <t>Seguimiento periódico (diario) a las obligaciones pendientes de pago</t>
  </si>
  <si>
    <t xml:space="preserve">CEN de Obligaciones </t>
  </si>
  <si>
    <t>1-. Se efectua la revisión de la liquidación de los impuestos a las obligaciones allegadas al Grupo de Tesoreria antes de  realizar los pagos, de acuerdo a los cuadros adjuntos. 2-. Se devuelven a contabilidad los Orfeos que presentan diferencias  para su respectiva correción y se valida nuevamente antes de realizar el pago, dejando las respectivas notas en el histórico.</t>
  </si>
  <si>
    <t>Histórico Comentarios en ORFEOS respectivos. Reporte mensual de seguimiento</t>
  </si>
  <si>
    <t>Validar información recibida de Planeación Operativa a través de macros en excel; Enviar correo a  Planeación Operativa recordándoles las fechas; Selección de funcionario con las competencias requeridas o Capacitar al funcionario designado para esta labor</t>
  </si>
  <si>
    <t>ORFEOS</t>
  </si>
  <si>
    <t>Interes indebido en el expediente disciplinario de quien suscribe.</t>
  </si>
  <si>
    <t>Interes indebido en el expediente disciplinario de quien suscribe y/o quien instruye.</t>
  </si>
  <si>
    <t xml:space="preserve">Nulidades,Caducidad o Prescripción de la acción disciplinaria.
</t>
  </si>
  <si>
    <t>*Inadecuado seguimiento de los tiempos procesales.  
*Falta de conocimiento de la ley disciplinaria.
*Sobrecarga laboral.
*Falta de personal.
*Reporte inoportuno de la noticia disciplinaria.</t>
  </si>
  <si>
    <t>*Ley 734 de 2002 y las demas concordantes y complementarias de la misma
*Formato A-CID-F005 Control y Seguimiento de expedientes.
*Formato A-CID-F006 Seguimiento y Control a Oficios y/o Memorandos
*Formato A-CID-F007 seguimiento a Autos Interlocutorios y/o de Sustanciación.</t>
  </si>
  <si>
    <t>*Ley 734 de 2002 y las demas concordantes y complementarias de la misma
*Formato A-CID-F005 Control y Seguimiento de expedientes.
*Formato A-CID-F006 Seguimiento y Control a Oficios y/o Memorandos
*Formato A-CID-F007 seguimiento a Autos Interlocutorios y/o de Sustanciación.
*acto administrativo por el cual se declara el impedimiento.</t>
  </si>
  <si>
    <t>Pérdida de la información que se registra en el formato consolidado seguimiento y control PQRS</t>
  </si>
  <si>
    <t xml:space="preserve">Ausencia de control de acceso a la información </t>
  </si>
  <si>
    <t>*Procesos Disciplinarios
*Pérdida de Credibilidad del Instituto.
*Tutelas
*Demandas Administrativas
*Pérdida de la credibilidad institucional</t>
  </si>
  <si>
    <t xml:space="preserve">Realizar copia de seguridad mensual de la información que reposa en el formulario de PQRS   </t>
  </si>
  <si>
    <t xml:space="preserve">*Formato M-AC-F012
* carpeta compartida en drive </t>
  </si>
  <si>
    <t>Incumplimiento de los tiempos de respuesta de las PQRs, en las Subdirecciones del IDEAM.</t>
  </si>
  <si>
    <t>* Pérdida de credibilidad e imagen del Instituto.
* Inicio de actuaciones disciplinarias y sancionatorias por parte de entes de control.
* Posibles tutelas.
* Hallazgos en auditoría del SGI.</t>
  </si>
  <si>
    <t>* Seguimiento quincenal a las PQRS por medio de formato predeterminado, verificando evidencia de respuesta a las PQRs en cada subdirección.
* Realizar un (1) taller o capacitación a responsables de los trámites de PQRs en el proceso de GCI.</t>
  </si>
  <si>
    <t>Incumplimiento en los tiempos establecidos para dar respuesta a las PQRS en las Subdirecciones del IDEAM</t>
  </si>
  <si>
    <t xml:space="preserve">*Pérdida de la credibilidad e imagen
* Inicio de actuaciones disciplinarias y sancionatorias por parte de entes de control
*Posibles tutelas
* Hallazgos en auditorias internas
</t>
  </si>
  <si>
    <t>* Hacer seguimiento periódico a la atención oportuna a las PQRS
A través del formato denominado matriz semáforo
* Capacitar al personal encargado de dar respuesta y seguimiento a los requerimientos en aspectos relacionados con los tiempos de respuesta a las PQRS.</t>
  </si>
  <si>
    <t>Matriz de seguimiento a los proyectos y programas de Cooperación y Asuntos Internacionales.</t>
  </si>
  <si>
    <t xml:space="preserve">Matriz y documento de trazabilidad de proyectos de CAI del IDEAM históricos, donde se identifica: vigencia, compromisos del IDEAM después del convenio. </t>
  </si>
  <si>
    <t>Formato de seguimiento a las PQRS revisado mensualmente
Lista de asistencia, material utilizado y/o grabaciones o fotos de las capacitaciones</t>
  </si>
  <si>
    <t xml:space="preserve">
*Formato de seguimiento a PQRs y correo electrónico remitido a cada subdirector(a).
Lista de asistencia, fotografías y/o material utilizado en taller o capacitación. </t>
  </si>
  <si>
    <t xml:space="preserve">
* Fallas en el seguimiento a los tiempos oportunos para dar respuesta a las PQRS
* Asignación de la PQRS a la Subdirección encargada en tiempos próximos a su vencimiento</t>
  </si>
  <si>
    <t>Los riesgos Altos requieren la atención de jefes de oficina.</t>
  </si>
  <si>
    <t xml:space="preserve">Establecer acciones de control y evaluar las medidas propuestas, asignar recursos que permitan EVITAR la materialización del riesgo.  </t>
  </si>
  <si>
    <t>Los riesgos extremos deben ponerse en conocimiento.</t>
  </si>
  <si>
    <t xml:space="preserve"> Los riesgos Moderados deben ser objeto de Seguimiento adecuado por parte de los Líderes y Todos los funcionarios.</t>
  </si>
  <si>
    <t xml:space="preserve">Gestionar mediante procedimientos, es improbable que se necesite la aplicación específica de recursos, y se realiza en el reporte cuatrimestral de su desempeño. </t>
  </si>
  <si>
    <t>Gestionar mediante acciones de control anticipadas, como procedimientos, instructivos, monitoreo y/o mantenimiento de acciones que permitan REDUCIR la probabilidad o el impacto de ocurrencia del riesgo, se hace seguimiento CUATRIMESTRAL. </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</si>
  <si>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CUATRIMESTRAL,  para evitar  su materialización por parte de los procesos a cargo de estos.</t>
    </r>
  </si>
  <si>
    <t>Posibles registros y tramites contables sin el cumplimiento de los requisitos legales.</t>
  </si>
  <si>
    <t xml:space="preserve">Falta de verificación de los soportes legales y y documentación establecida como requisito por el Ideam. 
</t>
  </si>
  <si>
    <t xml:space="preserve">Reprocesos de actividades y aumento de carga operativa (Integridad)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</si>
  <si>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</si>
  <si>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Lista de chequeo y revisión de documentos - documento equivalente y/o factura contratistas A-GF- F017</t>
  </si>
  <si>
    <t>Posible favorecimiento económico a un tercero en el registro de obligaciones sin el cumplimiento de requisitos</t>
  </si>
  <si>
    <t>Falta de verificación de los soportes legales y y documentación establecida como requisito por el Ideam. Así como debilidad en la revisión en la aprobación de las obligaciones por el coordinador.</t>
  </si>
  <si>
    <t xml:space="preserve">Requerimientos e investigaciones por parte de los entes de control. (Integridad / Disponibilidad) </t>
  </si>
  <si>
    <t>Posible Inexactitud en las cifras reveladas en los Estados Financieros del Ideam.</t>
  </si>
  <si>
    <t xml:space="preserve">
Falta de conciliaciones entre el Grupo de Contabilidad y las áreas generadora de información contable. </t>
  </si>
  <si>
    <t xml:space="preserve">*Informacion financiera sin analisis pertinente
*Requerimientos e investigaciones por parte de los entes de control. 
(Integridad / Disponibilidad) </t>
  </si>
  <si>
    <t xml:space="preserve">Posible inoportunidad en la presentación de los boletines y reportes de ley a la Contaduria General de la Nación. </t>
  </si>
  <si>
    <t xml:space="preserve">Sancion por parte del ente de control u otro ente regulador (Disponibilidad) </t>
  </si>
  <si>
    <t>Posible perdida, eliminacion, modificacion u ocultamiento de la informacion de la entidad que reposa en los servidores</t>
  </si>
  <si>
    <t>*No elaboracion de archivos de respaldo
*Falta de limitación al ingreso y manipulación de la informacion generada</t>
  </si>
  <si>
    <t xml:space="preserve">Reprocesos de actividades y aumento de carga operativa (Integridad /Disponibilidad/ confidencialidad) </t>
  </si>
  <si>
    <t xml:space="preserve">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 </t>
  </si>
  <si>
    <t xml:space="preserve">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  </t>
  </si>
  <si>
    <t xml:space="preserve"> - La oficina de informatica elabora copias de respaldo semanalmente, quedando guardadas en el servidor. 
 - El cordinador del grupo de contabilidad reporta al administrador de SIIF Nación las novedades para modificación y accesos de  usuarios al aplicativo SIIF Nación en el modulo contable.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</si>
  <si>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</si>
  <si>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 xml:space="preserve">
Conciliaciones Contables elaboradas y debidamente firmadas. </t>
  </si>
  <si>
    <t xml:space="preserve">Soporte envió Chip en Orfeo </t>
  </si>
  <si>
    <t xml:space="preserve">*Reporte de copias de respaldo por parte de la Oficina Informatica
*Formularios de SIIF Nación II </t>
  </si>
  <si>
    <t>* Falta de conocimiento de las normas en materia ambiental
* Falta de revisión y seguimiento periódico de la matriz legal</t>
  </si>
  <si>
    <t>* Sanciones legales por incumplimiento, hallazgos de auditoría y entes de control.</t>
  </si>
  <si>
    <t>* Definir Manual para contratistas del IDEAM el cual establezca los requisitos a cumplir en temas de gestión ambiental para los servicios y productos entregados por terceros
* Actualización, seguimiento y evaluación a la matriz de requisitos legales
* Inspecciones y auditorías internas para verificar el grado de cumplimiento ambiental</t>
  </si>
  <si>
    <t xml:space="preserve">Incumplimiento de requisitos legales en el Sistema de Gestión de Calidad y el Sistema de Gestión Ambiental aplicables a la Entidad </t>
  </si>
  <si>
    <t xml:space="preserve">* Manual de Gestión de contratistas y socialización. 
*Informes de supervisión
*Informe de Auditorías 
</t>
  </si>
  <si>
    <t>1. Número es estudios de hojas de vida: 5.360
2. Número de publicaciones: 100
3. Nombramientos: 62
Provisionales: 21
Encargos: 39
Libre Nombramiento: 2</t>
  </si>
  <si>
    <t>Coordinadora del Grupo de Administración y Desarrollo del Talento Humano</t>
  </si>
  <si>
    <t>No se realizó el prestamo de expedientes físicos en el instituto debido a que el personal esta realizando trabajo en casa, sin embargo los expedientes virtuales se han alimentado de acuerdo a los difenrentes trámites administrativos y la carpeta de hojas de vida digitalizadas solo los manupula la persona encargada del archivo. Queda pendiente la creación de 4 expediente debido a que el acta de posesión se encuentra en proceso de comunicación dado a que ingresaron el 26/11/2020 y 27/11/2020.</t>
  </si>
  <si>
    <t>Se realizaron 38 mesas de ayuda a Heinsohn, las cuales fueron resultas a tiempo.</t>
  </si>
  <si>
    <t>Respecto al reporte de avance suministrado  por el Grupo de Talento Humano frente a las evidencias proporcionadas, se pudo evidenciar el avance en los diferentes planes institucionales, como son: Bienestar, Capacitación, Vacantes, Incentivos, entre otros; para la ejecución y efectividad del control.</t>
  </si>
  <si>
    <t>1.Se realizaron 18 afiliaciones a la ARL Positiva, 17 correspondientes a los nuevos funcionarios y 1 a practicante, de igual forma se han realizado 13 afiliaciones a EPS (1. No se realizaron 4 afiliaciones de EPS y ARL de provisionales dado a que ya estaban vinculados a la entidad y pasaron a otra provisionalidad. 
2. Se encuentra en trámite la afiliación de 4 funcionarios de EPS, debido a que entraron el 26 y 27 de noviembre, con esto se tendría un total de 17).</t>
  </si>
  <si>
    <t>El Grupo de Comunicaciones, ha realizado seguimiento de los vínculos o link de la página web Ley de Transparencias, para constatar la actualización de la información que debe hacer cada dependencia tiene a su cargo. La Oficina de Planeación ha dado todo el apoyo para que a través de memorandos se citen a las dependencias que no han dado cumplimiento con lo requerido. Así mismo y debido a las inconsistencias presentadas, la Oficina de Planeación ha conformado un grupo de trabajo con el apoyo de varias dependencias, para reestructurar el árbol de Ley de Transparencia, citando a varias reuniones para hacer el análisis de su estructura, contenidos y responsable de su actualización. Así mismo se realizó un nuevo esquema para socializarlo a todo el Ideam ( se expuso a la alta dirección a través del comité número 30) y mantener actualizado todos sus contenidos, de acuerdo con su periodicidad</t>
  </si>
  <si>
    <t>Grupo de Comunicaciones apoya únicamente el seguimiento, pero no es el responsable de subir la información.
Evidencias adjuntas (carpeta43): Correos a depednecias, actas, pantallazos de reuniones, memorandos de Planeación a las depednecias, nuevo esquema de matriz</t>
  </si>
  <si>
    <t>Se elaboró la Política Editorial, la cual fue aprobada en Comté General y se encuentra publicada en el punto 3.3.1 de la Página web Ley de Tranparencia en Procesos y Procedimiento , Gestón de la Comunicaciones
https://bit.ly/31J0Tml</t>
  </si>
  <si>
    <t>Grupo de Comunicaciones apoya únicamente el seguimiento, pero no es el responsable de subir la información.
Evidencias adjuntas (carpeta 45): Correos a depednecias, actas, pantallazos de reuniones, memorandos de Planeación a las depednecias, nuevo esquema de matriz</t>
  </si>
  <si>
    <t xml:space="preserve"> El grupo de Servicio al Ciudadano realiza seguimiento permanente por medio de formato M-AC F012, controlando los tiempos de respuesta, en este formato se tienen todos los datos para verificar como y cuando se responde al ciudadano, por medio de esto el funcionario Samuel Campos verifica las PQRS que no se les ha dado respuesta y tienen algunos días para vencerse, se remiten correos electrónicos alertando a la persona para que realice la respuesta correspondiente en el tiempo de ley.
*Se aporta como evidencia, formato M-ACC- F012 y correos electrónicos de aviso recordatorio emitidos por el grupo de Servicio al Ciudadano a diferentes dependencias, se remiten 14 correos, 
los cuales son: 1) 21 de septiembre, Subdirección de Estudios Ambientales. 2) 21 de septiembre, Jurídica 3) 14 de septiembre, Subdirección de Estudios Ambientales 4) 21 de septiembre, Subdirección de Hidrología 5) 13 de octubre, Subdirección de Ecosistemas. 6) 15 de octubre, Subdirección de Estudios Ambientales. 7) 26 de octubre, Subdirección de Estudios Ambientales. 8)15 de octubre, Subdirección de Ecosistemas. 9) 11 de noviembre, Dirección General.  10) 10 de noviembre, Subdirección de Ecosistemas.11)10 de noviembre, Oficina Asesora de Planeación. 
12) 5 de noviembre, Subdirección de Estudios Ambientales. 13) 5 de noviembre, Subdirección de Meteorología. 14) 1 de diciembre, Subdirección de Ecosistemas. 
 *En el III cuatrimestre de 2020, se dictaron 5 capacitaciones sobre los temas de normatividad de PQRS y participación ciudadana, se aporta como evidencia, 1) Área Operativa N° 1 (citación lista de asistencia). 2) Área Operativa N° 7 (citación, lista de asistencia) 3) Área Operativa N° 4. (citación lista de asistencia) 4) todos los funcionarios y contratistas del Ideam, (citación, lista de asistencia y evaluación). 5) Talento Humano (citación, lista de asistencia y evaluación)
*Se requirieron por medio de memorando a las dependencias en las que se materializado el riesgo (respuestas por fuera del termino de ley), se aporta como evidencia del III trimestre del informe de PQRS los requerimientos a las siguientes dependencias: 1) Oficina Asesora de Planeación, 2) Oficina Asesora Jurídica, 3) Dirección General, 4) Subdirección De Ecosistemas E Información Ambiental, 5) Subdirección De Estudios Ambientales, 6) Subdirección De Hidrología, 7) Subdirección De Meteorología 
 *Se realizó una reunión con el jefe directo y el funcionario que han incumplido recurrentemente con las solicitudes fuera de termino, evidencia, citación de la reunión a la siguiente dependencia: 1) Subdirección de Ecosistemas. </t>
  </si>
  <si>
    <t>Angela Maria Diaz M.  
    Cooordinadora Grupo de Servicio al Ciudadano</t>
  </si>
  <si>
    <t xml:space="preserve"> El Grupo de Servicio al Ciudadano Realiza capacitaciones, sobre temas de Procedimiento de Atención al Ciudadano, Guía Atención al Ciudadano, protocolos de atención y asertividad, Con corte al III cuatrimestre del 2020, se han dictado 5 capacitaciones. se aporta como evidencia, , 1) Área Operativa N° 1 (citación lista de asistencia). 2) Área Operativa N° 7 (citación, lista de asistencia) 3) Área Operativa N° 4. (citación lista de asistencia) 4) todos los funcionarios y contratistas del Ideam, (citación, lista de asistencia y evaluación). 5) Talento Humano (citación, lista de asistencia y evaluación)
• El grupo de Servicio al ciudadano realizada una medición del nivel de satisfacción de usuario a través de encuestas, que se remite vía correo electrónico y en actividades presenciales, se emite un informe, el cual anexo como evidencia.</t>
  </si>
  <si>
    <t>•El Grupo de Servicio al Ciudadano realiza capacitaciones, para los funcionarios y contratistas del IDEAM con énfasis en “ATENCIÓN AL CIUDADANO”, buscando la calidad del servicio y de las respuestas emitidas y la oportunidad de las mismas en los términos de ley. Con corte al III cuatrimestre de 2020, se han dictado 5 capacitaciones. se aporta como evidencia, 1) Área Operativa N° 1 (citación lista de asistencia). 2) Área Operativa N° 7 (citación, lista de asistencia) 3) Área Operativa N° 4. (citación lista de asistencia) 4) todos los funcionarios y contratistas del Ideam, (citación, lista de asistencia y evaluación). 5) Talento Humano (citación, lista de asistencia y evaluación)
•  El grupo de Servicio al Ciudadano, realiza una Revisión exhaustiva de los comportamientos en la respuesta de solicitudes para identificar conductas inusuales, a través del formato M-AC- F012, Se evidencio que no hay ninguna conducta inusual, este monitoreo se realizó  mensual, con un consolidado trimestral, evidencia del formato del III  trimestre de 2020 con sus respectivas estadísticas, Así mismo se evidencia que las denuncias de Actos de Corrupción reportadas para el tercer trimestre de 2020, fueron cero (0), dato que fue certificado por la Oficina de Control Disciplinario Interno, por medio de comunicación oficial emitida el día 30 de octubre de 2020, por medio del radicado número 20202010001473, evidencia, memorando remitido por el Grupo de Control Disciplinario Interno</t>
  </si>
  <si>
    <t>Subdirección de Meterología
Subdirección de Ecosistemas e Informacción Ambiental</t>
  </si>
  <si>
    <t>Subdirección de Meterología
Subdirección de Ecosistemas e Informacción Ambiental</t>
  </si>
  <si>
    <t>Subdirección de Meterología
.Se modificó la metodología de diligenciamiento y seguimiento a la matriz semáforo mecanismo por el cual se monitorea la atención oportuna a las PQRS para lo cual se elaboró una guía con los lineamientos para su diligenciemiento, y seguimiento y se hizo una una capacitación al respecto a los invoucrados en el proceso. Se esta haciendo seguimiento periódico a su diligenciamiento.
. Se realizó una capacitación de los tiempos para dar respuesta a as PQR´s.
Subdirección de Ecosistemas e Informacción Ambiental
En el mes de octubre se realizó seguimiento al Plan de mejora sobre PQRs por parte de la OCI. (Se anexa plan de mejora con el respectivo seguimiento). Cabe resaltar, este plan está cargado en el aplicativo suite-vision con las respectivas evidencias).
Para el periodo de noviembre se anexan los controles realizados (seguimiento en matriz de PQRS y corresos remitidos a la Subdirectora).
https://drive.google.com/drive/u/1/folders/1IfS_gFkVPEUHlMjvDLBu_LSyhOq59cry</t>
  </si>
  <si>
    <t>SUBDIRECCION DE METEOROLOGÍA. 
Se estan desarrollando metodologías para llevar a cabo el aseguramieno de la calidad de las series de datos meteorológicos que se capturan en el DHIME. Para lo cual, se ha avanzado en el análisis de las series de las variables meteorologicas de precipitacion y temperatura con los procedimientos de calidad aplicados.
.Con el fin de optimizar la documentación del proceso de generación de datos meteorológicos, se realizó un diagnóstico de la documentación actual, se identificaron los requerimientos y se desarrolló una hoja de ruta mediante la cual se está avanzando en la elaboración y/o actualización de los documentos que soportan el proceso.
Subdirección de Ecosistemas e Informacción Ambiental
Se desarrolló taller de entrenamiento para brigadas forestales del Inventario Forestal Nacional de Colombia (IFN), con el fin de reforzar los conceptos y procedimientos que realizan los integrantes de las brigadas, en el marco de la implementaciòn del Inventario Forestal Nacional a fin de mejorar la calidad de la información recolectada durante el operativo de campo.
Revisión y actualización periódica de guías para la elaboración de informes y documentos del Instituto: (En estos documentos se incluyen puntos de control que evitan la imprecisión e inexactitud de informes y documentos).
- Se crearon y actualizaron documentos en el SGI del Instituto, correspondiente a las líneas temáticas trabajadas en cada grupo de la SEIA. (Relacionados en lista maestra de documentos anexa).
- Elaboración de cuatro instrumentos oficializados en el marco del SGI para la documentación y preparación de las
operaciones estadísticas.
- Construcción de seis manuales oficializados ante el Sistema de Gestion Integral para la documentación del proceso de  gestión y oficialización de la información geográfica  del Instituto.
- Construcción de dos documentos sobre el seguimiento a glaciares y monitoreo de carbono en alta montaña.
https://drive.google.com/drive/u/0/folders/1HQoK1YtlCuaNPi8N8ThVsH77JdxlpNV8</t>
  </si>
  <si>
    <t>Subdirección de Meterología
Subdirección de Ecosistemas e Informacción Ambiental</t>
  </si>
  <si>
    <t xml:space="preserve">Subdirección de Meterología
. Se desarrollló y socializó con las áreas operativas la cartilla para el observador meteorológico con el fin de apoyar las labores de inducción y reinduccion de los observadores en las estaciones meteorológicas
. Se llevo a cabo la implementación de las acciones del plan de mejoramiento de la auditoría hecha por la Oficina de Planeación al proceso de Genración de datos e información hidrometeorologica en 2019
Subdirección de Ecosistemas e Informacción Ambiental
Auditoría interna OE Balance de Masa Glaciar: 
Los días 18, 19 y 20 de noviembre, se realizó auditoría interna de la Operación Estadística Balance de Masa Glaciar, bajo criterios y requerimientos documentales de la NTC PE 1000/2017 y requisistos de calidad para la generación de estadísticas. A la fecha está pendiente el recibo de informe de auditoría. Sin embargo, se anexa Plan de auditoría como evidencia del proceso y lista de chequeo con los soportes de requerimientos documentales presentados en la auditoría. Cabe señalar, a través de esta operación estadística se asegura la continuidad de la información, evitando la materialización del riesgo.
Auditoría de gestión Grupo Suelos y Tierras
Del 21 de octubre al 24 de noviembre, por parte de la OCI se realizó auditoría al Grupo Sueslos y Tierras. A la fecha está pendiente la presentación del informe de auditoría. Sin embargo, se anexa Plan de auditoría como evidencia del proceso. Cabe señalar, a través de los procesos desarrollados en las líneas temáticas de este grupo, se asegura la continuidad de la información ambiettal, evitando la materialización del riesgo.
https://drive.google.com/drive/u/0/folders/1HQoK1YtlCuaNPi8N8ThVsH77JdxlpNV8
       </t>
  </si>
  <si>
    <t>Subdirección de Meterología
. Se estan desarrollando metodologías para llevar a cabo el aseguramieno de la calidad de las series de datos meteorológicos que se capturan en el DHIME. Para lo cual, se ha avanzado en el análisis de las series de las variables meteorologicas de precipitacion y temperatura con los procedimientos de calidad aplicados.
.Con el fin de optimizar la documentación del proceso de generación de datos meteorológicos, se realizó un diagnóstico de la documentación actual, se identificaron los requerimientos y se desarrolló una hoja de ruta mediante la cual se está avanzando en la elaboración y/o actualización de los documentos que soportan el proceso.
Subdirección de Ecosistemas e Informacción Ambiental
Control de oportunidad en reporte de datos (Indicadres):
- El grupo SIA ha generado un cronograma de publicación de indicadores, el cual es socializado con cada uno de los grupos temáticos, y ahora denominados operaciones estadísticas. Adicionalmente, se notifica a las diferentes áreas temáticas que generan indicadores ambientales para coordinar su publicación. (A través de esto se garantiza la oportunidad en el reporte de indicadores).
Verificación de los datos a través de los sistemas de información del Instituto:
* Respecto al Inventario Forestal Nacional (IFN), se evidenció un riesgo en la Plataforma de captura de datos OPEN FOREST (software libre que no tenia restricciones de acceso, adicionalmente la patforma tenia fugas de información). Para solucionarlo, se colocaron controles del adminstrador del dato y se viene diseñando un sistema de información del INF en la plataforma institucional,que recoge los estándares, políticas, procesos y pocedimientos de la oficina de informática para acopiar la información del inventario. Esto, como aseguramiento y control del dato. 
* En el "Documento marco rector de implementación del inventario forestal nacional" se recopila toda la documentación que se encontraba dispersa sobre el proceso de diseño y estructura de la operación estadísitca del IFN; a través de este se minimizan los riesgos asociados a pérdida de información y se contribuye a la precisión y exactitud de informes y documentos emitidos por el institito. Dicho documento se encuentra en ajustes técnicos y se prevee publicar en el mes de Diciembre.
https://drive.google.com/drive/u/0/folders/1HQoK1YtlCuaNPi8N8ThVsH77JdxlpNV8</t>
  </si>
  <si>
    <t>Subdirección de Ecosistemas e Informacción Ambiental</t>
  </si>
  <si>
    <t xml:space="preserve">
-Los documentos que se van a publicar cuenta con previa revisión y aprobación de los líderes temáticos, coordinador, subdirectora y en caso de requerirse, por parte del Comité Científico. ESto hace parte de las políticas de operación de los procedimientos de la SEIA.
Si bien cada contrato de prestación de servicios y/o convenios que se suscriben, se contempla una clausula de confidencialidad, para el presente periodo no se suscribió nunguno. Sin embargo, los que están en ejecución cuentan con dicha cláusula.
https://drive.google.com/drive/u/0/folders/1HQoK1YtlCuaNPi8N8ThVsH77JdxlpNV8</t>
  </si>
  <si>
    <t>Contratista -  Maria Isabel Cabrales De La Peña
Jefe Oficina Asesora de Planeación - Telly Month</t>
  </si>
  <si>
    <t>1. Se realizó talleres de formulación y seguimiento de indicadores del Plan de Acción
2.  Se realizan acompañamientos a las áreas para la formulación de los indicadores.
3. Implementación del Formato Programación Seguimiento a Plan de Acción E-PI-F013 09/09/2020
4. Implementación del Módulo de Indicadores de  Suite Visión Empresarial
5. Presentación de avance de la implementación de indicadores al Comité de Dirección No. 41.
Evidencias
1. Presentación taller indicadores  para formulación plan de acción 2021
2. Listas de Asistencia
3. Formato Programación Seguimiento a Plan de Acción E-PI-F013
4. Grabación
5. Grabaciones SVE Indicadores en el siguiente enlace https://drive.google.com/drive/folders/1vVsqFCAHiDd7_qUm4gtFpnA-1bqIDXMO
6. Registros de  capacitaciones  Suite Visión Empresarial 
7. Invitación para la Presentación en el Comité de Dirección del 14 de octubre de2020 No. 41.
8. Presentación Indicadores  a Través de Suite Visión Empresarial.</t>
  </si>
  <si>
    <t>Jefe Oficina Asesora de Planeación - Telly Month</t>
  </si>
  <si>
    <t xml:space="preserve">De acuerdo con las evidencias suministradas, se puede  observar la coherencia entre el control y la fuente de verificación; así como la ejecución y efectividad del mismo. 
</t>
  </si>
  <si>
    <t xml:space="preserve">Dentro de la evidencia adjunta, se observó las 4 actas de comité, en las cuales se tratan los temas mencionados; dando así cumplimiento a la fuente de verificación, “actas de reunión”, los cuales tienen como objetivo la aprobación por parte de la alta dirección. </t>
  </si>
  <si>
    <t>Jefe Oficina de Planeación</t>
  </si>
  <si>
    <t xml:space="preserve"> En la actualidad se cuenta con un grupo de contratistas que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t>
  </si>
  <si>
    <t>Daniel Useche - Jefe Oficina del Servicio de Pronosticos y Alertas</t>
  </si>
  <si>
    <t>Por parte de la oficina de informatica se brinda el soporte necesario para verificar si hay alguna dificultad en la oficina. Cuando ocurre la novedad se informa de inmediato a la oficina de informatica quien brinda el soporte necesario. Si el daño es mayor se recurre a la jefaura de pronósticos quien solicita directamente a la jefatura de informatica la pronta solución.</t>
  </si>
  <si>
    <t xml:space="preserve">Las solucitudes respondidas son unicamente las allegadas por los medios aurotizados, se respondieron el 100% de las PQR. </t>
  </si>
  <si>
    <t>Coordinadora, profesional grado 15.</t>
  </si>
  <si>
    <t xml:space="preserve">Se verifica el cumplimiento de los controles de calidad establecidos por el laboratorio para las diferentes técnicas realizadas y se validan los análisis de las muestras ingresadas al laboratorio durante el cuatrimestre evaluado.                                                       
Se digitan los resultados en el módulo Aquarius Samples y se reportan a las partes interesadas de acuerdo a las solicitudes.                                                                                          </t>
  </si>
  <si>
    <t>Mediante correos electrónicos los cuales se adjuntan se evidencia las modificaciones solicitadas al PAA con el fin de garantizar que las necesidades y solicitudes sean atendidas oportunamente. Se adjunta correos como evidencias de los meses de agosto a noviembre de 2020.</t>
  </si>
  <si>
    <t>EDILIA ALEJANDRA PINZON
Coordinadora Grupo de Servicios Administrativos</t>
  </si>
  <si>
    <t>Se adjunta cuadro de control de los procesos radicados en la Oficina Asesora Jurídica, con su respectivo seguimiento conociendo su estado.</t>
  </si>
  <si>
    <t>JULIANA FERNANDA RAMIREZ
WALTER PERILLA NOVOA
Contratistas Grupo de Servicios Administrativos</t>
  </si>
  <si>
    <t>Se realiza seguimiento diario a cada uno de los siniestros que se presentan en la Entidad, con el fin de realizar el trámite pertinente para su solución. Se adjunta como evidencia el cuadro de seguimiento a los siniestros presentados a corte 30 Noviembre de 2020.</t>
  </si>
  <si>
    <t>CESAR AUGUSTO PRIETO
Contratista Grupo de Servicios Administrativos</t>
  </si>
  <si>
    <t>Se adjunta arqueos de caja menor de los meses de agosto a noviembre de 2020.</t>
  </si>
  <si>
    <t>NICOLAS VELASQUEZ
Funcionario Grupo de Servicios Administrativos</t>
  </si>
  <si>
    <t xml:space="preserve">1- Actualmente se adelanta la construcción del nuevo Plan Estratégico de Tecnología de Información - PETI de acuerdo a la metodología de MinTIC para los dos años restantes del cuatrienio 2019 a 2022.
El GAESI de la OI ha asistido a talleres para la construcción del PETI y ha adelantado reuniones con la OAP para definir los objetivos y metas estratégicas del PEI del IDEAM y lograr la alineación del PETI con dicho plan y con los demas planes como el PES, PND y demás planes exigidos por la ley.
2- Taller de socialización del GAESI de la OI del proceso de Gestión de Cambios a funcionarios y contratistas de la Oficina de Informática y a Líderes Técnicos de aplicativos del IDEAM.
EVIDENCIAS
1-Ver evidencias de correos, reuniones e imágenes de asistencia a los talleres de MinTIC para la construcción del PETI.
2- Video, presentación power point y lista de asistencias de la socialización del proceso de gestión de cambios TI  impartida por el GAESI. </t>
  </si>
  <si>
    <t xml:space="preserve">Jefe oficina Informatica </t>
  </si>
  <si>
    <t xml:space="preserve">
1.1. Actualización del catálogo de servicios TI del IDEAM como línea base para el portafolio de servicios de TI.
1.2. Seguimiento a las actividades contractuales de los especialista de IMPRETICS-SONDA y RENATA con corte a 30 de noviembre de 2020.
2. Contrato 354 de 2020 para el apoyo de AE al GAESI de la OI.
3. Estudios de mercado para la adquisición de licencias de software para el diseño, construcción y modelamiento de Arquitectura Empresarial.
1. EVIDENCIAS
1.1.Catálogo de servicios TI del IDEAM actualizado.
1.2. Vder los siguientes enlaces donde se encuentra información de seguimiento a los contratos:
https://drive.google.com/drive/folders/1vdPYCdkCBtDEK4YlK_5Ib4Nc_p5V_naR?usp=sharing (Enlace contrato Outsourcing 418 de 2019 Impretics-Sonda). 
https://drive.google.com/drive/folders/1hXV4ArlNc2FhvJQfIivw3BcKLkD3923m?usp=sharing (Enlace Contrato RENATA 398 de 2019).
2.Copia de contrato 354 de 2020 y documentos relacionados.
3. Estudios de Mercado de software para Arquitectura Empresarial, estudios previos y demas documentos  relacionados.</t>
  </si>
  <si>
    <t>1. Cronograma diligenciado y actualizado para la vifgencia 2020 denominado "E-GI-F038 FORMATO MANTENIMIENTO INFRAESTRUCTURA TECNOLOGICA v1" como ejecución del plan denominado "E-GI-PL001 PLAN DE MANTENIMIENTO DE LOS SERVICIOS TECNOLÓGICOS v1"
2.Informes de seguimiento al Plan de Recuperación de Desastres, acordes al contexto real de la infraestructura tecnológica del IDEAM para validar su correcta implementación. Se entregan evidencias desde julio 2020 a noviembre 2020.
3. Entregable de un ejemplo de como se realiza un Ejercicio de Arquitectura Empresarial para ser aplicado al contexto real del IDEAM, el cual será entregado al culminar la ejecución del Contrato 354 de 2020 para el apoyo de AE al GAESI de la OI, referido en el numeral 2 de la fila 64 de esta matriz de riesgos
EVIDENCIAS
1. Se adjunta Archivo en excel (Cronograma E-GI-PL001 PLAN DE MANTENIMIENTO DE LOS SERVICIOS TECNOLÓGICOS v1).
2. Vere el siguiente enlace de evidencia Contrato 420-219
    https://drive.google.com/drive/folders/163wuxqiG1H9KgFJXzJMzhj8qd4B8WtGR?usp=sharing
3. Ver la misma evidencia del numeral 2 del item No. 67 de esta matriz de riesgos.</t>
  </si>
  <si>
    <t>1. Realización de reuniones con las firmas consultoras TENABLE y QUALYS para analizar las herramientas tecnologicas para la detección  y mitigación de vulnerabilidad en sistemas información, software e Infraestructura de TI.
Se acuerda con dichas firmas realizar pruebas de concepto de manera gratuita con el IDEAM para que la entidad analice si las herramientas ofrecidas por ello se ajustan a la realidad contextual de la entiodad.
2. Adquisición de certificados de seguridad para los portales web TLS para la presente vigencia 2020, ya fue autorizado por comité de contratación, a la espera de que se publique el proceso por mínima cuantía en el mes de diciembre. 
3. Realización de reuniones definir plan de trabajo para crear e implementar la base de conocimiento.
4. Recepción de las comunicaciones de las alertas emitidas por el CSIRT.
EVIDENCIAS
1.Imagenes y pdf de las reuniones con firmas consultoras para seguridad y privacidad de la información.
2. Se adjunta evidencia del proceso adquisición de certificados de seguridad para los portales web TLS que se lleva a cabo, en la carpeta correspondiente. 
3. Evidencias de reuniones realizadas con el gestor de la mesa de servicios del IDEAM.
4. Comunicados del CSIRT.</t>
  </si>
  <si>
    <t>1. Creación y ajuste defininitivo del manual de Políticas de seguridad y privacidad de la información. Falta firmas para su legalización y publicación en el SGSI y el SGI del IDEAM.
2.Entrenamiento y sensibilización de la Política de Seguridad y Privacidad de la Información a saber:
2.1. Taller a la alta directiva del IDEAM, realizado el 18 de noviembre de 2020. 
2.2. Taller de senibilización a nuevos funcionarios del IDEAM que ingreasaron en la vigencia 2020. Prgramada para el 4 de diciembre de 2020.
EVIDENCIAS
1. Manual de Políticas de seguridad y privacidad de la información
2. Evidencias de talleres de sensibilización en seguridad de la información  a saber:
2.1. Taller a la alta directiva del IDEAM, realizado el 18 de noviembre de 2020. con lista de asistencia. 
2.2. Taller de senibilización a nuevos funcionarios del IDEAM que ingreasaron en la vigencia 2020. Imagen de la programación el día 4 de diciembre de 2020.</t>
  </si>
  <si>
    <t>1. Informes de seguimiento al Plan de Recuperación de Desastres, acorde a contexto real de la infraestructura tecnológica del IDEAM para validar su correcta implementación. Se entrega evidencias desde julio de 2020 a noviembre 30 de 2020. Se incluye además el informe final del especialista del DRP
1. Informes del especialista de IMPRETICS-SONDA realcionados con Plan de Recuperación de Desastres. 
    Se Adjunta Enlace de evidencia Contrato 420-219
    https://drive.google.com/drive/folders/163wuxqiG1H9KgFJXzJMzhj8qd4B8WtGR?usp=sharing
2.1. Acceso a la herramienta NAGIOS implementada para IDEAM, la cual esta disponible para consulta y reportes en tiempo real.  
Esta evidencia se debe comprobar en sitio con el especialista administrador de NAGIOS. La URL de esta herramienta es la siguiente:
http://172.16.1.233/nagios/index.php
se adjunta informe para esta herramienta.
2.2. Informe de herramientas de gestion de eventos por parte del especialista IMPRETICS</t>
  </si>
  <si>
    <t xml:space="preserve">Para tratar el riesgo "Inadecuada gestión en el cumplimiento de los niveles de servicio, acordados con el negocio para la correcta operación de los procesos críticos institucionales", se observó dentro de la evidencia proporcionada:
*Documento excel "Catálogo Servicios TI 2020" en donde se encuentra de forma desagregada los servicios.
*Contrato 354 de 2020  cuyo objeto de contrato es "apoyar la implementación del marco referencial de arquitectura empresarial-MRAE". también se encuentra adjunta la póliza del contrato.
*Para la actividad "Estudios de mercado para la adquisición de licencias de software para el diseño, construcción y modelamiento de Arquitectura Empresarial.:"correos con el título "Publicación Evento para Compra de Software de Arquitectura Empresarial - IDEAM.". se evidenció el documento de estudios previos para mínima cuantía, en donde se presenta los estudios previos; también se evidenció la demás documentación relacionada a las cotizaciones realizadas. 
Las actividades realizadas permiten evidenciar la prevensión del riesgo "Inadecuada gestión en el cumplimiento de los niveles de servicio, acordados con el negocio para la correcta operación de los procesos críticos institucional", se recomienda revisar la fuente de verificación. </t>
  </si>
  <si>
    <t>Con el fin de mitigar el riesgo de "inadecuada gestión de las relaciones y compromisos internacionales, que hayan sido suscritos por el IDEAM", el equipo de cooperación internacional ha:
1. Iniciado la implementación de las Mesas de Cooperación y Asuntos Internacionales que convocan una a una a las diferentes subdirecciones del Ideam, asesores técnico y financiero de la Dirección General del Ideam, delegado del MADS, y al mismo equipo con el fin de identificar las necesidades y avances en los instrumentos de cooperación manejados por el instituto.
2. Actualizado regularmente el tablero de control con los mecanismos, comisiones, cursos, proyectos, entre otros.
De acuerdo con lo anterior, se cuenta con soportes de matrices y listas de asistencia:
https://docs.google.com/spreadsheets/d/1IZGAHjPX28plKhfNAalFB-gr6AafMyFGDQMlh3pr1NY/edit?usp=drive_web&amp;ouid=102608422029062426999
https://docs.google.com/spreadsheets/d/1J-s3LbuuFUs5dZ6tfbt183QQjZm7m9Xd-dbmYcjTF8Q/edit?usp=drive_web&amp;ouid=102608422029062426999
https://docs.google.com/spreadsheets/d/19ncc1G-diYoyigGbCh94ZvEkMmDUDyQH/edit?rtpof=true</t>
  </si>
  <si>
    <t>Andrés Felipe Marmolejo Egred</t>
  </si>
  <si>
    <t>Para mitigar el riesgo "Desconocimiento de los procesos, procedimientos y otros documentos del Sistema de Gestión Integrado", y teniendo en cuenta que hubo cambios internos de personal en el equipo, se hicieron varias sesiones de empalme en donde se presentaron los procedimientos del proceso a los nuevos integrantes y se presentó la ruta de acceso a ://M en donde se guarda el consolidado de toda la información.
Adicionalmente, se actualizó la matriz de seguimiento a los proyectos y programas de Cooperación y Asuntos Internacionales, de la cual se encuentra soporte en:
https://docs.google.com/spreadsheets/d/1IZGAHjPX28plKhfNAalFB-gr6AafMyFGDQMlh3pr1NY/edit?usp=drive_web&amp;ouid=102608422029062426999</t>
  </si>
  <si>
    <t>Para mitigar el riesgo de "Pérdida, eliminación, modificación u ocultamiento de la información de la entidad que reposa en los servidores" se actualiza la matriz de seguimiento del CAI con toda la información relevante dispuesta en la misma y de tal manera, en caso de que haya riesgo inminente, se pueda acceder a la misma para recuperar la información. De esta se encuentra soporte en: 
https://docs.google.com/spreadsheets/d/1IZGAHjPX28plKhfNAalFB-gr6AafMyFGDQMlh3pr1NY/edit?usp=drive_web&amp;ouid=102608422029062426999</t>
  </si>
  <si>
    <t xml:space="preserve">Evidencias: 
Archivo en excel "Relación Orfeos_lista de chequeo" donde se relacionan los orfeos de agosto a noviembre de los tramites de cuentras de contratistas donde se visualiza el formato A-GF- F017 (liquidación de impuestos) </t>
  </si>
  <si>
    <t>Jefe Gestión financiera</t>
  </si>
  <si>
    <t xml:space="preserve">Evidencias: 
Conciliaciones contables de julio a octubre, las de noviembre salen a mitad de diciembre, de acuerdo a nuetros tiempos de ejecución de la información.  </t>
  </si>
  <si>
    <t>Evidencias: 
- Evidencia de radicación de información Chip 
- CGN-Prórroga Fecha límite SIIF 2020</t>
  </si>
  <si>
    <t xml:space="preserve">
SE CONCERTO CON LA DIRECCIÓN GENERAL, LOS GRUPOS DE TESORERÍA Y  DE PLANEACION OPERATIVA, EL TRABAJO CONJUNTO A TRAVÉS DE UN CONTRASTISTA QUE ABORDARÁ EL MEJORAMIENTO DEL PROCESO DESDE SU INICIO (INFORMACIÓN DEL OBSERVADOR DESDE EL AO); EL PROCESO FUE ASIGNADO AL AREA ENCARGADA (PLANEACION OPERATIVA).
Para el tercer Cuatrimestre, desde Planeación Operativa se generó la información para pago Observadoes Voluntarios, se proceso 11 AO logrando una eficiencia del 99,99%, pues se procesaron exitosa y correctamente 1983 pagos de los 1997 tramitados (quedaron pendiente 14 pagos por error en cuenta ALM).
El profesional especializado grado 17- Jorge Eliecer Polo, responsable de esta actividad no asumio el proceso, de tal forma que debió ser asumido por la Coordinación.
20207010003823, 20207020002333, 20207030001382, 20207040003243, 20207050000803, 20207060001142, 20207070003233, 20207080001943, 20207090002153, 20207100002393, 20207110000793.
</t>
  </si>
  <si>
    <t>SE VALIDA AL FINAL DEL DÍA PARA QUE LAS OBLIGACIONES ASIGNADAS A TESORERÍA QUEDEN GESTIONADAS PARA PAGO. 
SE GENERA EL REPORTE MENSUAL DONDE SE EVIDENCIA LOS PAGOS OPORTUNOS.</t>
  </si>
  <si>
    <t>Coordinadora de Tesorería - Esperanza Barbosa Alonso</t>
  </si>
  <si>
    <t>SE VERIFICÓ EN CADA UNA DE LAS OBLIGACIONES ASIGNADAS A TESORERIA, QUE LA LIQUIDACIÓN DE IMPUESTOS SEA LA CORRECTA; SE DEVUELVEN POR ORFEO A CONTABILIDAD LAS QUE PRESENTARON DIFERENCIAS Y SE DEJA NOTA EN EL HISTÓRICO. 
SE GENERA REPORTE MENSUAL SE SEGUIMIENTO.</t>
  </si>
  <si>
    <t>Contratista - María Stella Bustos y Cooridinadora de Tesorería - Esperanza Barbosa Alonso</t>
  </si>
  <si>
    <t>Para este cuatrimestre se siguen aplicando todos los controles que nos permitan minimizar el riesgo así:
1. Si los CDP solicitados son por Funcionamiento, existe un primer filtro que es un profesional en Secretaría General quien es la responsable de suministrar al área de presupuesto las solicitudes validadas
2. Si es por inversión, es la Oficina Asesora de Planeación quien hace la validación previa de la Socilitud
3. En el Grupo de Presupuesto se tienen dos filtros adiconales, donde se valida el PAA que sea acorde el tipo de gasto, el rubro, la necesidad y el tercero, y teniendo en cuenta esas especificaciones se envía para registro donde de igual manera se hace una revisión de todos los caracteres de la solicitud.
4. todos los certificados emitidos pasan a revisión, Vo.Bo. y firma del coordinador, quien es el último filtro para la coherencia de los cretificados emitidos en Presupuesto. EVIDENCIA:M:\SECRETARIA_GENERAL\GRP_PRESUPUESTO\VIGENCIA 2020\SEGUIMIENTO CONTRACTUAL 2020. Evidencia temporal por pandemia: C:\Users\RAMIRO VILLEGAS R\Dropbox\DOCUMENTOS OFICINA\CERTIFICADOS PPTALES\CDP</t>
  </si>
  <si>
    <t>Coordinador del Grupo de Presupuesto (Ramiro Antonio Villegas Romero)</t>
  </si>
  <si>
    <t>Para la expedición de CDP se tienen filtros como: las dependencias solicitantes, envían las inclusiones de nuevos renglones o modificaciones en la plantilla de seguimientos, un funcionario o contratista valida la información suministrada en el plan de seguimiento contractual (rubro, fuente, saldos de recursos etc.) y emite aprobación o rechazo sobre el mismo. Otro funcionario o contratista genera el certificado basado en el informe de aprobación previo y contrastando la solicitud de CDP y lo aprobado en la plantilla de seguimiento contractual, verificado por la Oficina de Planeación y aprobada por el Grupo de Presupuesto.EVIDENCIA:M:\SECRETARIA_GENERAL\GRP_PRESUPUESTO\VIGENCIA 2020\SEGUIMIENTO CONTRACTUAL 2020.</t>
  </si>
  <si>
    <t xml:space="preserve">Inoportunidad en el registro de un compromiso. </t>
  </si>
  <si>
    <t>Para la expedición de los RP tanto de servicios públicos, contratos de prestación de servicios y comisiones en su totalidad se registran dentro de las 24 horas de recibida cada solictud, en el entendido de que la entiad debe ejecutar de manera eficiente cada uno de los recursos asignados.
EVIDENCIA: Contrato de Prestación de Servicios, orfeos 20204000004133 y 20201000001593. Comisiones, orfeos 20202090001293 y 20207010000672. Servicios Públicos, orfeos 20207020002473 y 20207090002343</t>
  </si>
  <si>
    <t xml:space="preserve">E1 Circular de Toma fisica de inventarios para la vigencia 2020.                                  
E2 Cronograma toma fisica de inventarios para la vigencia 2020                                                                      
E3 toma fisica de inventarios por depencdencias: Secretaria General, Dirección, Control Interno Disciplinario, Control Interno, Planeación, Asuntos internacionales y Juridica. </t>
  </si>
  <si>
    <t>Grupo de Almacen e Inventario</t>
  </si>
  <si>
    <t>E1 Envio de correos electronicos con Proceso de Donaciones y formatos requeridos a dependencias que actualmente adelantan procesos de Donación</t>
  </si>
  <si>
    <t xml:space="preserve">Según evidencia aportada por el Grupo de Tesorería "órdenes de pago agosto-noviembre", se observan 4.392 órdenes de pago en estado pagadas, lo cual corrobora la oportunidad de los pagos realizados a tiempo por la dependencia. </t>
  </si>
  <si>
    <t>Se hizo revisión y actualización del A-GD-P006 Procedimiento para la administración de las comunicaciones oficiales (28/09/2020). Se envio correo masivo con el procedimiento A-GD-P006 ACctualizado (27/10/2020) Se dictó capacitación al personal de archivo en la implementación del procedimiento (27 de octubre)
Se hizo seguimiento a la creacion de expedientes en orfeo para la vigencia 2020</t>
  </si>
  <si>
    <t>HERNAN PARADA ARIA
Coordinador de Grupo</t>
  </si>
  <si>
    <t>Mesas de servicio presentadas ante la Oficina de Informática para el periodo agosto a noviembre de 2020 sobre relacionadas el funcionamiento de los sistemas KOHA Y ORFEO</t>
  </si>
  <si>
    <t>El Grupo de Gestión Documental tiene implementado los formatos A-GD-F001 Formato control préstamo de documentos y A-GD-F016 Formato préstamo de documentos archivo de gestion centralizado, donde se registra los datos del solicitante y la información facilitada para consulta y en préstamo, así mismo se cuenta con el formato A-GD-F027 Planilla de entrega de documentos a Archivos satélites. Siendo estos los control en el uso de la información que llega a través de la ventanilla de correspondencia y la que se conserva en los archivos centralizado y central.</t>
  </si>
  <si>
    <t>Se envió a todos los servidores del IDEAM el A-GD-F23 Formato diagnóstico e identificación de riesgos en depósitos de archivo del IDEAM, y el A-GD-I009 Instructivo para la prevención y atención de desastres. Se aplicó el formato A-GD-F023 en el depósito de acervo documental del centro de documentación, depósito de archivo central, depósito de archivo técnico y depósito de archivo de gestión centralizado, archivo satelite de contratos, archivo Aeropuerto San Andrés.</t>
  </si>
  <si>
    <t>Continua controlado el riesgo, toda vez que para el periodo de monitoreo del presente riesgo (IV Trimestre 2020), se realizaron modificaciones al Plan Anual de Auditorias V3, las cuales fueron presentadas y aprobadas en reunión del Comité Institucional de Coordinación de Control Interno de fecha 1 de septiembre 2020</t>
  </si>
  <si>
    <t>Jefe Oficina de Control Interno</t>
  </si>
  <si>
    <t>Para el presente seguimiento, no se ha presentado la materialización del riesgo, toda vez que en aplicación de los controles propuestos, la Oficina de Control Interno, en cumplimiento del Plan de auditoria vigencia 2020,   entregó a la Alta Dirección, los siguientes informes de ley y auditorias, revisados y aprobados por la Jefe de la Oficina:  
INFORMES DE LEY 
1. Sireci -  Informe Contratación a la Contraloría General.
2. Informe Semestral de Atención al Ciudadano PQRS. l
3. Informe Cámara de Comercio. 
4. Informe seguimiento Plan Anticorrupción - Ley 1474/11 y mapa de riesgos de corrupción. (2)
5. Seguimiento a las disposiciones en materia de austeridad, de acuerdo con lo establecido en la Ley de Presupuesto, Directiva Presidencias y demás normas concordantes.
6. Informe de evaluación de la audiencia pública de rendición de cuentas. 
7. Realizar Comité Institucional de Coordinación de Control Interno
8. Informe de Seguimiento registro de procesos de Arbitramento
Auditorías:
1. Auditoria Financiera 
2. Auditoria Subdirección de Ecosistemas
3. Auditoria Informática y Telecomunicaciones
Evidencias: Reportes de Control Interno, link: https://cutt.ly/hd8jjlK</t>
  </si>
  <si>
    <t>Para el presente seguimiento se realiza seguimiento permanente al repositorio de Información en DRIVE de Google, de cada uno de los auditores de la Oficina de Control Interno, por parte de la Jefatura de la Oficina y el supervisor de los contratistas. En reunión de fecha 3 de septiembre/2020se impartieron las instrucciones sobre el manejo de la información en Drive
Evidencia Acta reunión de fecha Septiembre 3 de 2020</t>
  </si>
  <si>
    <t>Se aplicaron los Controles, mediante el seguimiento a los formatos: A-CID-F005 Control y Seguimiento de expedientes, A-CID-F006 Seguimiento y Control a Oficios y/o Memorandos, A-CID-F007 seguimiento a Autos Interlocutorios y/o de Sustanciación, haciendo ver que no hubo materialización del riesgo, en el periodo comprendido entre el 1 de agosto y el 30 de noviembre  del 2020.Toda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t>
  </si>
  <si>
    <t xml:space="preserve">Primera Instancia Disciplinaria y Coordinador del Grupo de Control Disciplinario Interno </t>
  </si>
  <si>
    <t xml:space="preserve">
Se aplicaron los controles frente a este riesgo a través los formatos: A-CID-F005 Control y Seguimiento de expedientes, A-CID-F006 Seguimiento y Control a Oficios y/o Memorandos, A-CID-F007 seguimiento a Autos Interlocutorios y/o de Sustanciación, evidenciando que el Secretario General mediante  memorando 20202000000291 del 22 de octubre de 2020 manifesto ante la Directora General su impedimento para conocer del proceso SG 039 2020, impedimento que fue aceptado y declarado mediante  Resolución N°1043 de la fecha en cita, corregida por la Resolución N°1182 del 10 de Noviembre de 2020, controlándose asi este  riesgo, en el periodo comprendido entre el 1 de agosto y el 30 de noviembre del 2020. 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 </t>
  </si>
  <si>
    <t>Se aplicaron los controles frente a este riesgo verificando la información contenida en los formatos: A-CID-F005 Control y Seguimiento de expedientes, A-CID-F006 Seguimiento y Control a Oficios y/o Memorandos, A-CID-F007 seguimiento a Autos Interlocutorios y/o de Sustanciación. Obteniendo como resultado la no materialización del riesgo en el periodo comprendido entre  el 1 de agosto y el 30 de noviembre  del 2020. 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t>
  </si>
  <si>
    <t>Coordinador del Grupo de Control Disciplinario Interno</t>
  </si>
  <si>
    <t>* Cuadro de seguimiento a solicitudes - cotizaciones
*Indicador de eficacia solicitudes acreditación</t>
  </si>
  <si>
    <t>Grupo de Acreditación</t>
  </si>
  <si>
    <t>*Indicador Proceso Recursos de reposición</t>
  </si>
  <si>
    <t>Indicador visitas no realizadas</t>
  </si>
  <si>
    <t>Indicador documentos normalizados</t>
  </si>
  <si>
    <t>Para la presente vigencia, la Oficina de Control Interno, en aplicación de los controles propuestos realizó las siguientes actividades: 
1. Para el presente seguimiento se realizaron las actividades de planeación de requerimientos de personal para la vigencia 2021, en el cual se establecieron los siguientes perfieles: abogado, contador, ingeniero de sistemas e ingeniero forestal.
2. Los informes de Control Interno son validados y aprobados por la Jefe de la Oficina antes de su publicación.
Evidencia: Carpeta Correos Informes
3. Previo a la realización de las Auditorias se elabora el Programa de Auditoria en donde se definen los objetivos de la auditoria, sus alcance, y cronograma de las actividades a desarrollar; debidamente aprobado por la Jefe se remite al líder del proceso auditado adjunto al memo de anuncio de la auditoria.
Evidencia: Carpeta Programa Auditoria OCI</t>
  </si>
  <si>
    <t xml:space="preserve">En la evidencia adjuntada, se observó el documento excel "2020 CAI- TABLERO DE CONTROL- ACTUALIZADO desde Julio de 2020", en el cual se encuentran desagregados los proyectos a cargo, el actual responsable, mecanismos, cursos eventos virtuales entre otros, también se encuentra adjunta lista de asistencia  con tema de reunión "Primera Mesa de Cooperación y Asuntos Internacionales Subdirección de Ecosistemas e Información Ambiental".
Por otro lado se encuentra la matriz "mapeo de necesidades", para la Subdirecciones de: Meteorología, Hidrología, Ecosistemas e Información Ambiental y Estudios Ambientales.
Así las cosas se evidencia las actividades realizadas correspondientes a la fuente de verificación (Matriz de seguimiento a los proyectos y programas de Cooperación y Asuntos Internacionales y lista de asistencia), sin embargo no se evidenció las actas de reuniónes realizadas con las subdirecciones. 
</t>
  </si>
  <si>
    <r>
      <t xml:space="preserve">*Influencia de terceras personas para la vinculación del personal.
</t>
    </r>
    <r>
      <rPr>
        <b/>
        <sz val="10"/>
        <rFont val="Calibri"/>
        <family val="2"/>
        <scheme val="minor"/>
      </rPr>
      <t>*</t>
    </r>
    <r>
      <rPr>
        <sz val="10"/>
        <rFont val="Calibri"/>
        <family val="2"/>
        <scheme val="minor"/>
      </rPr>
      <t>Intereses personales para favorecer un tercero</t>
    </r>
  </si>
  <si>
    <r>
      <rPr>
        <b/>
        <sz val="10"/>
        <color theme="1"/>
        <rFont val="Calibri"/>
        <family val="2"/>
        <scheme val="minor"/>
      </rPr>
      <t>*</t>
    </r>
    <r>
      <rPr>
        <sz val="10"/>
        <color theme="1"/>
        <rFont val="Calibri"/>
        <family val="2"/>
        <scheme val="minor"/>
      </rPr>
      <t xml:space="preserve">Formato Análisis Hoja de Vida A-G-F012
</t>
    </r>
    <r>
      <rPr>
        <b/>
        <sz val="10"/>
        <color theme="1"/>
        <rFont val="Calibri"/>
        <family val="2"/>
        <scheme val="minor"/>
      </rPr>
      <t>*</t>
    </r>
    <r>
      <rPr>
        <sz val="10"/>
        <color theme="1"/>
        <rFont val="Calibri"/>
        <family val="2"/>
        <scheme val="minor"/>
      </rPr>
      <t>Publicaciones para provisión de encargos y nombramientos provisionales.</t>
    </r>
  </si>
  <si>
    <r>
      <t>*</t>
    </r>
    <r>
      <rPr>
        <sz val="10"/>
        <color theme="1"/>
        <rFont val="Calibri"/>
        <family val="2"/>
        <scheme val="minor"/>
      </rPr>
      <t xml:space="preserve">Pérdida de la información
</t>
    </r>
    <r>
      <rPr>
        <b/>
        <sz val="10"/>
        <color theme="1"/>
        <rFont val="Calibri"/>
        <family val="2"/>
        <scheme val="minor"/>
      </rPr>
      <t>*</t>
    </r>
    <r>
      <rPr>
        <sz val="10"/>
        <color theme="1"/>
        <rFont val="Calibri"/>
        <family val="2"/>
        <scheme val="minor"/>
      </rPr>
      <t xml:space="preserve">Falta de credibilidad en los procesos institucionales
</t>
    </r>
    <r>
      <rPr>
        <b/>
        <sz val="10"/>
        <color theme="1"/>
        <rFont val="Calibri"/>
        <family val="2"/>
        <scheme val="minor"/>
      </rPr>
      <t>*</t>
    </r>
    <r>
      <rPr>
        <sz val="10"/>
        <color theme="1"/>
        <rFont val="Calibri"/>
        <family val="2"/>
        <scheme val="minor"/>
      </rPr>
      <t>Pérdida de imagen tanto del área como del instituto</t>
    </r>
  </si>
  <si>
    <r>
      <t xml:space="preserve">* </t>
    </r>
    <r>
      <rPr>
        <sz val="10"/>
        <color theme="1"/>
        <rFont val="Calibri"/>
        <family val="2"/>
        <scheme val="minor"/>
      </rPr>
      <t xml:space="preserve">Error en la parametrización de los conceptos salariales y de descuentos para la liquidación de nómina (Desconocimiento de las normas y procedimientos).
</t>
    </r>
    <r>
      <rPr>
        <b/>
        <sz val="10"/>
        <color theme="1"/>
        <rFont val="Calibri"/>
        <family val="2"/>
        <scheme val="minor"/>
      </rPr>
      <t>*</t>
    </r>
    <r>
      <rPr>
        <sz val="10"/>
        <color theme="1"/>
        <rFont val="Calibri"/>
        <family val="2"/>
        <scheme val="minor"/>
      </rPr>
      <t>Fallas en el sistema de personal y de nómina del Instituto.</t>
    </r>
  </si>
  <si>
    <r>
      <t>*</t>
    </r>
    <r>
      <rPr>
        <sz val="10"/>
        <color theme="1"/>
        <rFont val="Calibri"/>
        <family val="2"/>
        <scheme val="minor"/>
      </rPr>
      <t xml:space="preserve">Peticiones, quejas, reclamos por parte de los funcionarios afectados.
</t>
    </r>
    <r>
      <rPr>
        <b/>
        <sz val="10"/>
        <color theme="1"/>
        <rFont val="Calibri"/>
        <family val="2"/>
        <scheme val="minor"/>
      </rPr>
      <t>*</t>
    </r>
    <r>
      <rPr>
        <sz val="10"/>
        <color theme="1"/>
        <rFont val="Calibri"/>
        <family val="2"/>
        <scheme val="minor"/>
      </rPr>
      <t>Pago de lo no debido
*Pérdida de imagen tanto del área como del instituto</t>
    </r>
  </si>
  <si>
    <r>
      <rPr>
        <b/>
        <sz val="10"/>
        <color theme="1"/>
        <rFont val="Calibri"/>
        <family val="2"/>
        <scheme val="minor"/>
      </rPr>
      <t xml:space="preserve">
*</t>
    </r>
    <r>
      <rPr>
        <sz val="10"/>
        <color theme="1"/>
        <rFont val="Calibri"/>
        <family val="2"/>
        <scheme val="minor"/>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Calibri"/>
        <family val="2"/>
        <scheme val="minor"/>
      </rPr>
      <t>*</t>
    </r>
    <r>
      <rPr>
        <sz val="10"/>
        <color theme="1"/>
        <rFont val="Calibri"/>
        <family val="2"/>
        <scheme val="minor"/>
      </rPr>
      <t xml:space="preserve">Mesas de ayuda presentadas por el GADTH
</t>
    </r>
  </si>
  <si>
    <r>
      <t>*</t>
    </r>
    <r>
      <rPr>
        <sz val="10"/>
        <color theme="1"/>
        <rFont val="Calibri"/>
        <family val="2"/>
        <scheme val="minor"/>
      </rPr>
      <t xml:space="preserve">Afectación en la calidad de servicio.
</t>
    </r>
    <r>
      <rPr>
        <b/>
        <sz val="10"/>
        <color theme="1"/>
        <rFont val="Calibri"/>
        <family val="2"/>
        <scheme val="minor"/>
      </rPr>
      <t xml:space="preserve">* </t>
    </r>
    <r>
      <rPr>
        <sz val="10"/>
        <color theme="1"/>
        <rFont val="Calibri"/>
        <family val="2"/>
        <scheme val="minor"/>
      </rPr>
      <t xml:space="preserve">Afectación en la efectividad de servicio.
</t>
    </r>
    <r>
      <rPr>
        <b/>
        <sz val="10"/>
        <color theme="1"/>
        <rFont val="Calibri"/>
        <family val="2"/>
        <scheme val="minor"/>
      </rPr>
      <t>*</t>
    </r>
    <r>
      <rPr>
        <sz val="10"/>
        <color theme="1"/>
        <rFont val="Calibri"/>
        <family val="2"/>
        <scheme val="minor"/>
      </rPr>
      <t xml:space="preserve">Afectación del Clima laboral
</t>
    </r>
    <r>
      <rPr>
        <b/>
        <sz val="10"/>
        <color theme="1"/>
        <rFont val="Calibri"/>
        <family val="2"/>
        <scheme val="minor"/>
      </rPr>
      <t>*</t>
    </r>
    <r>
      <rPr>
        <sz val="10"/>
        <color theme="1"/>
        <rFont val="Calibri"/>
        <family val="2"/>
        <scheme val="minor"/>
      </rPr>
      <t>Incumplimiento a los indicadores de procesos.</t>
    </r>
  </si>
  <si>
    <r>
      <rPr>
        <b/>
        <sz val="10"/>
        <color theme="1"/>
        <rFont val="Calibri"/>
        <family val="2"/>
        <scheme val="minor"/>
      </rPr>
      <t>Plan de Bienestar:</t>
    </r>
    <r>
      <rPr>
        <sz val="10"/>
        <color theme="1"/>
        <rFont val="Calibri"/>
        <family val="2"/>
        <scheme val="minor"/>
      </rPr>
      <t xml:space="preserve"> Se realiza la tercera contratación de dotación, se realiza la entega de los bonos y de la dotación de la primera, la segunda continua en entrega, se realiza acgividad del día de los niños, se inicia con la feria de emprendimientos, se realiza la implementación de prueba piloto de teletrabajo.
</t>
    </r>
    <r>
      <rPr>
        <b/>
        <sz val="10"/>
        <color theme="1"/>
        <rFont val="Calibri"/>
        <family val="2"/>
        <scheme val="minor"/>
      </rPr>
      <t>Plan de Capacitación:</t>
    </r>
    <r>
      <rPr>
        <sz val="10"/>
        <color theme="1"/>
        <rFont val="Calibri"/>
        <family val="2"/>
        <scheme val="minor"/>
      </rPr>
      <t xml:space="preserve"> Se realizaron 13 capacitaciones gestionadas, y 4 capacitaciones pagas todas de forma virtual. Adicionalmente se realiza 1 capacitación correspondiente a los PAES.
</t>
    </r>
    <r>
      <rPr>
        <b/>
        <sz val="10"/>
        <color theme="1"/>
        <rFont val="Calibri"/>
        <family val="2"/>
        <scheme val="minor"/>
      </rPr>
      <t>Plan de Seguridad y Salud en el Trabajo:</t>
    </r>
    <r>
      <rPr>
        <sz val="10"/>
        <color theme="1"/>
        <rFont val="Calibri"/>
        <family val="2"/>
        <scheme val="minor"/>
      </rPr>
      <t xml:space="preserve"> Se realizó la ejecución de la contración de exámenes médicos, EPP, kits de emergencia,, recarga de extintores y curso de alturas. Adicionalmente se realizan actividades correspondientes para la prevención del Covid-19.
</t>
    </r>
    <r>
      <rPr>
        <b/>
        <sz val="10"/>
        <color theme="1"/>
        <rFont val="Calibri"/>
        <family val="2"/>
        <scheme val="minor"/>
      </rPr>
      <t xml:space="preserve">Plan de Estímulos e Incentivos: </t>
    </r>
    <r>
      <rPr>
        <sz val="10"/>
        <color theme="1"/>
        <rFont val="Calibri"/>
        <family val="2"/>
        <scheme val="minor"/>
      </rPr>
      <t xml:space="preserve">Se realizó el pago a la primera convocatoria de Auxilios educativos para hijos y para funcionarios por medio de la resolución 0655 de 18 de agosto. Adicionalmente se abrió la segunda convocatoria para auxilios de hijos y de funcionarios la cual se pagará en el mes de diciembre. Por otra parte, se desarrolla el evento de reconocimiento de Logros Laborales el 10 de diciembre y por medio de la resolución 1340 de 27 de noviembre de 2020 se otorga estímulos e incentivos a unos funcionarios, dentro del Sistema de Estímulos e Incentivos.
</t>
    </r>
    <r>
      <rPr>
        <b/>
        <sz val="10"/>
        <color theme="1"/>
        <rFont val="Calibri"/>
        <family val="2"/>
        <scheme val="minor"/>
      </rPr>
      <t>Plan Anual de Vacantes y Provisión de Recursos Humanos:</t>
    </r>
    <r>
      <rPr>
        <sz val="10"/>
        <color theme="1"/>
        <rFont val="Calibri"/>
        <family val="2"/>
        <scheme val="minor"/>
      </rPr>
      <t xml:space="preserve"> Se realizaron 100 publicaciones, de las cuales se hicieron 39 encargos, 18 provisionalidades y 2 libre nombramiento.</t>
    </r>
  </si>
  <si>
    <r>
      <t xml:space="preserve">*Presentación de documentación incompleta e indebido diligenciamiento del formato de afiliación. 
</t>
    </r>
    <r>
      <rPr>
        <b/>
        <sz val="10"/>
        <color theme="1"/>
        <rFont val="Calibri"/>
        <family val="2"/>
        <scheme val="minor"/>
      </rPr>
      <t>*</t>
    </r>
    <r>
      <rPr>
        <sz val="10"/>
        <color theme="1"/>
        <rFont val="Calibri"/>
        <family val="2"/>
        <scheme val="minor"/>
      </rPr>
      <t xml:space="preserve">Reporte inoportuno de la novedad de traslado. </t>
    </r>
  </si>
  <si>
    <r>
      <rPr>
        <b/>
        <sz val="10"/>
        <color theme="1"/>
        <rFont val="Calibri"/>
        <family val="2"/>
        <scheme val="minor"/>
      </rPr>
      <t>*</t>
    </r>
    <r>
      <rPr>
        <sz val="10"/>
        <color theme="1"/>
        <rFont val="Calibri"/>
        <family val="2"/>
        <scheme val="minor"/>
      </rPr>
      <t xml:space="preserve">Sanciones legales.
</t>
    </r>
    <r>
      <rPr>
        <b/>
        <sz val="10"/>
        <color theme="1"/>
        <rFont val="Calibri"/>
        <family val="2"/>
        <scheme val="minor"/>
      </rPr>
      <t>*</t>
    </r>
    <r>
      <rPr>
        <sz val="10"/>
        <color theme="1"/>
        <rFont val="Calibri"/>
        <family val="2"/>
        <scheme val="minor"/>
      </rPr>
      <t xml:space="preserve">Sanciones pecuniarias
</t>
    </r>
    <r>
      <rPr>
        <b/>
        <sz val="10"/>
        <color theme="1"/>
        <rFont val="Calibri"/>
        <family val="2"/>
        <scheme val="minor"/>
      </rPr>
      <t>*</t>
    </r>
    <r>
      <rPr>
        <sz val="10"/>
        <color theme="1"/>
        <rFont val="Calibri"/>
        <family val="2"/>
        <scheme val="minor"/>
      </rPr>
      <t xml:space="preserve">Posibles demandas.
</t>
    </r>
    <r>
      <rPr>
        <b/>
        <sz val="10"/>
        <color theme="1"/>
        <rFont val="Calibri"/>
        <family val="2"/>
        <scheme val="minor"/>
      </rPr>
      <t>*</t>
    </r>
    <r>
      <rPr>
        <sz val="10"/>
        <color theme="1"/>
        <rFont val="Calibri"/>
        <family val="2"/>
        <scheme val="minor"/>
      </rPr>
      <t>Posibles multas</t>
    </r>
  </si>
  <si>
    <r>
      <rPr>
        <b/>
        <sz val="10"/>
        <color theme="1"/>
        <rFont val="Calibri"/>
        <family val="2"/>
        <scheme val="minor"/>
      </rPr>
      <t>*</t>
    </r>
    <r>
      <rPr>
        <sz val="10"/>
        <color theme="1"/>
        <rFont val="Calibri"/>
        <family val="2"/>
        <scheme val="minor"/>
      </rPr>
      <t xml:space="preserve">Número de radicado del formulario de la afiliación con sello EPS y ARL.
</t>
    </r>
    <r>
      <rPr>
        <b/>
        <sz val="10"/>
        <color theme="1"/>
        <rFont val="Calibri"/>
        <family val="2"/>
        <scheme val="minor"/>
      </rPr>
      <t>*</t>
    </r>
    <r>
      <rPr>
        <sz val="10"/>
        <color theme="1"/>
        <rFont val="Calibri"/>
        <family val="2"/>
        <scheme val="minor"/>
      </rPr>
      <t xml:space="preserve">Archivar en las historias laborales de cada funcionario los  formatos de afiliación a EPS y ARL. 
</t>
    </r>
    <r>
      <rPr>
        <b/>
        <sz val="10"/>
        <color theme="1"/>
        <rFont val="Calibri"/>
        <family val="2"/>
        <scheme val="minor"/>
      </rPr>
      <t>*</t>
    </r>
    <r>
      <rPr>
        <sz val="10"/>
        <color theme="1"/>
        <rFont val="Calibri"/>
        <family val="2"/>
        <scheme val="minor"/>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Calibri"/>
        <family val="2"/>
        <scheme val="minor"/>
      </rPr>
      <t>*</t>
    </r>
    <r>
      <rPr>
        <sz val="10"/>
        <color theme="1"/>
        <rFont val="Calibri"/>
        <family val="2"/>
        <scheme val="minor"/>
      </rPr>
      <t>Creación de expediente  por funcionario.</t>
    </r>
  </si>
  <si>
    <r>
      <t xml:space="preserve">Suscribir decisión contraria a los documentos que constituyen el acervo probatorio recaudado de cada expediente disciplinario. </t>
    </r>
    <r>
      <rPr>
        <sz val="10"/>
        <color rgb="FFFF0000"/>
        <rFont val="Calibri"/>
        <family val="2"/>
        <scheme val="minor"/>
      </rPr>
      <t>.</t>
    </r>
  </si>
  <si>
    <r>
      <t>*Formato A-CID-F005 Control y Seguimiento de expedientes</t>
    </r>
    <r>
      <rPr>
        <sz val="10"/>
        <color rgb="FF000000"/>
        <rFont val="Calibri"/>
        <family val="2"/>
        <scheme val="minor"/>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
</t>
    </r>
    <r>
      <rPr>
        <b/>
        <sz val="10"/>
        <color rgb="FF000000"/>
        <rFont val="Calibri"/>
        <family val="2"/>
        <scheme val="minor"/>
      </rPr>
      <t>*Formato A-CID-F006 Seguimiento y Control a Oficios y/o Memorandos:</t>
    </r>
    <r>
      <rPr>
        <sz val="10"/>
        <color rgb="FF000000"/>
        <rFont val="Calibri"/>
        <family val="2"/>
        <scheme val="minor"/>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
</t>
    </r>
    <r>
      <rPr>
        <b/>
        <sz val="10"/>
        <color rgb="FF000000"/>
        <rFont val="Calibri"/>
        <family val="2"/>
        <scheme val="minor"/>
      </rPr>
      <t>*Formato A-CID-F007 seguimiento a Autos Interlocutorios y/o de Sustanciación:</t>
    </r>
    <r>
      <rPr>
        <sz val="10"/>
        <color rgb="FF000000"/>
        <rFont val="Calibri"/>
        <family val="2"/>
        <scheme val="minor"/>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r>
  </si>
  <si>
    <r>
      <t xml:space="preserve">No declararse impedido cuando exista el deber jurídico de hacerlo, con el ánimo de favorecer o perjudicar a los sujetos procesales. </t>
    </r>
    <r>
      <rPr>
        <sz val="10"/>
        <color rgb="FFFF0000"/>
        <rFont val="Calibri"/>
        <family val="2"/>
        <scheme val="minor"/>
      </rPr>
      <t xml:space="preserve">
</t>
    </r>
  </si>
  <si>
    <r>
      <t xml:space="preserve">Incursión en Falta Disciplinaria Gravísima, al tenor de lo previsto en el Art. 48 No. 17 del CDU. 
</t>
    </r>
    <r>
      <rPr>
        <sz val="10"/>
        <rFont val="Calibri"/>
        <family val="2"/>
        <scheme val="minor"/>
      </rPr>
      <t>*Causal de Nulidad (Artículo 143 No. 3 del CDU)</t>
    </r>
  </si>
  <si>
    <r>
      <t>*Formato A-CID-F005 Control y Seguimiento de expedientes:</t>
    </r>
    <r>
      <rPr>
        <sz val="10"/>
        <color rgb="FF000000"/>
        <rFont val="Calibri"/>
        <family val="2"/>
        <scheme val="minor"/>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 
</t>
    </r>
    <r>
      <rPr>
        <b/>
        <sz val="10"/>
        <color rgb="FF000000"/>
        <rFont val="Calibri"/>
        <family val="2"/>
        <scheme val="minor"/>
      </rPr>
      <t>*Formato A-CID-F006 Seguimiento y Control a Oficios y/o Memorandos:</t>
    </r>
    <r>
      <rPr>
        <sz val="10"/>
        <color rgb="FF000000"/>
        <rFont val="Calibri"/>
        <family val="2"/>
        <scheme val="minor"/>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 
*</t>
    </r>
    <r>
      <rPr>
        <b/>
        <sz val="10"/>
        <color rgb="FF000000"/>
        <rFont val="Calibri"/>
        <family val="2"/>
        <scheme val="minor"/>
      </rPr>
      <t>Formato A-CID-F007 seguimiento a Autos Interlocutorios y/o de Sustanciación:</t>
    </r>
    <r>
      <rPr>
        <sz val="10"/>
        <color rgb="FF000000"/>
        <rFont val="Calibri"/>
        <family val="2"/>
        <scheme val="minor"/>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t>
    </r>
  </si>
  <si>
    <r>
      <t>*Formato A-CID-F005 Control y Seguimiento de expedientes</t>
    </r>
    <r>
      <rPr>
        <sz val="10"/>
        <color rgb="FF000000"/>
        <rFont val="Calibri"/>
        <family val="2"/>
        <scheme val="minor"/>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 
</t>
    </r>
    <r>
      <rPr>
        <b/>
        <sz val="10"/>
        <color rgb="FF000000"/>
        <rFont val="Calibri"/>
        <family val="2"/>
        <scheme val="minor"/>
      </rPr>
      <t>*Formato A-CID-F006 Seguimiento y Control a Oficios y/o Memorandos:</t>
    </r>
    <r>
      <rPr>
        <sz val="10"/>
        <color rgb="FF000000"/>
        <rFont val="Calibri"/>
        <family val="2"/>
        <scheme val="minor"/>
      </rPr>
      <t xml:space="preserve">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 
</t>
    </r>
    <r>
      <rPr>
        <b/>
        <sz val="10"/>
        <color rgb="FF000000"/>
        <rFont val="Calibri"/>
        <family val="2"/>
        <scheme val="minor"/>
      </rPr>
      <t>*Formato A-CID-F007 seguimiento a Autos Interlocutorios y/o de Sustanciación:</t>
    </r>
    <r>
      <rPr>
        <sz val="10"/>
        <color rgb="FF000000"/>
        <rFont val="Calibri"/>
        <family val="2"/>
        <scheme val="minor"/>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r>
  </si>
  <si>
    <r>
      <t xml:space="preserve">*Auditorias internas.
</t>
    </r>
    <r>
      <rPr>
        <sz val="10"/>
        <rFont val="Calibri"/>
        <family val="2"/>
        <scheme val="minor"/>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</si>
  <si>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r>
      <t xml:space="preserve">El "Cronograma 2020", Jornadas de socialización y sensibilización que fortalezcan la cultura institucional, en lo referente al SGI.
Se realizó la capacitación sobre SGI y MIPG.
Se realizaron mesas de trabajo donde se aplica la guía para la administración del riesgo y el diseño de controles en entidades públicas - riesgos de gestión, corrupción y seguridad digital.
</t>
    </r>
    <r>
      <rPr>
        <b/>
        <sz val="10"/>
        <color theme="1"/>
        <rFont val="Calibri"/>
        <family val="2"/>
        <scheme val="minor"/>
      </rPr>
      <t xml:space="preserve">
Evidencia: 
</t>
    </r>
    <r>
      <rPr>
        <sz val="10"/>
        <color theme="1"/>
        <rFont val="Calibri"/>
        <family val="2"/>
        <scheme val="minor"/>
      </rPr>
      <t xml:space="preserve">
1. Cronograma  Socialización del SIG de 2020
2. Correos de reuniones
3. Link de videos
4. Lista de Asistencia </t>
    </r>
  </si>
  <si>
    <r>
      <t xml:space="preserve">Se aplicaron los controles propuestos realizando las siguientes actividades: 
1. Actualización de Normogramas 
2. Actualización de Lista Maestra de Documentos.
3. Actualización de Lista Maestra de Registros.
4. Atención de requerimientos atendidos
</t>
    </r>
    <r>
      <rPr>
        <b/>
        <sz val="10"/>
        <color theme="1"/>
        <rFont val="Calibri"/>
        <family val="2"/>
        <scheme val="minor"/>
      </rPr>
      <t xml:space="preserve">Evidencia:
</t>
    </r>
    <r>
      <rPr>
        <sz val="10"/>
        <color theme="1"/>
        <rFont val="Calibri"/>
        <family val="2"/>
        <scheme val="minor"/>
      </rPr>
      <t xml:space="preserve">1. Normogramas. 
2. Listado Maestro de Documentos y Registros de los procesos Estratégicos, Misionales, Apoyo y Evaluación del Mejoramiento Continuo. 
2. Publicación de los documentos del SGI. en el siguiente enlace http://sgi.ideam.gov.co/mapa-de-procesos
3. Listado Maestro de Documentos y Registros a través del siguiente Link: http://sgi.ideam.gov.co/normatividad-sgi
4. Requerimientos atendidos de agosto a noviembre en la documentación del SGI </t>
    </r>
  </si>
  <si>
    <r>
      <t xml:space="preserve">Se realiza el seguimiento mensual al Plan de Acción Anual 2020 
</t>
    </r>
    <r>
      <rPr>
        <b/>
        <sz val="10"/>
        <color theme="1"/>
        <rFont val="Calibri"/>
        <family val="2"/>
        <scheme val="minor"/>
      </rPr>
      <t>Evidencias:</t>
    </r>
    <r>
      <rPr>
        <sz val="10"/>
        <color theme="1"/>
        <rFont val="Calibri"/>
        <family val="2"/>
        <scheme val="minor"/>
      </rPr>
      <t xml:space="preserve">
</t>
    </r>
    <r>
      <rPr>
        <sz val="10"/>
        <rFont val="Calibri"/>
        <family val="2"/>
        <scheme val="minor"/>
      </rPr>
      <t>1. Matriz seguimiento corte 31 de octubre 2020
2. Memorandos seguimiento Plan de Acción Anual 2020 - Noviembre así: a)  Orfeo 20201010005023 Secretaría General.  b) Orfeo  20201010004963 Oficina de Informática. c) Orfeo 20201010004973 Oficina del Servicio de Pronósticos y Alertas.  d) Orfeo 20201010004983 Subdirección de Ecosistemas e Información Ambiental.  e) Orfeo 20201010004993 Subdirección de Estudios Ambientales.  f) Orfeo 20201010005003 Subdirección de Hidrología.  g) Orfeo 20201010005013 Subdirección de Meteorología. h) correo electronico Dirección</t>
    </r>
  </si>
  <si>
    <r>
      <t xml:space="preserve">Se aprobaron y realizaron modificaciones a algunos de los planes institucionales, los cuales fueron aprobados en Comité Institucional de Gestión y Desempeño como se describe a continuación:  
1. Activación del componente de estímulos en Gestión del Talento Humano 
2. Aprobación de cancelación de cuentas corrientes Áreas Operativas y aprobación acta-destrucción de colillas Sede Central
3. Aprobación de la Política de Gestión Documental. 
4. Actualización del Plan Institucional de Capacitación.
5. Aprobacón Incentivos Educativos 
6. Aprobación PAAC y Estrategia Conflicto de Intereses
7. Aprobación de TRD
</t>
    </r>
    <r>
      <rPr>
        <b/>
        <sz val="10"/>
        <color theme="1"/>
        <rFont val="Calibri"/>
        <family val="2"/>
        <scheme val="minor"/>
      </rPr>
      <t xml:space="preserve">
Evidencias:</t>
    </r>
    <r>
      <rPr>
        <sz val="10"/>
        <color theme="1"/>
        <rFont val="Calibri"/>
        <family val="2"/>
        <scheme val="minor"/>
      </rPr>
      <t xml:space="preserve">
1. Acta No. 27 Comité Gestión y Desempeño
2. Acta No. 28 Comité Gestión y Desempeño
3. Acta No. 29 Comité Gestión y Desempeño
4. Acta No. 30 Comité Gestión y Desempeño
</t>
    </r>
  </si>
  <si>
    <r>
      <rPr>
        <sz val="10"/>
        <rFont val="Calibri"/>
        <family val="2"/>
        <scheme val="minor"/>
      </rPr>
      <t>* Debilidad en los controles y se</t>
    </r>
    <r>
      <rPr>
        <sz val="10"/>
        <color theme="1"/>
        <rFont val="Calibri"/>
        <family val="2"/>
        <scheme val="minor"/>
      </rPr>
      <t xml:space="preserve">guimiento de PQRs, por parte de las subdirecciones.
* Asignación de trámite de atención a PRQs en tiempos próximos a su vencimiento.
</t>
    </r>
  </si>
  <si>
    <r>
      <t xml:space="preserve">CODIGO: </t>
    </r>
    <r>
      <rPr>
        <sz val="10"/>
        <color theme="1"/>
        <rFont val="Calibri"/>
        <family val="2"/>
        <scheme val="minor"/>
      </rPr>
      <t>E-SGI-F006</t>
    </r>
  </si>
  <si>
    <r>
      <t>VERSION:</t>
    </r>
    <r>
      <rPr>
        <sz val="10"/>
        <color theme="1"/>
        <rFont val="Calibri"/>
        <family val="2"/>
        <scheme val="minor"/>
      </rPr>
      <t xml:space="preserve"> 6</t>
    </r>
  </si>
  <si>
    <r>
      <rPr>
        <b/>
        <sz val="10"/>
        <color theme="1"/>
        <rFont val="Calibri"/>
        <family val="2"/>
        <scheme val="minor"/>
      </rPr>
      <t xml:space="preserve">FECHA: </t>
    </r>
    <r>
      <rPr>
        <sz val="10"/>
        <color theme="1"/>
        <rFont val="Calibri"/>
        <family val="2"/>
        <scheme val="minor"/>
      </rPr>
      <t>01/08/2020</t>
    </r>
  </si>
  <si>
    <r>
      <t>PAGINA</t>
    </r>
    <r>
      <rPr>
        <sz val="10"/>
        <color theme="1"/>
        <rFont val="Calibri"/>
        <family val="2"/>
        <scheme val="minor"/>
      </rPr>
      <t xml:space="preserve"> 1 de 1</t>
    </r>
  </si>
  <si>
    <r>
      <t xml:space="preserve">. Se desarrollló y socializó con las áreas operativas la cartilla para el observador meteorológico con el fin de apoyar las labores de inducción y reinduccion de los observadores en las estaciones meteorológicas
. Se llevo a cabo la implementación de las acciones del plan de mejoramiento de la auditoría hecha por la Oficina de Planeación al proceso de Genración de datos e información hidrometeorologica en 2019
</t>
    </r>
    <r>
      <rPr>
        <b/>
        <sz val="10"/>
        <color theme="1"/>
        <rFont val="Calibri"/>
        <family val="2"/>
        <scheme val="minor"/>
      </rPr>
      <t>Subdirección de Ecosistemas e Informacción Ambiental</t>
    </r>
    <r>
      <rPr>
        <sz val="10"/>
        <color theme="1"/>
        <rFont val="Calibri"/>
        <family val="2"/>
        <scheme val="minor"/>
      </rPr>
      <t xml:space="preserve">
Auditoría interna OE Balance de Masa Glaciar: 
Los días 18, 19 y 20 de noviembre, se realizó auditoría interna de la Operación Estadística Balance de Masa Glaciar, bajo criterios y requerimientos documentales de la NTC PE 1000/2017 y requisistos de calidad para la generación de estadísticas. A la fecha está pendiente la presentación del informe de auditoría. Sin embargo, se anexa Plan de auditoría como evidencia del proceso y lista de chequeo con los soportes de requerimientos documentales presentados en la auditoría. Cabe señalar, a través de esta operación estadística se asegura la continuidad de la información, evitando la materialización del riesgo.         
</t>
    </r>
    <r>
      <rPr>
        <b/>
        <sz val="10"/>
        <color theme="1"/>
        <rFont val="Calibri"/>
        <family val="2"/>
        <scheme val="minor"/>
      </rPr>
      <t xml:space="preserve">Auditoría de gestión Grupo Suelos y Tierras
</t>
    </r>
    <r>
      <rPr>
        <sz val="10"/>
        <color theme="1"/>
        <rFont val="Calibri"/>
        <family val="2"/>
        <scheme val="minor"/>
      </rPr>
      <t xml:space="preserve">
Del 21 de octubre al 24 de noviembre, por parte de la OCI se realizó auditoría al Grupo Sueslos y Tierras. A la fecha está pendiente la presentación del informe de auditoría. Sin embargo, se anexa Plan de auditoría como evidencia del proceso. Cabe señalar, a través de los procesos desarrollados en las líneas temáticas de este grupo, se garantiza la continuidad de la información, evitando la materialización del riesgo. 
https://drive.google.com/drive/u/1/folders/1IfS_gFkVPEUHlMjvDLBu_LSyhOq59cry
</t>
    </r>
  </si>
  <si>
    <r>
      <t xml:space="preserve">METEOROLOGIA
Se estan desarrollando metodologías para llevar a cabo el aseguramieno de la calidad de las series de datos meteorológicos que se capturan en el DHIME. Para lo cual, se ha adelantado el análisis de las series de las variables meteorologicas de precipitacion y temperatura con los procedimientos de calidad aplicados.
Con el fin de optimizar la documentación del proceso de generación de datos meteorológicos, se realizó un diagnóstico de la documentación actual, se identificaron los requerimientos y se desarrolló una hoja de ruta mediante la cual se está avanzando en la elaboración y/o actualización de los documentos que soportan el proceso.
Subdirección de Ecosistemas e Informacción Ambiental
</t>
    </r>
    <r>
      <rPr>
        <b/>
        <sz val="10"/>
        <color theme="1"/>
        <rFont val="Calibri"/>
        <family val="2"/>
        <scheme val="minor"/>
      </rPr>
      <t xml:space="preserve">Auditoría interna OE Balance de Masa Glaciar: </t>
    </r>
    <r>
      <rPr>
        <sz val="10"/>
        <color theme="1"/>
        <rFont val="Calibri"/>
        <family val="2"/>
        <scheme val="minor"/>
      </rPr>
      <t xml:space="preserve">
Los días 18, 19 y 20 de noviembre, se realizó auditoría interna de la Operación Estadística Balance de Masa Glaciar, bajo criterios y requerimientos documentales de la NTC PE 1000/2017 y requisistos de calidad para la generación de estadísticas. A la fecha está pendiente el recibo de informe de auditoría. Sin embargo, se anexa Plan de auditoría como evidencia del proceso y lista de chequeo con los soportes de requerimientos documentales presentados en la auditoría. Cabe señalar, a través de esta operación estadística se asegura la generación de datos ambientales oportunos, evitando la materialización del riesgo.
</t>
    </r>
    <r>
      <rPr>
        <b/>
        <sz val="10"/>
        <color theme="1"/>
        <rFont val="Calibri"/>
        <family val="2"/>
        <scheme val="minor"/>
      </rPr>
      <t>Auditoría de gestión Grupo Suelos y Tierras</t>
    </r>
    <r>
      <rPr>
        <sz val="10"/>
        <color theme="1"/>
        <rFont val="Calibri"/>
        <family val="2"/>
        <scheme val="minor"/>
      </rPr>
      <t xml:space="preserve">
Del 21 de octubre al 24 de noviembre, por parte de la OCI se realizó auditoría al Grupo Sueslos y Tierras. A la fecha está pendiente la presentación del informe de auditoría. Sin embargo, se anexa Plan de auditoría como evidencia del proceso. Cabe señalar, a través de los procesos desarrollados en las líneas temáticas de este grupo, se asegura la generación de datos ambientales oportunos, evitando la materialización del riesgo.        
https://drive.google.com/drive/u/0/folders/1HQoK1YtlCuaNPi8N8ThVsH77JdxlpNV8</t>
    </r>
  </si>
  <si>
    <r>
      <t xml:space="preserve">Se actualizó la probabilidad e impactos en la matriz de riesgos y el mapa de calor con las estrategias para el tratamiento de los mismos, se publican los riesgos por cada uno de procesos en el mapa de procesos la Entidad como control  a los riesgos asociados al SIG.
Se realizó mesa de trabajo el:
10 y 29 de septiembrede 2020, con la Atención al Ciudadano
23 de septiembre de 2020, con TIC 
30 de septiembre de 2020, con Contabilidad
07 de octubre de 2020, Matriz de Riesgos Procesos Secretaria General
08 de octubre de 2020, Evaluación y Mejoramiento Continuo
13 de octubre de 2020, con SEIA
15 de octubre de 2020, con Control Disciplinario Interno
15 de Octubre de 2020, con Comunicaciones
16 de Octubre de 2020, OAP
18 de noviembre de 2020, con GDTH
18 de noviembre de 2020, con Gestión Jurídica y Contractual 
en las cuales se revisaron los riesgos actuales del proceso y se explicó como se identifican los riesgos, las causas, sus consecuencias a partir de la probabilidad por impacto.
Se implementó la nueva metodología con la asesoría de la funcionaria del DAFP Myriam Cubillos Benavides donde se trabajó el proceso de Hidrología y llevo su cumplimiento final al 100 %
</t>
    </r>
    <r>
      <rPr>
        <b/>
        <sz val="10"/>
        <rFont val="Calibri"/>
        <family val="2"/>
        <scheme val="minor"/>
      </rPr>
      <t xml:space="preserve">Evidencias: 
</t>
    </r>
    <r>
      <rPr>
        <sz val="10"/>
        <color theme="1"/>
        <rFont val="Calibri"/>
        <family val="2"/>
        <scheme val="minor"/>
      </rPr>
      <t xml:space="preserve">1. Publicación de los riesgos a cada proceso en el siguiente enlace http://sgi.ideam.gov.co/mapa-de-procesos
2. Mapa de riesgos final con la nueva metodologia del DAFP - Proceso de Hidrología
3. Link Videos
4. Informe de la Actualización del Mapa de Riesgos y el Estado Final del Ejercicio Piloto con la Subdirección de Hidrología
5. Correos electrónicos 
6. Lista de Asistencias  
</t>
    </r>
  </si>
  <si>
    <t xml:space="preserve">*Desaprovechamiento de recursos y apoyo técnico de Cooperación Internacional. 
*Disminución de buenas relaciones internacionales
 </t>
  </si>
  <si>
    <t xml:space="preserve"> *Reuniones de seguimiento con los subdirectores y coordinadores.
*Matriz de seguimiento a los proyectos y programas de Cooperacion y Asuntos Internacionales.
*Listas de Asistencia y Actas de Reunión (ayudas memoria) 
</t>
  </si>
  <si>
    <t>Monitoreo y observaciones Oficina de Control Interno 31/12/2020</t>
  </si>
  <si>
    <t>Tercer Seguimiento al Plan Anticorrupción y Atención al Ciudadano 2020 - Matriz de Riesgos</t>
  </si>
  <si>
    <t xml:space="preserve">Dentro de la evidencia aportada, se observó acta de reunión con fecha 01/09/2020 cuyo objetivo de la reunión fue "COMITÉ INSTITUCIONAL DE COORDINACIÓN DE CONTROL INTERNO– SESIÓN EXTRAORDINARIA", en el cual se aprueba la versión 3 del plan anual de auditoría, de igual modo se evidenció la matriz en excel. </t>
  </si>
  <si>
    <t xml:space="preserve">Se evidenció en el link https://cutt.ly/hd8jjlK, los documentos descritos y publicados en la página web del Instituto; adicionalmente, se observó los correos en los cuales se aprueban los informes o documentos correspondientes, cumpliendo así con la fuente de verificación y evitando la materialización del riesgo. </t>
  </si>
  <si>
    <t xml:space="preserve">Una vez revisadas las evidencias aportadas por la dependencia, se observaron los correos electrónicos mediante los cuales los informes de auditoría fueron verificados y aprobados por la jefe de la Oficina; adicionalmente, se observaron los programa de auditoría de la vigencia 2020 debidamente diligenciado el objetivo de la auditoria y el cronograma de actividades, los cuales reposan en la carpeta "M" de Drive; asi las cosas las evidencia aportadas muestran un adecuado control para la no materialización del riesgo. </t>
  </si>
  <si>
    <t>Se evidenció acta de reunión No. 25 del 03/09/2020, cuyo objetivo de reunión fue "Seguimiento a los compromisos adquiridos y al desarrollo de actividades laborales por parte de los funcionarios y contratistas-Drive- Repositorio información, adscritos a la Oficina con ocasión de las actividades de teletrabajo" en donde se establece la organización de los documentos y compromisos por parte del equipo de la Oficina, en la carpeta M (repositorio) de drive.</t>
  </si>
  <si>
    <r>
      <t>Dentro de la evidencia aportada por la Subdirección de Meteorología, se observó:
1. INFORME DEL ESTADO ACTUAL DE LA DOCUMENTACIÓN DE LOS PROCESOS DE OBSERVACIÓN, VALIDACIÓN Y CAPTURA DEL DATO METEOROLOGICO.
2. METODOLOGÍA DE GESTIÓN Y CONTROL DE CALIDAD DE LA BASE DATOS PARA LA VARIABLE PRECIPITACIÓN ACUMULADA DE ESTACIONES CONVENCIONALES Y AUTOMÁTICAS. (documento de avance)
3. PROPUESTA DE CONTROLES DE CALIDAD PARA LAS VARIABLES PRECIPITACIÓN DIARIA ACUMULADA Y TEMPERATURA DEL AÍRE DIARIA MEDIADAS EN ESTACIONES METEOROLÓGICAS CONVENCIONALES Y AUTOMÁTICAS. (documento de avance)
4. Hoja de ruta para la documentación de los procesos de gestión del dato meteorológico.
5. INFORME DE IDENTIFICACIÓN DE REQUERIMIENTOS DE DOCUMENTACIÓN.
La Subdirección de Hidrología, aporto las siguientes evidencias: 
1. Informe de Comisión al A.O. N° 01 Medellin, realizada entre el 19 al 23 de octubre de 2020.
2. Informe de Auditoría Interna A.O. N° 02 Barranquilla (Atlántico-Bolívar-Córdoba-Sucre), realizada entre el 19 al 23 de octubre 2020.
3. Informe de Auditoría a la red de estaciones hidrologicas A.O. No. 05 Santa Marta (Guajira y Magdalena), realizada entre el 09 al 13 de noviembre de 2020.
4. Informe de Comisión al A.O. N° 09 Cali, realizada entre el 5 al 9 de octubre de 2020.
5. Informe Resultados del Proceso de Validación de la Información Hidrológica año 2019.
6. Documento "Certificación de la calidad estadistica" emitido por el DANE y radicado mediante orfeo No. 20199910002592, el 15-01-2019. Alcance del  certificado: nombre de la operación estadística "</t>
    </r>
    <r>
      <rPr>
        <b/>
        <i/>
        <sz val="10"/>
        <color theme="1"/>
        <rFont val="Calibri"/>
        <family val="2"/>
        <scheme val="minor"/>
      </rPr>
      <t>Variables Hidrológicas</t>
    </r>
    <r>
      <rPr>
        <sz val="10"/>
        <color theme="1"/>
        <rFont val="Calibri"/>
        <family val="2"/>
        <scheme val="minor"/>
      </rPr>
      <t>", área temática "</t>
    </r>
    <r>
      <rPr>
        <b/>
        <i/>
        <sz val="10"/>
        <color theme="1"/>
        <rFont val="Calibri"/>
        <family val="2"/>
        <scheme val="minor"/>
      </rPr>
      <t>Condiciones y calidad ambiental</t>
    </r>
    <r>
      <rPr>
        <sz val="10"/>
        <color theme="1"/>
        <rFont val="Calibri"/>
        <family val="2"/>
        <scheme val="minor"/>
      </rPr>
      <t>" y fecha de vencimiento "</t>
    </r>
    <r>
      <rPr>
        <b/>
        <i/>
        <sz val="10"/>
        <color theme="1"/>
        <rFont val="Calibri"/>
        <family val="2"/>
        <scheme val="minor"/>
      </rPr>
      <t>11-2023</t>
    </r>
    <r>
      <rPr>
        <sz val="10"/>
        <color theme="1"/>
        <rFont val="Calibri"/>
        <family val="2"/>
        <scheme val="minor"/>
      </rPr>
      <t>".
7. M-GDI-H-PC017 PROTOCOLO CAPTURA, PROCEDIMIENTO Y VALIDACIÓN DE DATOS Y MEDICIONES HIDROLÓGICAS v2.
8. M-GCI-M-M017 DOCUMENTO METODOLÓGICO ESTADÍSTICAS VARIABLES HIDROLÓGICAS v2.
La Subdirección de Ecosistemas, aporto las siguientes evidencias:
1. Lista de asistencia, reunión descarga de datos SNIF, el día 17-09-2020, asistencia de 4 servidores públicos.
2. Lista de asistencia, capacitación plataforma SNIF - AMVA, el día 04-09-2020, asistencia de 16 servidores públicos y presentación en power point "</t>
    </r>
    <r>
      <rPr>
        <b/>
        <i/>
        <sz val="10"/>
        <color theme="1"/>
        <rFont val="Calibri"/>
        <family val="2"/>
        <scheme val="minor"/>
      </rPr>
      <t>Sistema Nacional de Información Forestal - SNIF</t>
    </r>
    <r>
      <rPr>
        <sz val="10"/>
        <color theme="1"/>
        <rFont val="Calibri"/>
        <family val="2"/>
        <scheme val="minor"/>
      </rPr>
      <t>".</t>
    </r>
    <r>
      <rPr>
        <b/>
        <i/>
        <sz val="10"/>
        <color theme="1"/>
        <rFont val="Calibri"/>
        <family val="2"/>
        <scheme val="minor"/>
      </rPr>
      <t xml:space="preserve">
</t>
    </r>
    <r>
      <rPr>
        <sz val="10"/>
        <color theme="1"/>
        <rFont val="Calibri"/>
        <family val="2"/>
        <scheme val="minor"/>
      </rPr>
      <t>3. Lista de asistencia, SNIF módulo de incendios - CORPOBOYACÁ, el día 26-10-2020, asistencia de 4 servidores públicos.
4. E-SGI-F007 Lista maestra de documentos, soportes de cursos virtuales, entrenamiento brigadas, presentación power point "</t>
    </r>
    <r>
      <rPr>
        <b/>
        <i/>
        <sz val="10"/>
        <color theme="1"/>
        <rFont val="Calibri"/>
        <family val="2"/>
        <scheme val="minor"/>
      </rPr>
      <t>Socialización documentos publicados en el SGI</t>
    </r>
    <r>
      <rPr>
        <sz val="10"/>
        <color theme="1"/>
        <rFont val="Calibri"/>
        <family val="2"/>
        <scheme val="minor"/>
      </rPr>
      <t>" y capacitación IFN.
Teniendo en cuenta las anteriores evidencias, se considera que los controles definidos en la presente matriz, cumplieron con la minimización del riesgo.</t>
    </r>
  </si>
  <si>
    <t>Se observó como evidencia aportada por la Subdirección de Meteorología, la cartilla para el observador meteorológico 2020  y la formulación del plan de mejoramiento correspondiente a la "auditoría Interna de Calidad Proceso Generación de Datos e Información Hidrometeorológica y Ambiental para la toma de decisiones"
La Subdirección de Hidrología, aporto las siguientes evidencias: 
1. Informe de Comisión al A.O. N° 01 Medellin, realizada entre el 19 al 23 de octubre de 2020.
2. Informe de Auditoría Interna A.O. N° 02 Barranquilla (Atlántico-Bolívar-Córdoba-Sucre), realizada entre el 19 al 23 de octubre 2020.
3. Informe de Auditoría a la red de estaciones hidrologicas A.O. No. 05 Santa Marta (Guajira y Magdalena), realizada entre el 09 al 13 de noviembre de 2020.
4. Informe de Comisión al A.O. N° 09 Cali, realizada entre el 5 al 9 de octubre de 2020.
La subdirección de ecosistemas , aporto las siguientes evidencias:
1. Informe de auditoría No. IAISUBECO-2020-35, del 07-12-2020.
2. C-EM-F001 Programa de auditoría "Balance de Masa Glaciar"del 18-11-2020 al 20-11-2020 y E-SGI-F017 Formato lista de chequeo NTC PE 1000 v1 Glaciares, 30-10-2020 Auditoria.
Teniendo en cuenta las anteriores evidencias, se considera que los controles definidos en la presente matriz, cumplieron con la minimización del riesgo.</t>
  </si>
  <si>
    <t>Dentro de la evidencia aportada por la Subdirección de Meteorología, se observó:
1. INFORME DEL ESTADO ACTUAL DE LA DOCUMENTACIÓN DE LOS PROCESOS DE OBSERVACIÓN, VALIDACIÓN Y CAPTURA DEL DATO METEOROLOGICO.
2. METODOLOGÍA DE GESTIÓN Y CONTROL DE CALIDAD DE LA BASE DATOS PARA LA VARIABLE PRECIPITACIÓN ACUMULADA DE ESTACIONES CONVENCIONALES Y AUTOMÁTICAS. (documento de avance)
3. PROPUESTA DE CONTROLES DE CALIDAD PARA LAS VARIABLES PRECIPITACIÓN DIARIA ACUMULADA Y TEMPERATURA DEL AÍRE DIARIA MEDIADAS EN ESTACIONES METEOROLÓGICAS CONVENCIONALES Y AUTOMÁTICAS. (documento de avance)
4. Hoja de ruta para la documentación de los procesos de gestión del dato meteorológico.
5. INFORME DE IDENTIFICACIÓN DE REQUERIMIENTOS DE DOCUMENTACIÓN.
La Subdirección de Hidrología, aporto las siguientes evidencias: 
1. Informe de Comisión al A.O. N° 01 Medellin, realizada entre el 19 al 23 de octubre de 2020.
2. Informe de Auditoría Interna A.O. N° 02 Barranquilla (Atlántico-Bolívar-Córdoba-Sucre), realizada entre el 19 al 23 de octubre 2020.
3. Informe de Auditoría a la red de estaciones hidrologicas A.O. No. 05 Santa Marta (Guajira y Magdalena), realizada entre el 09 al 13 de noviembre de 2020.
4. Informe de Comisión al A.O. N° 09 Cali, realizada entre el 5 al 9 de octubre de 2020.
5. Informe Resultados del Proceso de Validación de la Información Hidrológica año 2019.
La subdirección de ecosistemas , aporto las siguientes evidencias:
1. Inventario Forestal Nacional "IFN" DOCUMENTO MARCO RECTOR DE IMPLEMENTACIÒN.
2. Pantallazos de de correos electrónicos, para generar la publicación del IFN y programación de indicadores.
3. Programación publicación indicadores.
Teniendo en cuenta las anteriores evidencias, se considera que los controles definidos en la presente matriz, cumplieron con la minimización del riesgo.</t>
  </si>
  <si>
    <t>Subdirección de Meterología
Se modificó la metodología de diligenciamiento y seguimiento a la matriz semáforo mecanismo por el cual se monitorea la atención oportuna a las PQRS para lo cual se elaboró una guía con los lineamientos para su diligenciemiento, y seguimiento y se hizo una una capacitación al respecto a los involucrados en el proceso. Se esta haciendo seguimiento periódico a su diligenciamiento.
. Se realizó una capacitación de los tiempos para dar respuesta a as PQR´s.
Subdirección de Ecosistemas e Informacción Ambiental
En el mes de octubre se realizó seguimiento al Plan de mejora sobre PQRs por parte de la OCI. (Se anexa plan de mejora con el respectivo seguimiento). Cabe resaltar, este plan está cargado en el aplicativo suite-vision con las respectivas evidencias).
Para el periodo de noviembre se anexan los controles realizados (seguimiento en matriz de PQRS y correos remitidos a la Subdirectora).
https://drive.google.com/drive/u/0/folders/1HQoK1YtlCuaNPi8N8ThVsH77JdxlpNV8</t>
  </si>
  <si>
    <r>
      <rPr>
        <b/>
        <sz val="10"/>
        <color theme="1"/>
        <rFont val="Calibri"/>
        <family val="2"/>
        <scheme val="minor"/>
      </rPr>
      <t>La Subdirección de Meteorología</t>
    </r>
    <r>
      <rPr>
        <sz val="10"/>
        <color theme="1"/>
        <rFont val="Calibri"/>
        <family val="2"/>
        <scheme val="minor"/>
      </rPr>
      <t xml:space="preserve">, aporto las siguientes evidencias:
1. Guía para el seguimiento a la respuesta de PQRS en la Subdirección de Meteorología; la cual, no cumple con todos los ítem establecidos en la plantilla para la elaboración de guías, que se encuentra publicada en el link: https://cutt.ly/vjQwNLV; pero narra los lineamientos para el diligenciamiento de la matriz semáforo.
2. Matriz semáforo revisada; la columna alertas de la matriz, permite dar a conocer si el requerimiento esta a tiempo o presenta retraso. 
3. Lista de asistencia a la "REINDUCIÓN TERMINOS DE LEY ATENCION DE PQRS" el día 24-06-2020, con una asistencias de 9 servidores publicos. 
</t>
    </r>
    <r>
      <rPr>
        <b/>
        <sz val="10"/>
        <color theme="1"/>
        <rFont val="Calibri"/>
        <family val="2"/>
        <scheme val="minor"/>
      </rPr>
      <t>La Subdirección de Hidrología</t>
    </r>
    <r>
      <rPr>
        <sz val="10"/>
        <color theme="1"/>
        <rFont val="Calibri"/>
        <family val="2"/>
        <scheme val="minor"/>
      </rPr>
      <t xml:space="preserve">, aporto las siguientes evidencias:
1. Control Radicados Subdirección de Hidrología; cuenta con la columna estado e indica si esta a tiempo, fuera de tiempo o sin respuesta.
2. Acta de reunión "Plan de mejoramiento PQRS" de fecha 03-04-2020 y pantallazos donde se muestra las personas (14) conectadas a la reunión.
</t>
    </r>
    <r>
      <rPr>
        <b/>
        <sz val="10"/>
        <color theme="1"/>
        <rFont val="Calibri"/>
        <family val="2"/>
        <scheme val="minor"/>
      </rPr>
      <t>La Subdirección de Estudios Ambientales</t>
    </r>
    <r>
      <rPr>
        <sz val="10"/>
        <color theme="1"/>
        <rFont val="Calibri"/>
        <family val="2"/>
        <scheme val="minor"/>
      </rPr>
      <t xml:space="preserve">, aporto las siguientes evidencias:
1. Presentación en power point "PQRS y términos de respuesta" y "Plan de mejoramiento PQRS"
2. Matriz semáforo seguimiento PQRS SEA, la cual, cuenta con la columna causa de la demora y la columna de las acciones.
3. Lista  de asistencia a la "Capacitación Orfeo - Términos de PQRS - Plan de mejoramiento PQRS, realizada el día 30-10-2020, con una asistencias de 52 servidores publicos.
</t>
    </r>
    <r>
      <rPr>
        <b/>
        <sz val="10"/>
        <color theme="1"/>
        <rFont val="Calibri"/>
        <family val="2"/>
        <scheme val="minor"/>
      </rPr>
      <t>La Subdirección de Ecosistemas e Información Ambiental</t>
    </r>
    <r>
      <rPr>
        <sz val="10"/>
        <color theme="1"/>
        <rFont val="Calibri"/>
        <family val="2"/>
        <scheme val="minor"/>
      </rPr>
      <t xml:space="preserve">, aporto las siguientes evidencias:
1. Control de PQRS del 19 al 23 de octubre de 2020 y del 03 al 06, del 09 al 13, del 16 al 20 y del 23 al 27 de noviembre de 2020 y correos electronicos de fecha 10-11-2020 y 02-12-2020, mediente los cuales, los controles son enviados a la Subdirectora y correo electronico de fecha 18-11-2020, a traves del cual la Subdirectora solicita le indiquen el estado de las PQRS vencidas.
El riesgo 76 y 77 son similares. </t>
    </r>
    <r>
      <rPr>
        <b/>
        <sz val="10"/>
        <color theme="1"/>
        <rFont val="Calibri"/>
        <family val="2"/>
        <scheme val="minor"/>
      </rPr>
      <t>La Oficina de Control Interno recomienda realizar una revisión para evitar duplicidad de la información.</t>
    </r>
    <r>
      <rPr>
        <sz val="10"/>
        <color theme="1"/>
        <rFont val="Calibri"/>
        <family val="2"/>
        <scheme val="minor"/>
      </rPr>
      <t xml:space="preserve"> 
Teniendo en cuenta las anteriores evidencias, se considera que los controles definidos en la presente matriz, cumplieron con la minimización del riesgo.</t>
    </r>
  </si>
  <si>
    <t>Dentro de la evidencia aportada por la Subdirección de Meteorología, se observó:
1. INFORME DEL ESTADO ACTUAL DE LA DOCUMENTACIÓN DE LOS PROCESOS DE OBSERVACIÓN, VALIDACIÓN Y CAPTURA DEL DATO METEOROLOGICO.
2. METODOLOGÍA DE GESTIÓN Y CONTROL DE CALIDAD DE LA BASE DATOS PARA LA VARIABLE PRECIPITACIÓN ACUMULADA DE ESTACIONES CONVENCIONALES Y AUTOMÁTICAS. (documento de avance)
3. PROPUESTA DE CONTROLES DE CALIDAD PARA LAS VARIABLES PRECIPITACIÓN DIARIA ACUMULADA Y TEMPERATURA DEL AÍRE DIARIA MEDIADAS EN ESTACIONES METEOROLÓGICAS CONVENCIONALES Y AUTOMÁTICAS. (documento de avance)
4. Hoja de ruta para la documentación de los procesos de gestión del dato meteorológico.
5. INFORME DE IDENTIFICACIÓN DE REQUERIMIENTOS DE DOCUMENTACIÓN.
La Subdirección de Hidrología, aporto las siguientes evidencias: 
1. Informe de Comisión al A.O. N° 01 Medellin, realizada entre el 19 al 23 de octubre de 2020.
2. Informe de Auditoría Interna A.O. N° 02 Barranquilla (Atlántico-Bolívar-Córdoba-Sucre), realizada entre el 19 al 23 de octubre 2020.
3. Informe de Auditoría a la red de estaciones hidrologicas A.O. No. 05 Santa Marta (Guajira y Magdalena), realizada entre el 09 al 13 de noviembre de 2020.
4. Informe de Comisión al A.O. N° 09 Cali, realizada entre el 5 al 9 de octubre de 2020.
5. Informe Resultados del Proceso de Validación de la Información Hidrológica año 2019.
La subdirección de ecosistemas , aporto las siguientes evidencias:
1. Informe de auditoría No. IAISUBECO-2020-35, del 07-12-2020.
2. C-EM-F001 Programa de auditoría "Balance de Masa Glaciar"del 18-11-2020 al 20-11-2020 y E-SGI-F017 Formato lista de chequeo NTC PE 1000 v1 Glaciares, 30-10-2020 Auditoria.
Teniendo en cuenta las anteriores evidencias, se considera que los controles definidos en la presente matriz, cumplieron con la minimización del riesgo.</t>
  </si>
  <si>
    <r>
      <rPr>
        <b/>
        <sz val="10"/>
        <color theme="1"/>
        <rFont val="Calibri"/>
        <family val="2"/>
        <scheme val="minor"/>
      </rPr>
      <t>La Subdirección de Meteorología</t>
    </r>
    <r>
      <rPr>
        <sz val="10"/>
        <color theme="1"/>
        <rFont val="Calibri"/>
        <family val="2"/>
        <scheme val="minor"/>
      </rPr>
      <t xml:space="preserve">, aporto las siguientes evidencias:
1. Guía para el seguimiento a la respuesta de PQRS en la Subdirección de Meteorología; la cual, no cumple con todos los ítem establecidos en la plantilla para la elaboración de guías, que se encuentra publicada en el link: https://cutt.ly/vjQwNLV; pero narra los lineamientos para el diligenciamiento de la matriz semáforo.
2. Matriz semáforo revisada; la columna alertas de la matriz, permite dar a conocer si el requerimiento esta a tiempo o presenta retraso. 
3. Lista de asistencia a la "REINDUCIÓN TERMINOS DE LEY ATENCION DE PQRS" el día 24-06-2020, con una asistencias de 9 servidores publicos. 
</t>
    </r>
    <r>
      <rPr>
        <b/>
        <sz val="10"/>
        <color theme="1"/>
        <rFont val="Calibri"/>
        <family val="2"/>
        <scheme val="minor"/>
      </rPr>
      <t>La Subdirección de Hidrología</t>
    </r>
    <r>
      <rPr>
        <sz val="10"/>
        <color theme="1"/>
        <rFont val="Calibri"/>
        <family val="2"/>
        <scheme val="minor"/>
      </rPr>
      <t xml:space="preserve">, aporto las siguientes evidencias:
1. Control Radicados Subdirección de Hidrología; cuenta con la columna estado e indica si esta a tiempo, fuera de tiempo o sin respuesta.
2. Acta de reunión "Plan de mejoramiento PQRS" de fecha 03-04-2020 y pantallazos donde se muestra las personas (14) conectadas a la reunión.
</t>
    </r>
    <r>
      <rPr>
        <b/>
        <sz val="10"/>
        <color theme="1"/>
        <rFont val="Calibri"/>
        <family val="2"/>
        <scheme val="minor"/>
      </rPr>
      <t>La Subdirección de Estudios Ambientales</t>
    </r>
    <r>
      <rPr>
        <sz val="10"/>
        <color theme="1"/>
        <rFont val="Calibri"/>
        <family val="2"/>
        <scheme val="minor"/>
      </rPr>
      <t xml:space="preserve">, aporto las siguientes evidencias:
1. Presentación en power point "PQRS y términos de respuesta" y "Plan de mejoramiento PQRS"
2. Matriz semáforo seguimiento PQRS SEA, la cual, cuenta con la columna causa de la demora y la columna de las acciones.
3. Lista  de asistencia a la "Capacitación Orfeo - Términos de PQRS - Plan de mejoramiento PQRS, realizada el día 30-10-2020, con una asistencias de 52 servidores publicos.
</t>
    </r>
    <r>
      <rPr>
        <b/>
        <sz val="10"/>
        <color theme="1"/>
        <rFont val="Calibri"/>
        <family val="2"/>
        <scheme val="minor"/>
      </rPr>
      <t>La Subdirección de Ecosistemas e Información Ambiental</t>
    </r>
    <r>
      <rPr>
        <sz val="10"/>
        <color theme="1"/>
        <rFont val="Calibri"/>
        <family val="2"/>
        <scheme val="minor"/>
      </rPr>
      <t xml:space="preserve">, aporto las siguientes evidencias:
1. Control de PQRS del 19 al 23 de octubre de 2020 y del 03 al 06, del 09 al 13, del 16 al 20 y del 23 al 27 de noviembre de 2020 y correos electronicos de fecha 10-11-2020 y 02-12-2020, mediente los cuales, los controles son enviados a la Subdirectora y correo electronico de fecha 18-11-2020, a traves del cual la Subdirectora solicita le indiquen el estado de las PQRS vencidas.
El riesgo 76 y 77 son similares. </t>
    </r>
    <r>
      <rPr>
        <b/>
        <sz val="10"/>
        <color theme="1"/>
        <rFont val="Calibri"/>
        <family val="2"/>
        <scheme val="minor"/>
      </rPr>
      <t xml:space="preserve">La Oficina de Control Interno recomienda realizar una revisión para evitar duplicidad de la información. 
</t>
    </r>
    <r>
      <rPr>
        <sz val="10"/>
        <color theme="1"/>
        <rFont val="Calibri"/>
        <family val="2"/>
        <scheme val="minor"/>
      </rPr>
      <t xml:space="preserve">
Teniendo en cuenta las anteriores evidencias, se considera que los controles definidos en la presente matriz, cumplieron con la minimización del riesgo.</t>
    </r>
  </si>
  <si>
    <t>El Grupo de Atención al ciudadano, adjunta evidencias de cinco (5) capacitaciones realizadas durante el tercer cuatrimestre 2020, así:
1. Capacitación "protocolo atención telefónica" - A.O No. 01, el día 02-09-2020, con lista de asistencia (8 participantes).
2.  Capacitación "protocolo atención telefónica" - A.O No. 07, el día 04-09-2020, con lista de asistencia (12 participantes).
3. Capacitación "protocolo atención telefónica" - A.O No. 04, el día 29-09-2020, con lista de asistencia (8 participantes).
4. Capacitación "participación ciudadana"  - funcionarios y contratistas IDEAM, el día 21-10-2020, con lista de asistencia (13 participantes)
5. Capacitación "prórrogas PQRS" - GADTH, el día 27-11-2020, con lista de asistencia (17 participantes).
Adicionalmente, aporto como evidencia el "Informe Nivel de Satisfacción y Grado de Percepción de los Usuarios Externos del IDEAM 2020-2"; El informe se desarrolló a través de una encuesta de cinco (5) preguntas, aplicadas a todos aquellos ciudadanos que realizaron solicitudes de información,  de lo cual se obtuvo 112 respuesta; adicionalmente, el informe se encuentra publicado en el link: https://cutt.ly/kjwHooB de la página web del Instituto.
Teniendo en cuenta las anteriores evidencias, se considera que los controles definidos en la presente matriz, cumplieron con la minimización del riesgo.</t>
  </si>
  <si>
    <t>Dentro de las evidencias aportadas, se observó el formato M-AC-F012,  correspondiente a los tiempos de respuesta. Por otro lado, se observó 14 correos electronicos dirigidos a las dependencias de: Ecosistemas, Meteorología, Estudios Ambientales, Planeación, Dirección General, Hidrología y Jurídica, en los meses de septiembre, octubre, noviembre y diciembre de 2020, en los que se les recuerda la prioridad de los trámites a realizar en cuanto a PQRS.
Respecto a la acción "Realizar mesa de trabajo de manera trimestral, con las dependencias en las que se haya materializado el riesgo para proponer y ejecutar acciones puntuales, a las debilidades que ocasionen los incumplimientos", en la evidencia adjunta, se encuentran las 5 capacitación realizadas en los meses de septiembre, octubre y noviembre, con la invitación en calendar y listas de asistencia. También se encuentra adjunto los memorandos (20202090001203 Jurídica, 20202090001213 Planeación, 20202090001223 Dirección, 20202090001233  Ecosistemas,  20202090001243 Estudios Ambientales, 20202090001253 Hidrología y 20202090001263  Meteorología) de fecha 10-11-2020, con asunto "Requerimiento Justificación PQRS por fuera de término - tercer trimestre 2020".
Teniendo en cuenta las anteriores evidencias, se considera que los controles definidos en la presente matriz, cumplieron con la minimización del riesgo.</t>
  </si>
  <si>
    <t>El  encargado de consolidar la información de las PQRS en el Grupo de Servicio al Ciudadano, se encarga de subir mensualmente una copia de seguridad a Drive para evitar perdida de información, enlace de la carpeta que se encuentra en la nube: https://drive.google.com/file/d/1e6nORHPkAZy8gRUMhToaifk3kgLBDg9b/view?usp=sharing</t>
  </si>
  <si>
    <r>
      <t xml:space="preserve">El Grupo de Atención al ciudadano, adjunta evidencias de cinco (5) capacitaciones realizadas durante el tercer cuatrimestre 2020, así:
1. Capacitación "protocolo atención telefónica" - A.O No. 01, el día 02-09-2020, con lista de asistencia (8 participantes).
2.  Capacitación "protocolo atención telefónica" - A.O No. 07, el día 04-09-2020, con lista de asistencia (12 participantes).
3. Capacitación "protocolo atención telefónica" - A.O No. 04, el día 29-09-2020, con lista de asistencia (8 participantes).
4. Capacitación "participación ciudadana"  - funcionarios y contratistas IDEAM, el día 21-10-2020, con lista de asistencia (13 participantes)
5. Capacitación "prórrogas PQRS" - GADTH, el día 27-11-2020, con lista de asistencia (17 participantes).
</t>
    </r>
    <r>
      <rPr>
        <b/>
        <sz val="10"/>
        <color theme="1"/>
        <rFont val="Calibri"/>
        <family val="2"/>
        <scheme val="minor"/>
      </rPr>
      <t xml:space="preserve">La Oficina de Control Interno, recomienda que las capacitaciones dictadas para minimizar el riesgos, sean acordes con lo establecido en los controles.
</t>
    </r>
    <r>
      <rPr>
        <sz val="10"/>
        <color theme="1"/>
        <rFont val="Calibri"/>
        <family val="2"/>
        <scheme val="minor"/>
      </rPr>
      <t xml:space="preserve">
De igual manera, se observo el formato M-AC-F012, correspondiente a tiempos de respuesta; por otro lado, se evidencia el memorando 20202010001473 de fecha 30-10-2020, remitido por el Grupo de Control Disciplinario Interno, el cual indica: "..</t>
    </r>
    <r>
      <rPr>
        <i/>
        <sz val="10"/>
        <color theme="1"/>
        <rFont val="Calibri"/>
        <family val="2"/>
        <scheme val="minor"/>
      </rPr>
      <t>.me permito informarle que durante los meses de julio, agosto y septiembre de 2020, en el correo dispuesto para denuncias de actos de corrupción (denunciacorrupcion@ideam.gov.co), no se recibió queja alguna..</t>
    </r>
    <r>
      <rPr>
        <sz val="10"/>
        <color theme="1"/>
        <rFont val="Calibri"/>
        <family val="2"/>
        <scheme val="minor"/>
      </rPr>
      <t>."
Por lo anteriormente mencionado, observamos que no han sido recibidas denuncias de corrupción por parte de los usuarios del Instituto; lo cual indica, que el riesgo no se materializo.</t>
    </r>
  </si>
  <si>
    <t xml:space="preserve">En el link: https://drive.google.com/drive/u/3/folders/1fcpOskhV4-2y4roec7UdI4hfMi_Y6MdD,  proporcionado por el Grupo de Atención al Ciudadano; se evidenció el "M-AC-F012 Formato Consolidado Seguimiento y Control PQRS", mediante el cual, se adelanta el seguimiento de las PQRS recibidas en el instituto y los tiempos de respuesta de las mismas.
Se observo que el formato en mención, cuenta con una copia en la carpeta de drive; lo cual, miminiza el riesgo de perdida de la informació; toda vez, que de ser borrado del drive, la Oficina de Informática puede recuperar la información borrada de un lapso de tiempo de 30 días. </t>
  </si>
  <si>
    <t>Dentro de la evidencia aportada, se observa el memorando 20202000004663 de fecha 20-11-2020 (Toma física de inventario 2020), cronograma toma física 2020 propuesto y las fotografías correspondiente al inventario de las siguientes dependencias : Secretaría General, Planeación, Jurídica, Dirección, Control Interno Disciplinario, Control Interno y Asuntos Internacionales. No se evidenció el acta de toma de inventario, se recomienda realizar una revisión a la fuente de verificación, que permita complementar la toma de inventarios realizada.</t>
  </si>
  <si>
    <t xml:space="preserve">En la evidencia aportada, se observó un documento en word que contiene la captura de pantalla de correos electronicos enviados por el Grupo de Almacén a Claudia Avila Laverde, el 24-11-2020 y a María del pilar, el 21 de octubre; esto no refleja, si el instituto recibió algún tipo de donación en el tercer cuatrimestre en la vigencia actual, de igual manera, la fuente de verificación corresponde a acta de reuniones, la cual no se ve reflejada dentro de la evidencia aportada por la dependencia. </t>
  </si>
  <si>
    <t xml:space="preserve">Fue posible evidenciar en el documento excel "2020 CAI- TABLERO DE CONTROL- ACTUALIZADO desde Julio de 2020", en la tabla resumen 1, los antiguos responsables del seguimiento en el Grupo de Cooperación Internacional como producto del empalme mencionado y la matriz con los nuevos responsables de los proyectos.
Se recomienda realizar una revisión a fuente de verificación, toda vez, que no es coherente con el riego establecido, por lo tanto la evidencia aportada no da cuenta de la mitigación del riesgo. </t>
  </si>
  <si>
    <t>En la matriz adjunta, se evidencia la información correspondiente a los proyectos, la cual sirve como repositorio de información importante de cada uno de los proyectos, pero las fuentes de verificación no son coherentes con el riesgo y los controles establecidos.
Por lo tanto, se recomienda establecer fuentes de verificación acorde al riesgo y a los controles determinados.</t>
  </si>
  <si>
    <t xml:space="preserve">La Oficina Asesora de Planeación, aporta como evidencia: el "E-PI-F014 seguimiento plan de acción anual 2020 - III trimestre", mediente el cual,  se observa el seguimiento realizado al P.A.A. 2020 y respectivo avance. 
Adicionalmente, se evidenció los memorando en los cuales se les hace la solicitud a las dependencias sobre el diligenciamiento y entrega de la matriz para el seguimiento del P.A.A. 2020. 
Se cumple con la fuente de verificación. </t>
  </si>
  <si>
    <t xml:space="preserve">Mediante los siguientes correos electrónicos el Grupo de Comunicaciones y Prensa a realizado seguimiento continuo a las áreas responsables de publicar información en la página web de Ley de Transparencia del Instituto; por cual, allego las siguientes evidencias:
1.  Correo electrónico de fecha 21-09-2020, dirigido al Jefe de la Oficina Asesora de Planeación - Seguimiento Ley de Transparencia mes de septiembre.
2. Correo electrónico de fecha 19-11-2020, dirigido a la Jefe de la Oficina de Informática - actualización link Ley de Transparencia.
3.  Correo electrónico de fecha 19-11-2020, dirigido al Jefe de la Oficina Asesora Jurídica - actualización link Ley de Transparencia.
4. Correo electrónico de fecha 19-11-2020, dirigido al Jefe de la Oficina Asesora de Planeación - actualización link Ley de Transparencia.
5. Correo electrónico de fecha 19-11-2020, dirigido al Jefe del GADTH - actualización información Ley de Transparencia.
6. Base de datos "Seguimiento Ley de Transparencia Septiembre y Noviembre 2020" en la cual se evidencia que las oficinas antes relacionadas presentaban al mes de noviembre información desactualizadas en la página web de Ley de Transparencia del Instituto.
Adicionalmente, el esquema del árbol de Ley de Trasparencia fue reestructurada y a la fecha de corte presenta una mejor organización y entendimiento para los usuarios internos y externos.
La Oficina de Control Interno, recomienda establecer la fuente de verificación; así como evidenciar, las mesas de trabajo previas a la socialización de la información relevante para el interés general, establecidas en el control del riesgo. </t>
  </si>
  <si>
    <t xml:space="preserve">Se evidenció la "E-GC-M004 POLÍTICA EDITORIAL DE PUBLICACIONES Y COMUNICACIONES  v2", publicada el 29-10-2020 en la página web de Ley de Transparencias del Instituto, en el link: https://bit.ly/31J0Tml; la cual establece los criterios, normas y procedimientos para la publicación y comunicaciones del Instituto.
Se recomienda establecer la fuente de verificación; así como evidenciar las mesas de trabajo previas a la socialización de información relevante para el interés general, establecidas en el control del riesgo. </t>
  </si>
  <si>
    <t>Se evidenció los diferentes correos dirigidos a las dependencias; en el cual, se les enuncia los link dentro de la sección de ley de transparencia que deben ser actualizados.
1.  Correo electrónico de fecha 21-09-2020, dirigido al Jefe de la Oficina Asesora de Planeación - Seguimiento Ley de Transparencia mes de septiembre.
2. Correo electrónico de fecha 19-11-2020, dirigido a la Jefe de la Oficina de Informática - actualización link Ley de Transparencia.
3.  Correo electrónico de fecha 19-11-2020, dirigido al Jefe de la Oficina Asesora Jurídica - actualización link Ley de Transparencia.
4. Correo electrónico de fecha 19-11-2020, dirigido al Jefe de la Oficina Asesora de Planeación - actualización link Ley de Transparencia.
5. Correo electrónico de fecha 19-11-2020, dirigido al Jefe del GADTH - actualización información Ley de Transparencia.
6. Base de datos "Seguimiento Ley de Transparencia Septiembre y Noviembre 2020" en la cual se evidencia que las oficinas antes relacionadas presentaban al mes de noviembre información desactualizadas en la página web de Ley de Transparencia del Instituto.
Se recomienda establecer la fuente de verificación; así como evidenciar las mesas de trabajo previas a la socialización de información relevante para el interés general, establecidas en el control del riesgo. Por otro lado, el manejo de este riesgo es similar al riesgo No.47.</t>
  </si>
  <si>
    <t xml:space="preserve">Dentro de la evidencia aportada, se observa los correos con fecha de septiembre y noviembre. Sin embargo, no se evidencia los controles establecidos, el cual corresponde a "Verificación mensual del plan de adquisiciones, en relación a los bienes y servicios necesarios para el funcionamiento del IDEAM"
Se recomienda realizar los compromisos establecidos, frente a los controles descritos y la evidencia correspondiente a la fuente de verificación. Dado que no se observó la base de datos de control de contratos, ni el control mensual.
</t>
  </si>
  <si>
    <t>Se evidencia el archivo excel "SINIESTROS AGOSTO A NOVIEMBRE DE 2020" en el cual se tienen registrados los siniestros que se presentan en la Entidad, realizando el seguimiento requerido. El expediente orfeo se encuentra relacionada dentro del seguimiento.</t>
  </si>
  <si>
    <t xml:space="preserve">La dependencia aporta como evidencia el archivo excel "Procesos GSA 2020", el cual corresponde al cuadro de control según: los procesos radicados, abogado asignado y el estado del proceso. Lo cual corresponde a la fuente de verificación. </t>
  </si>
  <si>
    <t>Se observa dentro de la evidencia aportada:
*Arqueo No. 4 Agosto 2020
*Arqueo No. 5 Septiembre 2020
*Arqueo No. 6 Octubre 2020
*Arqueo No. 7 Noviembre 2020.
En cada uno de los arqueos se pudo verificar la fuente de control establecida.</t>
  </si>
  <si>
    <t xml:space="preserve">Dentro de la evidencia aportada, se observó:
Para la actividad 1: hay un documento en word "PETI TALLERES MINTIC 2020", en el cual se adjuntan las diferentes capturas de pantalla de las reuniones realizadas con MinTIC en donde se tratan los temas de actualización del Plan Estratégico de Tecnología de Información - PETI. 
Para la actividad 2: se evidenció los documentos de presentación en power point  sobre el proceso de gestión de cambios en TI realizada por el Grupo de arquitectura Empresarial y Seguridad de la Información, junto con el video y lista de asistencia de la reunión. 
Así las cosas se evidenció el trabajo realizado para la prevención de este riesgo, se recomienda para el próximo seguimiento poseer información respecto a la fuente de verificación "Creación y Generación de indicadores para el seguimiento y control del PETI". </t>
  </si>
  <si>
    <t xml:space="preserve">Se evidenció el documento excel "E-GI-F038 FORMATO Mantenimiento Infraestructura Tecnológica v1" en donde se encuentran programadas las actividades referente al mantenimiento preventivo.
Las demás evidencias no fue posible encontrarlas dentro de la información proporcionada,  se recomienda contemplar dentro de la obsolescencia de tecnología, la actualización de software en los computadores de la entidad, dado que aún no todos han sido actualizados de Windows 7 a la versión más reciente y esto representa un riesgo a la seguridad informática. </t>
  </si>
  <si>
    <t xml:space="preserve">En los soportes adjuntos, se evidenció:
1.las imágenes y soportes de reuniones con las empresas mencionadas y documento en word con capturas de pantalla de las diferentes reuniones realizadas. 
2.Certificado del proveedor exclusividad DIGICER DEL 11 de mayo de 2020, evidenciando así que se cuenta con la certificación de seguridad. 
3. Documento word con captura de pantalla de las reuniones programadas  con título "Plan de trabajo para crear e implementar la base de conocimiento".
4. Dos correos en el que se encuentran las notificaciones de alerta por parte de CSIRT, respecto a correos phising y alertas de seguridad.
Las actividades realizadas permiten evitar la materialización del riesgo "Indisponibilidad de los servicios web  de la entidad", se recomienda realizar una revisión de la fuente de verificación. </t>
  </si>
  <si>
    <t>La oficina de informática adjunta como evidencia los siguientes documentos:
*Para la actividad 1:   E-GI-M002 Manual  de Políticas de Seguridad de la Información v1, publicado en el SGI del Instituto, link: https://cutt.ly/ljt7QHb
*Para la actividad 2:  
-Se observo captura de pantalla de la programación  del taller "sensibilización seguridad y privacidad de la información" junto con la lista de asistencia con frecha del 18/11/2020.
-Se observo documento word con captura de pantalla de la reunión programada el 4/12/2020 para la sensibilización a nuevos funcionarios del IDEAM. 
Se recomienda ajustar la fuente de verificación, para poder evidenciar de una forma mas clara los controles y acciones que eviten que se materialice el riesgo "Daño y/o pérdida de información física de la entidad".</t>
  </si>
  <si>
    <t>1.Entrenamiento y sensibilización de la Política de Seguridad y Privacidad de la Información a saber:
1.1. Taller a la alta directiva del IDEAM, realizado el 18 de noviembre de 2020. 
1.2. Taller de sensibilización a nuevos funcionarios del IDEAM que ingreasaron en la vigencia 2020.
2. Creación y ajuste defininitivo del manual de Políticas de seguridad y privacidad de la información. 
3. Realizar implementacion de herramientas especializadas como DLP e IPS
4. La actualización de las estrategias de continuidad de negocio establecidas en el Plan de Recuperación de Desastres, se da en la práctica al ingresar o retirar servidores en el centro de datos alterno, según donde se alojen los sistemas de información Misionales o de Misión Crítica en dichos equipos. Cabe anotar que se cambio de una LAN to LAN a una conexion por MPLS, obteniéndose una conexión independiente de la sede central, en caso de un desastre. Esto se expone en los reportes del especialista.
5. Ejecución de pruebas con escenarios de falla reales. Esta actividad se realizará con una prueba de inicio para la tercera semana de agosto 2020. Y las demás pruebas se realizaran para los meses entre septiembre a octubre.
EVIDENCIAS
1. Evidencias y listas de asistencia a talleres de sensibilización en seguridad de la información.
Ver mismas evidencias del numeral 2 del  ITEM 70 de esta misma matriz de riesgos.
2. Manual de Políticas de seguridad y privacidad de la información Ver mismas evidencias del numeral 1 del  ITEM 70 de esta misma matriz de riesgos.
3. Actividad pendiente. Se ha realizado reunion con especialistas de los proveedores de servicios con recomendaciones de implementacion. Ver mismas evidencias del numeral 1 del  ITEM 69 de esta misma matriz de riesgos.
4 y 5. Se Adjunta Enlace de evidencia Contrato 420-219
    https://drive.google.com/drive/folders/163wuxqiG1H9KgFJXzJMzhj8qd4B8WtGR?usp=sharing</t>
  </si>
  <si>
    <t>La Oficina de Informa, aporto como evidencia:
1. E-GI-M002 Manual  de Políticas de Seguridad de la Información v1, publicado en el SGI del Instituto, link: https://cutt.ly/ljt7QHb
2. Captura de pantalla de la programación  del taller "sensibilización seguridad y privacidad de la información" junto con la lista de asistencia con frecha del 18/11/2020.
3. Captura de pantalla de la reunión programada el 4/12/2020 para la sensibilización a nuevos funcionarios del IDEAM. 
4.Las imágenes y soportes de reuniones con las empresas mencionadas y documento en word con capturas de pantalla de las diferentes reuniones realizadas. 
5.Certificado del proveedor exclusividad DIGICER del 11 de mayo de 2020, evidenciando así que se cuenta con la certificación de seguridad. 
6. Documento word con captura de pantalla de las reuniones programadas  con título "Plan de trabajo para crear e implementar la base de conocimiento".
7. Dos correos en el que se encuentran las notificaciones de alerta por parte de CSIRT, respecto a correos phising y alertas de seguridad.</t>
  </si>
  <si>
    <t xml:space="preserve">Dentro de la evidencia adjunta, se observó: 
*Informe Gestión Seguridad de la Información, el cual, es un documento que posee notas y comentario de observaciones. 
*Informe de aplicación NAGIOS y esquema de monitoreo correspondiente al contrato 420-2019
No se puede identificar los siguiente controles establecidos:
*Ejecución de pruebas con escenarios de falla reales
*Actualización del BIA - Análisis de Impacto de Negocio
Se recomienda realizar una revisión entre la fuente de verificación y controles para el manejo de este riesgo. </t>
  </si>
  <si>
    <t xml:space="preserve">Respecto a la evidencia aportada por Talento humano:
Se evidenciaron 18 certificados de afiliación a la ARL positiva y las 13 afiliaciones a la EPS.  Los cuales corresponden a la fuente de verificación. </t>
  </si>
  <si>
    <t xml:space="preserve">Dentro de la evidencia proporcionada se encuentra:  
1. Reporte mesas de servicios realizadas  KOHA y ORFEO, en la hoja denominada "data total" se observan 77 mesas de ayuda, interpuestas entre los meses de agosto a noviembre de 2020. Cumpliendo asi con la fuente de verificación y control establecido. </t>
  </si>
  <si>
    <t xml:space="preserve">Dentro de la evidencia aportada, se observó la matriz excel "Reporte seguimiento obligaciones Agosto-Nobiembre", en la cual diariamente el Grupo de Tesorería registra los trámites realizados por la dependencia y la verificación de la liquidación de impuestos; se identificó la columna observaciones, en donde se relacionan las inconsistencias en las liquidaciones realizadas por el Grupo de Contabilidad. </t>
  </si>
  <si>
    <t>El Grupo de Presupuesto, adjunto como evidencias los seguimientos contractuales de las dependencias de: dirección, ecosistemas, estudios, hidrología, informática, meteorología, planeación, pronosticos y secretaria; mediante el cual, las áreas realizan las modificaciones a los CDP´s (reducir, adicionar y anular) y la emision de nuevos CDP´s, dicho tramite es apropado y validado por la Oficina Asesora de Planeación y el Grupo de Presupuesto. Adicionalmente, adjuntan pantallazos del historico de los orfeos: 20201000001593 del 17-09-2020, 20202090001293 del 24-11-2020, 20204000004133 del 22-09-2020 y 20207010000672 del 22-10-2020, por medio de los cuales se observa la solicitud por parte de la dependencia que requiere el tramite de elaboración de RP y los soportes que respaldan el proceso. Lo cual, permite observar la minimización del riesgo.</t>
  </si>
  <si>
    <t>La dependencia adjunta como evidencia los orfeos:  20201000001593 del 17-09-2020, 20202090001293 del 24-11-2020, 20204000004133 del 22-09-2020 y 20207010000672 del 22-10-2020; mediante los cuales, se solicita la expedición de un compromiso presupuestal (RP), una vez revisado el histórico de los orfeos relacionados, se observó que el trámite fue realizado dentro de los tiempos establecidos. Así las cosas se evidencia que el Grupo de Presupuesto, esta minimizando la materialización del riesgo.</t>
  </si>
  <si>
    <t xml:space="preserve">De conformidad con base de datos "Seguimiento Solicitudes - Cotizaciones ", en la cual se observa el control realizado por el grupo de Acreditación frente a los tiempos de respuesta y al "indicador eficacia solicitudes acreditación" que se encuentran en el radicado No. 20206010002343 de fecha 06-11-2020, se evidencia que las acciones establecidas permiten evitar la materialización del riesgo. </t>
  </si>
  <si>
    <t xml:space="preserve">Se anexa como evidencia el archivo de excel denominado "Hoja vida Indicador Proceso Recursos de reposición anualizado", en donde se revela el comportamiento de los recursos de reposición a las resoluciones de acreditación, no superándose la meta propuesta mensualmente hasta el mes de octubre, se recomienda ingresar la información correspondiente al mes de noviembre. </t>
  </si>
  <si>
    <t>Se evidenció el documento "A-GD-P006 Procedimiento para la administración de las comunicaciones oficiales" (28/09/2020), cuya modificación fue "Actualización del procedimiento de acuerdo con observaciones presentadas por el AGN en visita de inspección y vigilancia"; adjunto se encuentra documento en word con la socialización realizada con captura de pantalla de la lista de asistencia del 27/10/2020, correo masivo enviado a las dependencias y la matriz excel "ventanilla de correspondencia-informe de seguimiento expedientes creados en el sistema ORFEO en el mes de noviembre.
Se recomienda para próximos seguimiento adjuntar la matriz con los demás meses, dado que solo pudo evidenciar lo correspondinete al mes de noviembre.</t>
  </si>
  <si>
    <r>
      <t xml:space="preserve">El Grupo de Gestión Documental aportó las siguientes evidencias:
* Diagnóstico centro de documentación.
* Diagnóstico archivo contratos Oficina Jurídica.
* Diagnóstico archivo central y de gestión centralizado.
* Informe Oficina de Meteorología Aeronautica de San Andres.
</t>
    </r>
    <r>
      <rPr>
        <b/>
        <sz val="10"/>
        <color theme="1"/>
        <rFont val="Calibri"/>
        <family val="2"/>
        <scheme val="minor"/>
      </rPr>
      <t xml:space="preserve">Los soportes adjuntados permiten evidenciar el seguimiento realizado en el mes de noviembre y no se evidenció el seguimiento de todo el cuatrimestre. </t>
    </r>
  </si>
  <si>
    <t>En la evidencia proporcionada se encontró:
*A-GD-F001 Prestamos archivo central: Diligenciado, en donde se relaciona la siguiente información: fecha de prestamo, fecha de devolución, funcionario solicitante, dependencias, extensión, caja, carpeta  número, título, año y número de folios; adicionalmente, el registro de entrega y devolución. 
* A-GD-F016 Formato préstamo de documentos archivo de gestión centralizado: Formato diligenciado en donde se lleva la trazabilidad de entrega y devolución de la documentación; formato actualizado el día 23-09-2020.
*A-GD-F027 Planilla de entrega de documentos a Archivos satélites: Formato diligenciado y enviado.
De este modo, los formatos descritos permiten evidencia el control y movimiento de documentos, minimizando el riesgo.</t>
  </si>
  <si>
    <t xml:space="preserve">El Grupo de Administración y Desarollo de Talento Humano, aportó como evidencia las publicaciones internas de la No. 57 hasta la No. 149 de 2020, las cuales cuentan con el formato "A-GH-F005 ESTUDIO TÉCNICO PARA LA PROVISIÓN DE EMPLEOS" , el manual de funciones del cargo publicado y el formato "A-GH-F012 ANÁLISIS HOJA DE VIDA"  de cada uno de los aspirantes al empleos ya sea en provisionalidad, encargo o libre nombramiento y remoción. Por lo anteriormente descrito, se puede  observar la coherencia entre el control y la fuente de verificación, conllevando a la minimización del riesgo y efectividad de los controles propuestos. </t>
  </si>
  <si>
    <t xml:space="preserve">El Grupo de Administración y Desarollo de Talento Humano, informa que debido a la emergencia sanitaria ocasionada por el COVID -19, no se realizo el prestano de expedientes fisicos y los expedientes virtuales son alimentados con la información allegada por los funcionarios mediante el sistema de gestión documental; adjunta como evidencia base de datos "Expedientes GADTH Funcionarios Activos a 2020); observandose coherencia entre el control y la fuente de verificación, conllevando a la minimización del riesgo y efectividad de los controles propuestos. </t>
  </si>
  <si>
    <r>
      <t xml:space="preserve">El Grupo de Administración y Desarollo de Talento Humano, aportó las siguientes evidencias:
1. Informe No. 45 Liquidación Nómina mes de agosto de 2020 - memorando No. 20202020007323 del 13-08-2020.
2.  Informe No. 57 Liquidación Nómina mes de septiembre de 2020 - memorando No. 20202020009453 del 15-09-2020.
3.  Informe No. 62 Liquidación Nómina mes de octubre de 2020 - memorando No. 20202020010643 del 15-10-2020.
4. Informe No. 68 Liquidación Nómina mes de noviembre de 2020 - memorando No. 20202020012103 del 13-11-2020.
Los Informes relacionados están compuestos por las novedades como: actos administrativos, vacaciones de los funcionarios, incapacidades, horas extras, dominicales y festivos, caso GHERALDINE AGUILAR RIAÑO, caso EVERTH MEJÍA, subsidio de transporte - auxilio de conectividad, descuento mayor valor pagado subsidio de transporte, prima de coordinación DIANA FANDIÑO, prima de navidad JEIMMY MELO FRANCO, prima de vacaciones, retención en la fuente, descuentos UPC adicional, saldos de seguridad social, proceso de verificación e incidencias; información tenida en cuenta para la liquidicación de las nóminas.
</t>
    </r>
    <r>
      <rPr>
        <b/>
        <sz val="10"/>
        <color theme="1"/>
        <rFont val="Calibri"/>
        <family val="2"/>
        <scheme val="minor"/>
      </rPr>
      <t xml:space="preserve">
Se recomienda verificar la fuente de verificación, dado que en este menciona: "Verificación y actualización Procedimiento de nómina AGH-P013" y la fecha de publicación en el SGI es del 25-06-2018 y "Actualización y capacitación permanente GADTH con el fin de informar de manera oportuna  la Oficina de Informática sobre los cambios que afecten la liquidación de la nómina" de lo cual no se observa evidencias aportadas por el grupo responsable.</t>
    </r>
  </si>
  <si>
    <r>
      <t xml:space="preserve">Una vez revisadas las evidencias aportadas por el Grupo de Contabilidad, se observa que se tramitaron cuentas de contratistas, verificando el cumplimiento de los requisitos legales, así: 
*Agosto 234 cuentas de contratistas
*Septiembre 242 cuentas de contratistas
*Octubre 266 cuentas de contratistas
 *Noviembre 97 cuentas de contratistas
</t>
    </r>
    <r>
      <rPr>
        <b/>
        <sz val="10"/>
        <color theme="1"/>
        <rFont val="Calibri"/>
        <family val="2"/>
        <scheme val="minor"/>
      </rPr>
      <t>Teniendo en cuenta que como fuente de verificación, se menciona el formato  "A-GF- F017 Lista de chequeo y revisión de documentos - documento equivalente y/o factura contratistas", el cual, a la fecha no se está implementando en el proceso de recepción de cuentas de cobro de contratistas y proveedores; se recomienda para la vigencia 2021, actualizar la fuente de verificación.</t>
    </r>
  </si>
  <si>
    <r>
      <t xml:space="preserve">Una vez revisadas las evidencias aportadas por el Grupo de Contabilidad, se observa que se tramitaron cuentas de contratistas, verificando el cumplimiento de los requisitos legales, así: 
*Agosto 234 cuentas de contratistas
*Septiembre 242 cuentas de contratistas
*Octubre 266 cuentas de contratistas
 *Noviembre 97 cuentas de contratistas
</t>
    </r>
    <r>
      <rPr>
        <b/>
        <sz val="10"/>
        <color theme="1"/>
        <rFont val="Calibri"/>
        <family val="2"/>
        <scheme val="minor"/>
      </rPr>
      <t>Teniendo en cuenta que como fuente de verificación, se menciona el formato  "A-GF- F017 Lista de chequeo y revisión de documentos - documento equivalente y/o factura contratistas", el cual, a la fecha no se esta implementando en el proceso de recepción de cuentas de cobro de contratistas y proveedores; se recomienda para la vigencia 2021, actualizar la fuente de verificación.</t>
    </r>
  </si>
  <si>
    <r>
      <t xml:space="preserve">El Grupo de Contabilidad aportó las siguientes evidencias:
1. Conciliación Incapacidades de: agosto - 20202020009223, septiembre - 20202020010373, octubre - 20202020011993 y noviembre - 20202020013833.
2. Conciliaciones Propiedad Planta y Equipo Julio, agosto y septiembre.
3. A-GF-F033 Formato Conciliación Contable - CONCILIACIÓN BENEFICIOS A EMPLEADOS OCTUBRE 2020. 
4. A-GF-F033 Formato Conciliación Contable -  CONCILIACIÓN CUENTAS POR COBRAR - MAYORES VALORES PAGADOS OCTUBRE 2020.
</t>
    </r>
    <r>
      <rPr>
        <b/>
        <sz val="10"/>
        <color theme="1"/>
        <rFont val="Calibri"/>
        <family val="2"/>
        <scheme val="minor"/>
      </rPr>
      <t xml:space="preserve">Se observa que el grupo responsable del riesgo, no adjunto todas las conciliaciones contables realizadas con las áreas generadoras de información contable, correspondiente al III cuatrimestre. Por lo tanto, la evidencia aportada no permite evidenciar si el riesgo se materializa o no. </t>
    </r>
  </si>
  <si>
    <r>
      <t xml:space="preserve">El Grupo de Contabilidad aportó las siguientes evidencias:
1. CGN - Prorroga fecha limite SIIF 2020; el cual, indica como fecha limite de presentación del CHIP (Sistema Consolidador de Información Financiera Pública) de los meses de agosto, septiembre y octubre de 2020, el día  31-10-2020.
2.  Pantallazo del reporte de envio del CHIP 2
3. Pantallazo de la página web de la Contaduria General de la Nación (CGN) - Historico envios, CHIP recepcionado por la CGN el día 29-07-2020.
</t>
    </r>
    <r>
      <rPr>
        <b/>
        <sz val="10"/>
        <color theme="1"/>
        <rFont val="Calibri"/>
        <family val="2"/>
        <scheme val="minor"/>
      </rPr>
      <t xml:space="preserve">Las evidencias aportadas corresponden a la presentación del CHIP del II trimestre de 2020; el grupo responsable no remitio evidencia de la presentación del CHIP del III trimestre. Por lo tanto, la evidencia aportada no permite evidenciar si el riesgo se materializa o no. </t>
    </r>
  </si>
  <si>
    <t xml:space="preserve">Evidencias: 
- Formatos de solicitud de usuarios ante SIIF Nación aprobados por la coordinadora de contabilidad. </t>
  </si>
  <si>
    <r>
      <t>Cómo evidencia se observa la modificación de los usuarios de SIIF, según radicados No. 20202040001733 del 20-10-2020, 20202040001863 del 29-10-2020, 20202040001883 del 29-10-2020 y 20202040002093 del 30-11-2020, adicionalmente, aportaron correo electrónico de fecha 02-12-2020 enviado por la mesa de servicios a la coordinadora del Grupo de Contabilidad, indicando que: "</t>
    </r>
    <r>
      <rPr>
        <i/>
        <sz val="10"/>
        <color theme="1"/>
        <rFont val="Calibri"/>
        <family val="2"/>
        <scheme val="minor"/>
      </rPr>
      <t>Desde el mes de Junio que se realizó la migración de M a el DRIVE de Gmail no se lo volvió a sacar backups a la información de contabilidad ya que como se menciono en las capacitaciones solo debe ser trabajada desde drive. La información de M quedo solo como consulta y antes de la migración se hacía backups diarios y semanales. Con la migración de la información a drive, ya no se hace backup, porque no se tiene limitaciones de espacio como se tenía en los dispositivos M y X de IDEAM. La información que se pone en drive perdura en el tiempo y solo los del grupo pueden verla, modificarla o borrarla. Eso sólo depende de los permisos que se den sobre las carpetas del grupo y a quienes se da los permisos. Se recuerda que sobre la información que reposa en las carpetas se puede hacer procesos de auditoría para saber qué persona hizo modificaciones sobre la información del grupo</t>
    </r>
    <r>
      <rPr>
        <sz val="10"/>
        <color theme="1"/>
        <rFont val="Calibri"/>
        <family val="2"/>
        <scheme val="minor"/>
      </rPr>
      <t xml:space="preserve">". 
</t>
    </r>
    <r>
      <rPr>
        <b/>
        <sz val="10"/>
        <color theme="1"/>
        <rFont val="Calibri"/>
        <family val="2"/>
        <scheme val="minor"/>
      </rPr>
      <t xml:space="preserve">
Teniendo en cuenta lo anterior, se recomienda al responsable, analizar la información reportada por la mesa de servicios, toda vez que en ese orden de ideas, sería necesario establecer controles frente a quienes, dentro del grupo, tienen permisos y acceso a estas carpetas.   Lo anterior, con el fin de minimizar al máximo los riesgos de una posible pérdida de información. </t>
    </r>
  </si>
  <si>
    <r>
      <t xml:space="preserve">Según las evidencias aportadas, se observa un nivel de cumplimiento en el pago de observadores voluntarios del 99,99%, teniendo en cuenta que de 1.997 pagos allegados al grupo de Tesorería, solo quedaron 14 pagos pendientes de realizar, por error en la cuenta ALM.
</t>
    </r>
    <r>
      <rPr>
        <b/>
        <sz val="10"/>
        <color theme="1"/>
        <rFont val="Calibri"/>
        <family val="2"/>
        <scheme val="minor"/>
      </rPr>
      <t>Se recomienda definir el responsable.</t>
    </r>
  </si>
  <si>
    <r>
      <t xml:space="preserve">La Oficina de Control Interno, recomienda para la vigencia 2021, a los responsables del riesgo remitir las acciones adelantadas y las evidencias, acordes con el riesgo y la fuente de verificación; con la finalidad de poder evidenciar si los controles propuestos minimizan la materialización del riesgo; teniendo en cuenta que mediante memorando No. 20201030002843 "REMISIÓN INFORME SEGUIMIENTO PLAN ANTICORRUPCIÓN Y DE ATENCIÓN AL CIUDADANO SEGUNDO CUATRIMESTRE 2020 N° ISPAACSC-2020-25" de fecha 15 de septiembre de 2020, la Oficina de Control Interno realizó la siguiente recomendacion: </t>
    </r>
    <r>
      <rPr>
        <b/>
        <sz val="10"/>
        <color theme="1"/>
        <rFont val="Calibri"/>
        <family val="2"/>
        <scheme val="minor"/>
      </rPr>
      <t>"Se recomienda a los responsables de monitorear el riesgo, revisar la evidencia aportada,  con el fin de que la información enviada, realmente sea coincidente con los controles y con la fuente de verificación; con el fin de contar con una evidencia coherente; toda vez, que la enviada para el riesgo "Retraso en el envío de la información" no da cuenta de la efectividad de los compromisos adquiridos...</t>
    </r>
    <r>
      <rPr>
        <i/>
        <sz val="10"/>
        <color theme="1"/>
        <rFont val="Calibri"/>
        <family val="2"/>
        <scheme val="minor"/>
      </rPr>
      <t xml:space="preserve">"
</t>
    </r>
    <r>
      <rPr>
        <b/>
        <sz val="10"/>
        <color theme="1"/>
        <rFont val="Calibri"/>
        <family val="2"/>
        <scheme val="minor"/>
      </rPr>
      <t xml:space="preserve">
Para el presente seguimiento, sucede igualmente que las evidencias aportadas no corresponden con la fuente de verificacion propuesta por el grupo responsable, por lo tanto, no es posible evidenciar si los controles propuestos fueron efectivos para minimizar la materialización del riesgo.</t>
    </r>
  </si>
  <si>
    <r>
      <rPr>
        <sz val="10"/>
        <rFont val="Calibri"/>
        <family val="2"/>
        <scheme val="minor"/>
      </rPr>
      <t>Teniendo en cuenta el memorando No. 20201030002843 "REMISIÓN INFORME SEGUIMIENTO PLAN ANTICORRUPCIÓN Y DE ATENCIÓN AL CIUDADANO SEGUNDO CUATRIMESTRE 2020 N° ISPAACSC-2020-25" de fecha 15 de septiembre de 2020, el responsable del riesgo No. 22 fue el Jefe Oficina del Servicio de Pronósticos y Alertas; en su momento la Oficina de Control Interno realizó la siguiente recomendacion: "</t>
    </r>
    <r>
      <rPr>
        <b/>
        <i/>
        <sz val="10"/>
        <rFont val="Calibri"/>
        <family val="2"/>
        <scheme val="minor"/>
      </rPr>
      <t>Se recomienda  a los responsables, revisar la evidencia aportada,  con el fin de que la misma realmente sea coincidente con los controles y con la fuente de verificación.  Lo anterior, teniendo en cuenta que la información enviada no da cuenta de la efectividad de los compromisos adquiridos..</t>
    </r>
    <r>
      <rPr>
        <i/>
        <sz val="10"/>
        <rFont val="Calibri"/>
        <family val="2"/>
        <scheme val="minor"/>
      </rPr>
      <t>.</t>
    </r>
    <r>
      <rPr>
        <sz val="10"/>
        <rFont val="Calibri"/>
        <family val="2"/>
        <scheme val="minor"/>
      </rPr>
      <t xml:space="preserve">"
</t>
    </r>
    <r>
      <rPr>
        <b/>
        <sz val="10"/>
        <rFont val="Calibri"/>
        <family val="2"/>
        <scheme val="minor"/>
      </rPr>
      <t>Para el presente seguimiento no se observan las acciones adelantadas, el responsable, ni evidencias, que puedan dar cuenta del cumplimiento de los controles propuesto para minimizar el riesgo establecido.</t>
    </r>
  </si>
  <si>
    <r>
      <t>La Oficina de Control Interno, recomienda para la vigencia 2021, a los responsables del riesgo remitir las acciones adelantadas y las evidencias, acordes con el riesgo y la fuente de verificación; con la finalidad de poder evidenciar si los controles propuestos minimizan la materialización del riesgo; teniendo en cuenta que mediante memorando No. 20201030002843 "REMISIÓN INFORME SEGUIMIENTO PLAN ANTICORRUPCIÓN Y DE ATENCIÓN AL CIUDADANO SEGUNDO CUATRIMESTRE 2020 N° ISPAACSC-2020-25" de fecha 15 de septiembre de 2020, la Oficina de Control Interno realizó la siguiente recomendacion: "</t>
    </r>
    <r>
      <rPr>
        <b/>
        <i/>
        <sz val="10"/>
        <color theme="1"/>
        <rFont val="Calibri"/>
        <family val="2"/>
        <scheme val="minor"/>
      </rPr>
      <t>Se recomienda  a los responsables, revisar la evidencia aportada,  con el fin de que la misma realmente sea coincidente con los controles y con la fuente de verificación, a fin de contar con una evidencia coherente; toda vez que la  enviada no da cuenta de la efectividad de los compromisos adquiridos</t>
    </r>
    <r>
      <rPr>
        <sz val="10"/>
        <color theme="1"/>
        <rFont val="Calibri"/>
        <family val="2"/>
        <scheme val="minor"/>
      </rPr>
      <t>"</t>
    </r>
    <r>
      <rPr>
        <b/>
        <i/>
        <sz val="10"/>
        <color theme="1"/>
        <rFont val="Calibri"/>
        <family val="2"/>
        <scheme val="minor"/>
      </rPr>
      <t xml:space="preserve">
</t>
    </r>
    <r>
      <rPr>
        <sz val="10"/>
        <color theme="1"/>
        <rFont val="Calibri"/>
        <family val="2"/>
        <scheme val="minor"/>
      </rPr>
      <t xml:space="preserve">
</t>
    </r>
    <r>
      <rPr>
        <b/>
        <sz val="10"/>
        <color theme="1"/>
        <rFont val="Calibri"/>
        <family val="2"/>
        <scheme val="minor"/>
      </rPr>
      <t>Para el presente seguimiento, sucede igualmente que las evidencias aportadas no corresponden con la fuente de verificacion propuesta por el grupo responsable, por lo tanto, no es posible evidenciar si los controles propuestos fueron efectivos para minimizar la materialización del riesgo.</t>
    </r>
  </si>
  <si>
    <r>
      <t xml:space="preserve">El Grupo de Control Disciplinario Interno, aportó como evidencia el memorando No. 20202010001793, del 02/12/2020; dirigido a la Oficina Asesora de Planeación, en el cual indican: "...Sobre el particular debe señalarse que las evidencias están contenidas en los diferentes formatos que el grupo tiene registrados en el sistema integrado de gestión de calidad...". Tal como lo indica el Grupo responsable, la información contenida en la fuente de verificación no puede ser puesta a disposición de terceros ajenos al proceso, ya que es de carácter privada y reserva de la actuación disciplinaria (Ley 734 - 2002 - Código Disciplinario Unico, artículo  95);  razon por la cual, no se pudó tener acceso a la información para realizar la respectiva verificación.
</t>
    </r>
    <r>
      <rPr>
        <b/>
        <sz val="10"/>
        <color theme="1"/>
        <rFont val="Calibri"/>
        <family val="2"/>
        <scheme val="minor"/>
      </rPr>
      <t xml:space="preserve">Se recomienda determinar evidencias que puedan ser de acceso para las instancias de control y verificación. </t>
    </r>
  </si>
  <si>
    <r>
      <t xml:space="preserve">El Grupo de Control Disciplinario Interno, aportó como evidencia el memorando No. 20202010001793, del 02/12/2020; dirigido a la Oficina Asesora de Planeación, en el cual indican: "...Sobre el particular debe señalarse que las evidencias están contenidas en los diferentes formatos que el grupo tiene registrados en el sistema integrado de gestión de calidad...". Tal como lo indica el Grupo responsable, la información contenida en la fuente de verificación no puede ser puesta a disposición de terceros ajenos al proceso, ya que es de carácter privada y reserva de la actuación disciplinaria (Ley 734 - 2002 - Código Disciplinario Unico, artículo  95);  razon por la cual, no se pudó tener acceso a la información para realizar la respectiva verificación.
</t>
    </r>
    <r>
      <rPr>
        <b/>
        <sz val="10"/>
        <color theme="1"/>
        <rFont val="Calibri"/>
        <family val="2"/>
        <scheme val="minor"/>
      </rPr>
      <t xml:space="preserve">
Se recomienda determinar evidencias que puedan ser de acceso para las instancias de control y verificación. </t>
    </r>
  </si>
  <si>
    <r>
      <t xml:space="preserve">El Grupo de Control Disciplinario Interno, aportó como evidencia el memorando No. 20202010001793, del 02/12/2020; dirigido a la Oficina Asesora de Planeación, en el cual indican: "...Sobre el particular debe señalarse que las evidencias están contenidas en los diferentes formatos que el grupo tiene registrados en el sistema integrado de gestión de calidad...". Tal como lo indica el Grupo responsable, la información contenida en la fuente de verificación no pueden ser puestas a disposición de terceros ajenos al proceso, ya que es de carácter privada y reserva de la actuación disciplinaria (Ley 734 - 2002 - Código Disciplinario Unico, artículo  95);  razon por la cual, no se pudó tener acceso a la información para realizar la respectiva verificación.
</t>
    </r>
    <r>
      <rPr>
        <b/>
        <sz val="10"/>
        <color theme="1"/>
        <rFont val="Calibri"/>
        <family val="2"/>
        <scheme val="minor"/>
      </rPr>
      <t xml:space="preserve">Se recomienda determinar evidencias que puedan ser de acceso para las instancias de control y verificación. </t>
    </r>
  </si>
  <si>
    <t>Una vez revisado el link: https://drive.google.com/drive/u/1/folders/1IfS_gFkVPEUHlMjvDLBu_LSyhOq59cry de Drive, dispuesto por la Oficina Asesora de Planeación mediante memorando No. 20201010004323 de fecha 12-11-2020, destinado para el cargué de evidencias por parte de las dependencias responsables; no se observaron evidencias adjuntas por parte de la Subdirección de Ecosistemas e Información Ambiental.</t>
  </si>
  <si>
    <t>De conformidad con la fuente de verificación, el Grupo de Acreditación anexa la matriz "programación Auditoría 2020", en donde se determina el auditor y la fecha de realización de la visita. En consideración a la actual emergencia sanitaria, se programan visitas de carácter remoto. la evidencia aportada cumple con la fuente de verificación y el control del riesgo.</t>
  </si>
  <si>
    <t>El Grupo de Acreditación, mediente radicado No. 20206010002343 de fecha 06-11-2020, aporta como evidencias el formato E-SGI-AC-F004 REQUISITO PREVIO VISITA DE EVALUADORES "CONFLICTO DE INTERÉS", correspondiente a 22 laboratorios, a los cuales se les realizó auditoría por parte del Instituto. cumpliendo con la minimización del riesgo.</t>
  </si>
  <si>
    <r>
      <t xml:space="preserve">Se observó el documento matriz "CRONOGRAMA SOCIALIZACIÓN DEL SGI 2020 (MESAS DE TRABAJO)", en el que se tiene programado las diferentes capacitaciones con las dependencias y objetivos de la reunión.  Soporte de las capacitaciones, se encuentran las listas de asistencia de las reuniones llevadas a cabo. 
</t>
    </r>
    <r>
      <rPr>
        <b/>
        <sz val="10"/>
        <color theme="1"/>
        <rFont val="Calibri"/>
        <family val="2"/>
        <scheme val="minor"/>
      </rPr>
      <t xml:space="preserve">La evidencia proporcionada da cuenta de la fuente de verificación establecida. </t>
    </r>
  </si>
  <si>
    <r>
      <t xml:space="preserve">En la evidencia proporcionada, se encuentran documentos en word en donde se registra las modificaciones realizadas junto con el link en donde reposan los soportes; adicionalmente, adjuntan la lista maestra de documentos  y normograma de los procesos misionales, apoyo, evaluación-mejora continua y  estratégicos.
</t>
    </r>
    <r>
      <rPr>
        <b/>
        <sz val="10"/>
        <color theme="1"/>
        <rFont val="Calibri"/>
        <family val="2"/>
        <scheme val="minor"/>
      </rPr>
      <t>Los documentos adjuntos corresponden a la fuente de verificación.</t>
    </r>
  </si>
  <si>
    <t>En la documentación se observó:
*Correos a las dependencias; en los cuales, se adjuntan los formatos y documentos para revisión
*Documento word: Informe de la actualización del Mapa de Riesgos y el Estado final del ejercicio Piloto  con la Subdirección de Hidrología, en el que se narra las actividades que se han desarrollado con el Departamento Administrativo de la Función Pública, respecto a la actualización del mapa de riesgos.
*Lista de Asistencia: Correspondientes a las asesorías proporcionadas por la Oficina Asesora de Planeación. 
*Mapa Riesgos Final - Proceso Hidrologia DAFP: Formato nuevo diligenciado correspondiente a la actividad desarrollada por la DAFP. 
Así las cosas, se observa el trabajo de actualización a la fuente de verificación, la cual es "Evidenciar respecto a la implementación de los controles asociados a cada riesgo".</t>
  </si>
  <si>
    <r>
      <t xml:space="preserve">Se evidenció el documento en word el que se registran las capturas de pantalla del aplicativo AQUARIOS SAMPLES; sin embargo, </t>
    </r>
    <r>
      <rPr>
        <b/>
        <sz val="10"/>
        <color theme="1"/>
        <rFont val="Calibri"/>
        <family val="2"/>
        <scheme val="minor"/>
      </rPr>
      <t xml:space="preserve">se recomienda proporcionar evidencia que permita controlar la causa "Tiempo de rezago de información en la verificación y validación de los datos generados para la toma de decisiones". </t>
    </r>
  </si>
  <si>
    <r>
      <t xml:space="preserve">Teniento en  cuenta el "INFORME DE PETICIONES, QUEJAS, RECLAMOS, SUGERENCIAS Y DENUNCIAS" del tercer trimestre del 2020, se observa que el Grupo de Laboratorio de calidad ambiental recibio una (1) PQRS, la cual, se respondió dentro de los terminos.
</t>
    </r>
    <r>
      <rPr>
        <b/>
        <sz val="10"/>
        <color theme="1"/>
        <rFont val="Calibri"/>
        <family val="2"/>
        <scheme val="minor"/>
      </rPr>
      <t>La Oficina de Control Interno, recomienda para la vigencia 2021, establecer controles acordes al riesgo, ya que el control del presente riesgo no es claro, ni permite determinar la efectividad del mismo; toda vez, que se encuentra redactado más como un riesgo que como un control, de igual modo, establecer una fuente de verificación clara y acorde a visualizar la implementacion de los controles y su efectividad.</t>
    </r>
  </si>
  <si>
    <r>
      <t xml:space="preserve">La Oficina Asesora de planeación, incluyó en el mes de diciembre el presente riesgo, tal como lo indica en correo electrónico del 07/12/2020 dirigido al Contratista de la OCI, en el que comentan "...Se incluye también el día de hoy un nuevo riesgo de gestión ambiental en el marco de la implementación del SGA, este nuevo riesgo incluye  controles cuya evidencia de avance será entregada en el primer cuatrimestre del 2021, por ser incluido el día de hoy y no hacer parte del corte de monitoreo a 30 de Noviembre".
</t>
    </r>
    <r>
      <rPr>
        <b/>
        <sz val="10"/>
        <color theme="1"/>
        <rFont val="Calibri"/>
        <family val="2"/>
        <scheme val="minor"/>
      </rPr>
      <t xml:space="preserve">
Se espera para el siguiente seguimiento poder contar con la evidencia que dé cuenta de la fuente de verificación. </t>
    </r>
  </si>
  <si>
    <t>.</t>
  </si>
  <si>
    <r>
      <t>Teniendo en cuenta el memorando No. 20201010004353 "</t>
    </r>
    <r>
      <rPr>
        <i/>
        <sz val="10"/>
        <color theme="1"/>
        <rFont val="Calibri"/>
        <family val="2"/>
        <scheme val="minor"/>
      </rPr>
      <t>Reporte Matriz de Riesgos por proceso y corrupción – III Cuatrimestre</t>
    </r>
    <r>
      <rPr>
        <sz val="10"/>
        <color theme="1"/>
        <rFont val="Calibri"/>
        <family val="2"/>
        <scheme val="minor"/>
      </rPr>
      <t>" de fecha 12-11-2020, la Oficina Asesora de Planeación solicito a la Oficina Asesora Jurídica lo siguiente: "...</t>
    </r>
    <r>
      <rPr>
        <b/>
        <sz val="10"/>
        <color theme="1"/>
        <rFont val="Calibri"/>
        <family val="2"/>
        <scheme val="minor"/>
      </rPr>
      <t>nos encontramos realizando el monitoreo a la Matriz de Riesgos correspondiente al tercer cuatrimestre (agosto a noviembre de 2020), por lo anterior solicito por favor sea enviado el reporte de los avances a los riesgos de proceso (identificados en la matriz con los números 23,24,26) y corrupción (identificados con los números 25), a más tardar el 02 de diciembre junto con las respectivas evidencias de las acciones adelantadas por su proceso, recuerden por favor que al diligenciar las acciones adelantadas (Columna AE), estas deben ser coherentes y acordes a la descripción (Columna N) y fuente de verificación (Columna X). Anexo el link de la carpeta en la cual deberá realizar el cargue de los soportes correspondientes a la gestión de riesgos del periodo, los cuales deben estar identificados por el número de riesgo al que responde la evidencia</t>
    </r>
    <r>
      <rPr>
        <sz val="10"/>
        <color theme="1"/>
        <rFont val="Calibri"/>
        <family val="2"/>
        <scheme val="minor"/>
      </rPr>
      <t>...". 
En conversación telefónica con la contratista Ána Alvarez, de la Oficina Asersoa de planeación, confimó que hasta el día 15/12/2020,  la dependencia, no habia ingresado evidencias.</t>
    </r>
  </si>
  <si>
    <r>
      <t>Teniendo en cuenta el memorando No. 20201010004353 "</t>
    </r>
    <r>
      <rPr>
        <i/>
        <sz val="10"/>
        <color theme="1"/>
        <rFont val="Calibri"/>
        <family val="2"/>
        <scheme val="minor"/>
      </rPr>
      <t>Reporte Matriz de Riesgos por proceso y corrupción – III Cuatrimestre</t>
    </r>
    <r>
      <rPr>
        <sz val="10"/>
        <color theme="1"/>
        <rFont val="Calibri"/>
        <family val="2"/>
        <scheme val="minor"/>
      </rPr>
      <t>" de fecha 12-11-2020, la Oficina Asesora de Planeación solicito a la Oficina Asesora Jurídica lo siguiente: "...</t>
    </r>
    <r>
      <rPr>
        <b/>
        <sz val="10"/>
        <color theme="1"/>
        <rFont val="Calibri"/>
        <family val="2"/>
        <scheme val="minor"/>
      </rPr>
      <t>nos encontramos realizando el monitoreo a la Matriz de Riesgos correspondiente al tercer cuatrimestre (agosto a noviembre de 2020), por lo anterior solicito por favor sea enviado el reporte de los avances a los riesgos de proceso (identificados en la matriz con los números 23,24,26) y corrupción (identificados con los números 25), a más tardar el 02 de diciembre junto con las respectivas evidencias de las acciones adelantadas por su proceso, recuerden por favor que al diligenciar las acciones adelantadas (Columna AE), estas deben ser coherentes y acordes a la descripción (Columna N) y fuente de verificación (Columna X). Anexo el link de la carpeta en la cual deberá realizar el cargue de los soportes correspondientes a la gestión de riesgos del periodo, los cuales deben estar identificados por el número de riesgo al que responde la evidencia</t>
    </r>
    <r>
      <rPr>
        <sz val="10"/>
        <color theme="1"/>
        <rFont val="Calibri"/>
        <family val="2"/>
        <scheme val="minor"/>
      </rPr>
      <t xml:space="preserve">...". 
El 15 de diciembre de 2020, lLa Oficina de Planeación, confirma el no recibo de la información; situación que no permite emitir concepto respecto del seguimiento. </t>
    </r>
  </si>
  <si>
    <r>
      <t xml:space="preserve">
Teniendo en cuenta el memorando No. 20201010004353 "</t>
    </r>
    <r>
      <rPr>
        <i/>
        <sz val="10"/>
        <color theme="1"/>
        <rFont val="Calibri"/>
        <family val="2"/>
        <scheme val="minor"/>
      </rPr>
      <t>Reporte Matriz de Riesgos por proceso y corrupción – III Cuatrimestre</t>
    </r>
    <r>
      <rPr>
        <sz val="10"/>
        <color theme="1"/>
        <rFont val="Calibri"/>
        <family val="2"/>
        <scheme val="minor"/>
      </rPr>
      <t>" de fecha 12-11-2020, la Oficina Asesora de Planeación solicito a la Oficina Asesora Jurídica lo siguiente: "...</t>
    </r>
    <r>
      <rPr>
        <b/>
        <sz val="10"/>
        <color theme="1"/>
        <rFont val="Calibri"/>
        <family val="2"/>
        <scheme val="minor"/>
      </rPr>
      <t>nos encontramos realizando el monitoreo a la Matriz de Riesgos correspondiente al tercer cuatrimestre (agosto a noviembre de 2020), por lo anterior solicito por favor sea enviado el reporte de los avances a los riesgos de proceso (identificados en la matriz con los números 23,24,26) y corrupción (identificados con los números 25), a más tardar el 02 de diciembre junto con las respectivas evidencias de las acciones adelantadas por su proceso, recuerden por favor que al diligenciar las acciones adelantadas (Columna AE), estas deben ser coherentes y acordes a la descripción (Columna N) y fuente de verificación (Columna X). Anexo el link de la carpeta en la cual deberá realizar el cargue de los soportes correspondientes a la gestión de riesgos del periodo, los cuales deben estar identificados por el número de riesgo al que responde la evidencia</t>
    </r>
    <r>
      <rPr>
        <sz val="10"/>
        <color theme="1"/>
        <rFont val="Calibri"/>
        <family val="2"/>
        <scheme val="minor"/>
      </rPr>
      <t xml:space="preserve">...". 
El 15 de diciembre de 2020, lLa Oficina de Planeación, confirma el no recibo de la información; situación que no permite emitir concepto respecto del seguimiento.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</si>
</sst>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0"/>
      <color theme="1"/>
      <name val="Arial"/>
      <family val="2"/>
    </font>
    <font>
      <b/>
      <i/>
      <sz val="11"/>
      <color theme="1"/>
      <name val="Arial"/>
      <family val="2"/>
    </font>
    <font>
      <sz val="10"/>
      <name val="Arial"/>
      <family val="2"/>
    </font>
    <font>
      <b/>
      <sz val="10"/>
      <color theme="1"/>
      <name val="Arial"/>
      <family val="2"/>
    </font>
    <font>
      <b/>
      <sz val="12"/>
      <color theme="1"/>
      <name val="Calibri"/>
      <family val="2"/>
      <scheme val="minor"/>
    </font>
    <font>
      <sz val="12"/>
      <color theme="1"/>
      <name val="Calibri"/>
      <family val="2"/>
      <scheme val="minor"/>
    </font>
    <font>
      <b/>
      <sz val="10"/>
      <color theme="0"/>
      <name val="Arial"/>
      <family val="2"/>
    </font>
    <font>
      <b/>
      <sz val="11"/>
      <color rgb="FFFF0000"/>
      <name val="Calibri"/>
      <family val="2"/>
      <scheme val="minor"/>
    </font>
    <font>
      <sz val="8"/>
      <name val="Calibri"/>
      <family val="2"/>
      <scheme val="minor"/>
    </font>
    <font>
      <b/>
      <sz val="9"/>
      <color indexed="81"/>
      <name val="Tahoma"/>
      <family val="2"/>
    </font>
    <font>
      <sz val="9"/>
      <color indexed="81"/>
      <name val="Tahoma"/>
      <family val="2"/>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sz val="10"/>
      <color theme="0"/>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C000"/>
        <bgColor rgb="FFFFC000"/>
      </patternFill>
    </fill>
    <fill>
      <patternFill patternType="solid">
        <fgColor rgb="FFFFC000"/>
        <bgColor rgb="FFFF0000"/>
      </patternFill>
    </fill>
    <fill>
      <patternFill patternType="solid">
        <fgColor rgb="FFFF0000"/>
        <bgColor rgb="FFFF0000"/>
      </patternFill>
    </fill>
    <fill>
      <patternFill patternType="solid">
        <fgColor rgb="FFFFFF00"/>
        <bgColor rgb="FFFFFF00"/>
      </patternFill>
    </fill>
    <fill>
      <patternFill patternType="solid">
        <fgColor rgb="FFFF0000"/>
        <bgColor indexed="64"/>
      </patternFill>
    </fill>
    <fill>
      <patternFill patternType="solid">
        <fgColor rgb="FFFFC000"/>
        <bgColor rgb="FFFFFF00"/>
      </patternFill>
    </fill>
    <fill>
      <patternFill patternType="solid">
        <fgColor rgb="FFFF0000"/>
        <bgColor rgb="FFFFC0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92D050"/>
        <bgColor rgb="FFD9D9D9"/>
      </patternFill>
    </fill>
    <fill>
      <patternFill patternType="solid">
        <fgColor theme="3" tint="-0.249977111117893"/>
        <bgColor indexed="64"/>
      </patternFill>
    </fill>
    <fill>
      <patternFill patternType="solid">
        <fgColor rgb="FFFFFFFF"/>
        <bgColor indexed="64"/>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rgb="FF00B0F0"/>
        <bgColor indexed="64"/>
      </patternFill>
    </fill>
  </fills>
  <borders count="38">
    <border>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s>
  <cellStyleXfs count="2">
    <xf numFmtId="0" fontId="0" fillId="0" borderId="0"/>
    <xf numFmtId="0" fontId="6" fillId="0" borderId="0"/>
  </cellStyleXfs>
  <cellXfs count="192">
    <xf numFmtId="0" fontId="0" fillId="0" borderId="0" xfId="0"/>
    <xf numFmtId="0" fontId="0" fillId="0" borderId="12" xfId="0" applyBorder="1"/>
    <xf numFmtId="0" fontId="1" fillId="3" borderId="12" xfId="0" applyFont="1" applyFill="1" applyBorder="1" applyAlignment="1">
      <alignment horizontal="center"/>
    </xf>
    <xf numFmtId="0" fontId="2" fillId="4" borderId="12"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4" borderId="12" xfId="0" applyFont="1" applyFill="1" applyBorder="1" applyAlignment="1">
      <alignment horizontal="center" vertical="center" wrapText="1"/>
    </xf>
    <xf numFmtId="0" fontId="0" fillId="0" borderId="0" xfId="0"/>
    <xf numFmtId="0" fontId="0" fillId="0" borderId="14" xfId="0" applyFill="1" applyBorder="1"/>
    <xf numFmtId="0" fontId="4" fillId="0" borderId="12" xfId="0" applyFont="1" applyBorder="1" applyAlignment="1">
      <alignment vertical="center" wrapText="1"/>
    </xf>
    <xf numFmtId="0" fontId="9" fillId="0" borderId="0" xfId="0" applyFont="1" applyAlignment="1">
      <alignment vertical="center"/>
    </xf>
    <xf numFmtId="0" fontId="0" fillId="0" borderId="0" xfId="0" applyAlignment="1">
      <alignment vertical="center" textRotation="90"/>
    </xf>
    <xf numFmtId="0" fontId="1" fillId="0" borderId="23" xfId="0" applyFont="1" applyBorder="1" applyAlignment="1">
      <alignment horizontal="center" vertical="center"/>
    </xf>
    <xf numFmtId="0" fontId="0" fillId="6" borderId="23" xfId="0" applyFill="1" applyBorder="1" applyAlignment="1">
      <alignment horizontal="center" vertical="center"/>
    </xf>
    <xf numFmtId="0" fontId="0" fillId="7" borderId="23" xfId="0" applyFill="1" applyBorder="1" applyAlignment="1">
      <alignment horizontal="center" vertical="center"/>
    </xf>
    <xf numFmtId="0" fontId="0" fillId="8" borderId="23" xfId="0" applyFill="1" applyBorder="1" applyAlignment="1">
      <alignment horizontal="center" vertical="center"/>
    </xf>
    <xf numFmtId="0" fontId="0" fillId="9" borderId="23" xfId="0" applyFill="1" applyBorder="1" applyAlignment="1">
      <alignment horizontal="center" vertical="center"/>
    </xf>
    <xf numFmtId="0" fontId="4" fillId="10" borderId="8" xfId="0" applyFont="1" applyFill="1" applyBorder="1" applyAlignment="1">
      <alignment vertical="center"/>
    </xf>
    <xf numFmtId="0" fontId="7" fillId="0" borderId="3" xfId="0" applyFont="1" applyBorder="1" applyAlignment="1">
      <alignment horizontal="center" vertical="center"/>
    </xf>
    <xf numFmtId="0" fontId="4" fillId="0" borderId="24" xfId="0" applyFont="1" applyBorder="1" applyAlignment="1">
      <alignment vertical="center" wrapText="1"/>
    </xf>
    <xf numFmtId="0" fontId="0" fillId="11" borderId="23" xfId="0" applyFill="1" applyBorder="1" applyAlignment="1">
      <alignment horizontal="center" vertical="center"/>
    </xf>
    <xf numFmtId="0" fontId="0" fillId="12" borderId="23" xfId="0" applyFill="1" applyBorder="1" applyAlignment="1">
      <alignment horizontal="center" vertical="center"/>
    </xf>
    <xf numFmtId="0" fontId="4" fillId="13" borderId="13" xfId="0" applyFont="1" applyFill="1" applyBorder="1" applyAlignment="1">
      <alignment vertical="center" wrapText="1"/>
    </xf>
    <xf numFmtId="0" fontId="7" fillId="0" borderId="12" xfId="0" applyFont="1" applyBorder="1" applyAlignment="1">
      <alignment horizontal="center" vertical="center" wrapText="1"/>
    </xf>
    <xf numFmtId="0" fontId="0" fillId="14" borderId="23" xfId="0" applyFill="1" applyBorder="1" applyAlignment="1">
      <alignment horizontal="center" vertical="center"/>
    </xf>
    <xf numFmtId="0" fontId="4" fillId="14" borderId="13" xfId="0" applyFont="1" applyFill="1" applyBorder="1" applyAlignment="1">
      <alignment vertical="center"/>
    </xf>
    <xf numFmtId="0" fontId="7" fillId="0" borderId="12" xfId="0" applyFont="1" applyBorder="1" applyAlignment="1">
      <alignment horizontal="center" vertical="center"/>
    </xf>
    <xf numFmtId="0" fontId="0" fillId="13" borderId="23" xfId="0" applyFill="1" applyBorder="1" applyAlignment="1">
      <alignment horizontal="center" vertical="center"/>
    </xf>
    <xf numFmtId="0" fontId="4" fillId="0" borderId="11" xfId="0" applyFont="1" applyBorder="1" applyAlignment="1">
      <alignment vertical="center" wrapText="1"/>
    </xf>
    <xf numFmtId="0" fontId="7" fillId="0" borderId="11" xfId="0" applyFont="1" applyBorder="1" applyAlignment="1">
      <alignment horizontal="center" vertical="center"/>
    </xf>
    <xf numFmtId="0" fontId="4" fillId="0" borderId="26" xfId="0" applyFont="1" applyBorder="1" applyAlignment="1">
      <alignment vertical="center" wrapText="1"/>
    </xf>
    <xf numFmtId="0" fontId="0" fillId="0" borderId="0" xfId="0" applyAlignment="1">
      <alignment horizontal="center" vertical="center"/>
    </xf>
    <xf numFmtId="0" fontId="4" fillId="15" borderId="25" xfId="0" applyFont="1" applyFill="1" applyBorder="1" applyAlignment="1">
      <alignment vertical="center"/>
    </xf>
    <xf numFmtId="0" fontId="0" fillId="15" borderId="23" xfId="0" applyFill="1" applyBorder="1" applyAlignment="1">
      <alignment horizontal="center" vertical="center"/>
    </xf>
    <xf numFmtId="0" fontId="0" fillId="16" borderId="23" xfId="0" applyFill="1" applyBorder="1" applyAlignment="1">
      <alignment horizontal="center" vertical="center"/>
    </xf>
    <xf numFmtId="0" fontId="10" fillId="17" borderId="13" xfId="0" applyFont="1" applyFill="1" applyBorder="1" applyAlignment="1">
      <alignment vertical="center"/>
    </xf>
    <xf numFmtId="0" fontId="10" fillId="17" borderId="12" xfId="0" applyFont="1" applyFill="1" applyBorder="1" applyAlignment="1">
      <alignment vertical="center"/>
    </xf>
    <xf numFmtId="0" fontId="10" fillId="17" borderId="12" xfId="0" applyFont="1" applyFill="1" applyBorder="1" applyAlignment="1">
      <alignment horizontal="center" vertical="center"/>
    </xf>
    <xf numFmtId="0" fontId="10" fillId="17" borderId="12" xfId="0" applyFont="1" applyFill="1" applyBorder="1" applyAlignment="1">
      <alignment horizontal="center" vertical="center" textRotation="90"/>
    </xf>
    <xf numFmtId="0" fontId="10" fillId="17" borderId="24" xfId="0" applyFont="1" applyFill="1" applyBorder="1" applyAlignment="1">
      <alignment horizontal="center" vertical="center"/>
    </xf>
    <xf numFmtId="0" fontId="15" fillId="0" borderId="13" xfId="0" applyFont="1" applyBorder="1" applyAlignment="1">
      <alignment horizontal="left" vertical="center" wrapText="1"/>
    </xf>
    <xf numFmtId="0" fontId="16" fillId="0" borderId="12" xfId="0" applyFont="1" applyFill="1" applyBorder="1" applyAlignment="1">
      <alignment horizontal="left" vertical="center"/>
    </xf>
    <xf numFmtId="0" fontId="15" fillId="0" borderId="12" xfId="0" applyFont="1" applyBorder="1" applyAlignment="1">
      <alignment horizontal="left" vertical="center" wrapText="1"/>
    </xf>
    <xf numFmtId="0" fontId="15" fillId="3" borderId="12" xfId="0" applyFont="1" applyFill="1" applyBorder="1" applyAlignment="1">
      <alignment horizontal="left" vertical="center" wrapText="1"/>
    </xf>
    <xf numFmtId="0" fontId="15" fillId="0" borderId="12" xfId="0" applyFont="1" applyBorder="1" applyAlignment="1">
      <alignment horizontal="center" vertical="center" wrapText="1"/>
    </xf>
    <xf numFmtId="0" fontId="15" fillId="0" borderId="12" xfId="0" applyFont="1" applyBorder="1" applyAlignment="1" applyProtection="1">
      <alignment horizontal="left" vertical="center" wrapText="1"/>
      <protection locked="0"/>
    </xf>
    <xf numFmtId="0" fontId="15" fillId="3" borderId="12" xfId="0" applyFont="1" applyFill="1" applyBorder="1" applyAlignment="1">
      <alignment horizontal="center" vertical="center" wrapText="1"/>
    </xf>
    <xf numFmtId="0" fontId="15" fillId="0" borderId="12" xfId="0" applyFont="1" applyBorder="1" applyAlignment="1" applyProtection="1">
      <alignment horizontal="center" vertical="center" wrapText="1"/>
      <protection locked="0"/>
    </xf>
    <xf numFmtId="0" fontId="15" fillId="0" borderId="12" xfId="0" applyFont="1" applyFill="1" applyBorder="1" applyAlignment="1">
      <alignment horizontal="center" vertical="center" wrapText="1"/>
    </xf>
    <xf numFmtId="0" fontId="15" fillId="0" borderId="12"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2" borderId="12" xfId="1" applyNumberFormat="1" applyFont="1" applyFill="1" applyBorder="1" applyAlignment="1" applyProtection="1">
      <alignment horizontal="left" vertical="center" wrapText="1"/>
    </xf>
    <xf numFmtId="0" fontId="18" fillId="0" borderId="12" xfId="0" applyFont="1" applyBorder="1" applyAlignment="1">
      <alignment horizontal="left" vertical="center" wrapText="1"/>
    </xf>
    <xf numFmtId="0" fontId="16" fillId="0" borderId="12" xfId="0" applyFont="1" applyBorder="1" applyAlignment="1">
      <alignment horizontal="left" vertical="center" wrapText="1"/>
    </xf>
    <xf numFmtId="0" fontId="16" fillId="0" borderId="12" xfId="0" applyFont="1" applyBorder="1" applyAlignment="1">
      <alignment horizontal="center" vertical="center"/>
    </xf>
    <xf numFmtId="0" fontId="15" fillId="0" borderId="12" xfId="0" applyFont="1" applyBorder="1" applyAlignment="1">
      <alignment vertical="center" wrapText="1"/>
    </xf>
    <xf numFmtId="0" fontId="15" fillId="2" borderId="12" xfId="0" applyFont="1" applyFill="1" applyBorder="1" applyAlignment="1">
      <alignment horizontal="left" vertical="center" wrapText="1"/>
    </xf>
    <xf numFmtId="0" fontId="15" fillId="0" borderId="12" xfId="0" quotePrefix="1" applyFont="1" applyBorder="1" applyAlignment="1" applyProtection="1">
      <alignment horizontal="left" vertical="center" wrapText="1"/>
      <protection locked="0"/>
    </xf>
    <xf numFmtId="0" fontId="15" fillId="0" borderId="12" xfId="0" applyFont="1" applyBorder="1" applyAlignment="1">
      <alignment horizontal="justify" vertical="center" wrapText="1"/>
    </xf>
    <xf numFmtId="0" fontId="15" fillId="0" borderId="12" xfId="0" quotePrefix="1" applyFont="1" applyBorder="1" applyAlignment="1">
      <alignment horizontal="left" vertical="center" wrapText="1"/>
    </xf>
    <xf numFmtId="0" fontId="15" fillId="0" borderId="12" xfId="0" quotePrefix="1" applyFont="1" applyBorder="1" applyAlignment="1">
      <alignment horizontal="justify" vertical="center" wrapText="1"/>
    </xf>
    <xf numFmtId="0" fontId="16" fillId="0" borderId="12" xfId="0" applyFont="1" applyFill="1" applyBorder="1" applyAlignment="1">
      <alignment horizontal="center" vertical="center"/>
    </xf>
    <xf numFmtId="0" fontId="15" fillId="0" borderId="6" xfId="0" applyFont="1" applyBorder="1" applyAlignment="1">
      <alignment horizontal="left" vertical="center" wrapText="1"/>
    </xf>
    <xf numFmtId="0" fontId="15" fillId="0" borderId="6" xfId="0" applyFont="1" applyBorder="1" applyAlignment="1" applyProtection="1">
      <alignment horizontal="left" vertical="center" wrapText="1"/>
      <protection locked="0"/>
    </xf>
    <xf numFmtId="0" fontId="19" fillId="0" borderId="12" xfId="0" applyFont="1" applyBorder="1" applyAlignment="1">
      <alignment vertical="center" wrapText="1"/>
    </xf>
    <xf numFmtId="0" fontId="21" fillId="18" borderId="12" xfId="0" applyFont="1" applyFill="1" applyBorder="1" applyAlignment="1">
      <alignment vertical="center" wrapText="1"/>
    </xf>
    <xf numFmtId="0" fontId="15" fillId="0" borderId="12" xfId="0" applyFont="1" applyBorder="1" applyAlignment="1" applyProtection="1">
      <alignment vertical="center" wrapText="1"/>
      <protection locked="0"/>
    </xf>
    <xf numFmtId="0" fontId="19" fillId="18" borderId="12" xfId="0" applyFont="1" applyFill="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center" vertical="center" wrapText="1"/>
    </xf>
    <xf numFmtId="0" fontId="15" fillId="0" borderId="12" xfId="0" quotePrefix="1" applyFont="1" applyBorder="1" applyAlignment="1" applyProtection="1">
      <alignment horizontal="center" vertical="center" wrapText="1"/>
      <protection locked="0"/>
    </xf>
    <xf numFmtId="0" fontId="15" fillId="21"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2" borderId="12"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12" xfId="0" applyFont="1" applyFill="1" applyBorder="1" applyAlignment="1">
      <alignment horizontal="justify" vertical="center" wrapText="1"/>
    </xf>
    <xf numFmtId="0" fontId="18" fillId="0" borderId="12" xfId="0"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0" xfId="0" applyNumberFormat="1" applyFont="1" applyBorder="1" applyAlignment="1">
      <alignment vertical="center" wrapText="1"/>
    </xf>
    <xf numFmtId="14"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5" fillId="0" borderId="4" xfId="0" applyFont="1" applyBorder="1" applyAlignment="1"/>
    <xf numFmtId="0" fontId="15" fillId="0" borderId="0" xfId="0" applyFont="1" applyAlignment="1">
      <alignment horizontal="justify"/>
    </xf>
    <xf numFmtId="0" fontId="15" fillId="0" borderId="0" xfId="0" applyFont="1"/>
    <xf numFmtId="0" fontId="15" fillId="0" borderId="8" xfId="0" applyFont="1" applyBorder="1" applyAlignment="1"/>
    <xf numFmtId="0" fontId="15" fillId="0" borderId="0" xfId="0" applyFont="1" applyBorder="1" applyAlignment="1"/>
    <xf numFmtId="0" fontId="18" fillId="0" borderId="0" xfId="0" applyFont="1"/>
    <xf numFmtId="0" fontId="22" fillId="0" borderId="0" xfId="0" applyFont="1"/>
    <xf numFmtId="0" fontId="22" fillId="0" borderId="0" xfId="0" applyFont="1" applyFill="1" applyBorder="1"/>
    <xf numFmtId="0" fontId="15" fillId="5" borderId="0" xfId="0" applyFont="1" applyFill="1"/>
    <xf numFmtId="0" fontId="16" fillId="2" borderId="12" xfId="1" applyFont="1" applyFill="1" applyBorder="1" applyAlignment="1">
      <alignment horizontal="left" vertical="center" wrapText="1"/>
    </xf>
    <xf numFmtId="0" fontId="18" fillId="0" borderId="0" xfId="0" applyFont="1" applyBorder="1" applyAlignment="1">
      <alignment horizontal="center"/>
    </xf>
    <xf numFmtId="0" fontId="15" fillId="21" borderId="12" xfId="0" applyFont="1" applyFill="1" applyBorder="1" applyAlignment="1">
      <alignment vertical="center" wrapText="1"/>
    </xf>
    <xf numFmtId="0" fontId="15" fillId="21" borderId="12" xfId="0" applyFont="1" applyFill="1" applyBorder="1" applyAlignment="1">
      <alignment horizontal="left" vertical="center" wrapText="1"/>
    </xf>
    <xf numFmtId="0" fontId="15" fillId="0" borderId="12" xfId="0" applyFont="1" applyFill="1" applyBorder="1" applyAlignment="1">
      <alignment horizontal="justify" vertical="center" wrapText="1"/>
    </xf>
    <xf numFmtId="0" fontId="15" fillId="0" borderId="12" xfId="0" applyFont="1" applyFill="1" applyBorder="1" applyAlignment="1">
      <alignment horizontal="left" vertical="center" wrapText="1"/>
    </xf>
    <xf numFmtId="0" fontId="19" fillId="0" borderId="12" xfId="0" applyFont="1" applyBorder="1" applyAlignment="1">
      <alignment vertical="center"/>
    </xf>
    <xf numFmtId="0" fontId="19" fillId="0" borderId="12" xfId="0" applyFont="1" applyBorder="1" applyAlignment="1">
      <alignment horizontal="center" vertical="center" wrapText="1"/>
    </xf>
    <xf numFmtId="0" fontId="15" fillId="0" borderId="12" xfId="0" applyFont="1" applyBorder="1" applyAlignment="1">
      <alignment wrapText="1"/>
    </xf>
    <xf numFmtId="0" fontId="15" fillId="0" borderId="12" xfId="0" applyFont="1" applyFill="1" applyBorder="1" applyAlignment="1">
      <alignment wrapText="1"/>
    </xf>
    <xf numFmtId="0" fontId="15" fillId="0" borderId="12" xfId="0" applyFont="1" applyBorder="1" applyAlignment="1">
      <alignment horizontal="justify" wrapText="1"/>
    </xf>
    <xf numFmtId="0" fontId="19" fillId="0" borderId="12" xfId="0" applyFont="1" applyBorder="1" applyAlignment="1">
      <alignment horizontal="left" vertical="center" wrapText="1"/>
    </xf>
    <xf numFmtId="0" fontId="15" fillId="0" borderId="28" xfId="0" applyFont="1" applyBorder="1" applyAlignment="1">
      <alignment horizontal="left" vertical="center" wrapText="1"/>
    </xf>
    <xf numFmtId="0" fontId="15" fillId="0" borderId="6" xfId="0" applyFont="1" applyBorder="1" applyAlignment="1">
      <alignment horizontal="center" vertical="center" wrapText="1"/>
    </xf>
    <xf numFmtId="0" fontId="15" fillId="3" borderId="6" xfId="0" applyFont="1" applyFill="1" applyBorder="1" applyAlignment="1">
      <alignment horizontal="center" vertical="center" wrapText="1"/>
    </xf>
    <xf numFmtId="0" fontId="15" fillId="0" borderId="6" xfId="0" applyFont="1" applyBorder="1" applyAlignment="1" applyProtection="1">
      <alignment horizontal="center" vertical="center" wrapText="1"/>
      <protection locked="0"/>
    </xf>
    <xf numFmtId="0" fontId="15" fillId="0" borderId="25" xfId="0" applyFont="1" applyBorder="1" applyAlignment="1">
      <alignment horizontal="left" vertical="center" wrapText="1"/>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9" fillId="0" borderId="11" xfId="0" applyFont="1" applyBorder="1" applyAlignment="1">
      <alignment vertical="center" wrapText="1"/>
    </xf>
    <xf numFmtId="0" fontId="19" fillId="19" borderId="11" xfId="0" applyFont="1" applyFill="1" applyBorder="1" applyAlignment="1">
      <alignment horizontal="left" vertical="center" wrapText="1"/>
    </xf>
    <xf numFmtId="0" fontId="15" fillId="3" borderId="11" xfId="0" applyFont="1" applyFill="1" applyBorder="1" applyAlignment="1">
      <alignment horizontal="center" vertical="center" wrapText="1"/>
    </xf>
    <xf numFmtId="0" fontId="15" fillId="3" borderId="11" xfId="0" applyFont="1" applyFill="1" applyBorder="1" applyAlignment="1">
      <alignment horizontal="left" vertical="center" wrapText="1"/>
    </xf>
    <xf numFmtId="0" fontId="15" fillId="0" borderId="11" xfId="0" applyFont="1" applyBorder="1" applyAlignment="1">
      <alignment horizontal="left" vertical="center" wrapText="1"/>
    </xf>
    <xf numFmtId="0" fontId="15" fillId="20" borderId="11" xfId="0" applyFont="1" applyFill="1" applyBorder="1" applyAlignment="1">
      <alignment horizontal="center" vertical="center" wrapText="1"/>
    </xf>
    <xf numFmtId="0" fontId="18" fillId="0" borderId="0" xfId="0" applyFont="1" applyBorder="1" applyAlignment="1"/>
    <xf numFmtId="0" fontId="16" fillId="0" borderId="6" xfId="0" applyFont="1" applyFill="1" applyBorder="1" applyAlignment="1">
      <alignment horizontal="left" vertical="center"/>
    </xf>
    <xf numFmtId="0" fontId="15" fillId="3" borderId="6" xfId="0" applyFont="1" applyFill="1" applyBorder="1" applyAlignment="1">
      <alignment horizontal="left" vertical="center" wrapText="1"/>
    </xf>
    <xf numFmtId="0" fontId="18" fillId="0" borderId="27" xfId="0" applyFont="1" applyBorder="1" applyAlignment="1">
      <alignment horizontal="center" vertical="center" wrapText="1"/>
    </xf>
    <xf numFmtId="0" fontId="18" fillId="3" borderId="27" xfId="0" applyFont="1" applyFill="1" applyBorder="1" applyAlignment="1">
      <alignment horizontal="center" vertical="center" wrapText="1"/>
    </xf>
    <xf numFmtId="0" fontId="18" fillId="22" borderId="27" xfId="0" applyFont="1" applyFill="1" applyBorder="1" applyAlignment="1">
      <alignment horizontal="center" vertical="center" wrapText="1"/>
    </xf>
    <xf numFmtId="0" fontId="18" fillId="15" borderId="27" xfId="0" applyFont="1" applyFill="1" applyBorder="1" applyAlignment="1">
      <alignment horizontal="center" vertical="center"/>
    </xf>
    <xf numFmtId="0" fontId="0" fillId="0" borderId="0" xfId="0" applyAlignment="1">
      <alignment vertical="center" wrapText="1"/>
    </xf>
    <xf numFmtId="0" fontId="16" fillId="0" borderId="12" xfId="0" applyFont="1" applyFill="1" applyBorder="1" applyAlignment="1">
      <alignment horizontal="left" vertical="center" wrapText="1"/>
    </xf>
    <xf numFmtId="0" fontId="15" fillId="0" borderId="0" xfId="0" applyFont="1" applyFill="1" applyAlignment="1">
      <alignment horizontal="justify"/>
    </xf>
    <xf numFmtId="0" fontId="15" fillId="0" borderId="0" xfId="0" applyFont="1" applyFill="1"/>
    <xf numFmtId="0" fontId="20" fillId="0" borderId="0" xfId="0" applyFont="1"/>
    <xf numFmtId="0" fontId="18" fillId="0" borderId="0" xfId="0" applyFont="1" applyAlignment="1">
      <alignment horizontal="left" vertical="center" wrapText="1"/>
    </xf>
    <xf numFmtId="0" fontId="18" fillId="0" borderId="15" xfId="0" applyFont="1" applyBorder="1" applyAlignment="1">
      <alignment horizontal="justify" vertical="center"/>
    </xf>
    <xf numFmtId="0" fontId="18" fillId="0" borderId="16" xfId="0" applyFont="1" applyBorder="1" applyAlignment="1">
      <alignment horizontal="left" vertical="center"/>
    </xf>
    <xf numFmtId="0" fontId="18" fillId="0" borderId="17" xfId="0" applyFont="1" applyBorder="1" applyAlignment="1">
      <alignment horizontal="justify" vertical="center"/>
    </xf>
    <xf numFmtId="0" fontId="18" fillId="0" borderId="18" xfId="0" applyFont="1" applyBorder="1" applyAlignment="1">
      <alignment horizontal="left" vertical="center"/>
    </xf>
    <xf numFmtId="0" fontId="15" fillId="0" borderId="17" xfId="0" applyFont="1" applyBorder="1" applyAlignment="1">
      <alignment horizontal="justify" vertical="center"/>
    </xf>
    <xf numFmtId="0" fontId="15" fillId="0" borderId="18" xfId="0" applyFont="1" applyBorder="1" applyAlignment="1">
      <alignment horizontal="left" vertical="center"/>
    </xf>
    <xf numFmtId="0" fontId="18" fillId="0" borderId="19" xfId="0" applyFont="1" applyBorder="1" applyAlignment="1">
      <alignment horizontal="justify" vertical="center"/>
    </xf>
    <xf numFmtId="0" fontId="18" fillId="0" borderId="20" xfId="0" applyFont="1" applyBorder="1" applyAlignment="1">
      <alignment horizontal="left" vertical="center"/>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4" xfId="0" applyFont="1" applyBorder="1" applyAlignment="1">
      <alignment horizontal="center"/>
    </xf>
    <xf numFmtId="0" fontId="15" fillId="0" borderId="5" xfId="0" applyFont="1" applyBorder="1" applyAlignment="1">
      <alignment horizontal="center"/>
    </xf>
    <xf numFmtId="0" fontId="15" fillId="0" borderId="1" xfId="0" applyFont="1" applyBorder="1" applyAlignment="1">
      <alignment horizontal="center"/>
    </xf>
    <xf numFmtId="0" fontId="15" fillId="0" borderId="8" xfId="0" applyFont="1" applyBorder="1" applyAlignment="1">
      <alignment horizontal="center"/>
    </xf>
    <xf numFmtId="0" fontId="15" fillId="0" borderId="0" xfId="0" applyFont="1" applyBorder="1" applyAlignment="1">
      <alignment horizontal="center"/>
    </xf>
    <xf numFmtId="0" fontId="15" fillId="0" borderId="2"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7" xfId="0" applyFont="1" applyBorder="1" applyAlignment="1">
      <alignment horizontal="center"/>
    </xf>
    <xf numFmtId="0" fontId="18" fillId="0" borderId="12" xfId="0" applyFont="1" applyBorder="1" applyAlignment="1">
      <alignment horizontal="center" vertical="center" wrapText="1"/>
    </xf>
    <xf numFmtId="0" fontId="18" fillId="0" borderId="12" xfId="0" applyFont="1" applyBorder="1" applyAlignment="1">
      <alignment horizont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49" fontId="15" fillId="0" borderId="12"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xf>
    <xf numFmtId="0" fontId="8" fillId="0" borderId="22" xfId="0" applyFont="1" applyBorder="1" applyAlignment="1">
      <alignment horizontal="center"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0" fillId="0" borderId="8" xfId="0" applyBorder="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2" xfId="0" applyFont="1" applyBorder="1" applyAlignment="1">
      <alignment horizontal="justify" vertical="center" wrapText="1"/>
    </xf>
    <xf numFmtId="0" fontId="2" fillId="4" borderId="12" xfId="0" applyFont="1" applyFill="1" applyBorder="1" applyAlignment="1">
      <alignment horizontal="center" vertical="center" wrapText="1"/>
    </xf>
    <xf numFmtId="0" fontId="2" fillId="0" borderId="12" xfId="0" applyFont="1" applyBorder="1" applyAlignment="1">
      <alignment horizontal="center" vertical="center"/>
    </xf>
    <xf numFmtId="0" fontId="2" fillId="4" borderId="12" xfId="0" applyFont="1" applyFill="1" applyBorder="1" applyAlignment="1">
      <alignment horizontal="center"/>
    </xf>
    <xf numFmtId="0" fontId="15" fillId="2" borderId="37" xfId="0" applyFont="1" applyFill="1" applyBorder="1" applyAlignment="1">
      <alignment horizontal="justify" vertical="center" wrapText="1"/>
    </xf>
    <xf numFmtId="0" fontId="15" fillId="2" borderId="24" xfId="0" applyFont="1" applyFill="1" applyBorder="1" applyAlignment="1">
      <alignment horizontal="justify" vertical="center" wrapText="1"/>
    </xf>
    <xf numFmtId="0" fontId="17" fillId="2" borderId="24" xfId="0" applyFont="1" applyFill="1" applyBorder="1" applyAlignment="1">
      <alignment horizontal="justify" vertical="center" wrapText="1"/>
    </xf>
    <xf numFmtId="0" fontId="15" fillId="2" borderId="26" xfId="0" applyFont="1" applyFill="1" applyBorder="1" applyAlignment="1">
      <alignment horizontal="justify" vertical="center" wrapText="1"/>
    </xf>
    <xf numFmtId="0" fontId="15" fillId="0" borderId="0" xfId="0" applyFont="1" applyAlignment="1">
      <alignment wrapText="1"/>
    </xf>
  </cellXfs>
  <cellStyles count="2">
    <cellStyle name="Normal" xfId="0" builtinId="0"/>
    <cellStyle name="Normal 2" xfId="1" xr:uid="{00000000-0005-0000-0000-000001000000}"/>
  </cellStyles>
  <dxfs count="564">
    <dxf>
      <fill>
        <patternFill>
          <bgColor rgb="FFFFFF00"/>
        </patternFill>
      </fill>
    </dxf>
    <dxf>
      <fill>
        <patternFill>
          <bgColor rgb="FFFFC000"/>
        </patternFill>
      </fill>
    </dxf>
    <dxf>
      <fill>
        <patternFill>
          <bgColor rgb="FF92D050"/>
        </patternFill>
      </fill>
    </dxf>
    <dxf>
      <fill>
        <patternFill>
          <bgColor rgb="FFFF000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F0000"/>
      <color rgb="FF00FFFF"/>
      <color rgb="FFFFFF00"/>
      <color rgb="FFF79646"/>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292553</xdr:colOff>
      <xdr:row>0</xdr:row>
      <xdr:rowOff>59530</xdr:rowOff>
    </xdr:from>
    <xdr:to>
      <xdr:col>3</xdr:col>
      <xdr:colOff>964406</xdr:colOff>
      <xdr:row>3</xdr:row>
      <xdr:rowOff>166686</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92553" y="59530"/>
          <a:ext cx="2457791" cy="750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84D99DC8-F713-4AFD-85B3-B8715F38B238}"/>
            </a:ext>
          </a:extLst>
        </xdr:cNvPr>
        <xdr:cNvSpPr/>
      </xdr:nvSpPr>
      <xdr:spPr>
        <a:xfrm>
          <a:off x="3464718" y="816768"/>
          <a:ext cx="2252663" cy="3762375"/>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40610ACA-B859-461C-9731-DBDF49872562}"/>
            </a:ext>
          </a:extLst>
        </xdr:cNvPr>
        <xdr:cNvSpPr txBox="1"/>
      </xdr:nvSpPr>
      <xdr:spPr>
        <a:xfrm>
          <a:off x="3571873" y="1957387"/>
          <a:ext cx="2181226" cy="2395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J101"/>
  <sheetViews>
    <sheetView tabSelected="1" topLeftCell="AF1" zoomScale="80" zoomScaleNormal="80" workbookViewId="0">
      <pane ySplit="7" topLeftCell="A29" activePane="bottomLeft" state="frozen"/>
      <selection activeCell="B23" sqref="B23:D23"/>
      <selection pane="bottomLeft" activeCell="AG29" sqref="AG29"/>
    </sheetView>
  </sheetViews>
  <sheetFormatPr baseColWidth="10" defaultColWidth="11.42578125" defaultRowHeight="12.75" x14ac:dyDescent="0.2"/>
  <cols>
    <col min="1" max="1" width="2.28515625" style="84" hidden="1" customWidth="1"/>
    <col min="2" max="2" width="11.42578125" style="84"/>
    <col min="3" max="3" width="15.42578125" style="84" bestFit="1" customWidth="1"/>
    <col min="4" max="4" width="21.42578125" style="87" customWidth="1"/>
    <col min="5" max="5" width="30.7109375" style="84" customWidth="1"/>
    <col min="6" max="6" width="60" style="84" customWidth="1"/>
    <col min="7" max="7" width="30.7109375" style="84" customWidth="1"/>
    <col min="8" max="8" width="20.7109375" style="84" hidden="1" customWidth="1"/>
    <col min="9" max="9" width="20.28515625" style="84" hidden="1" customWidth="1"/>
    <col min="10" max="10" width="13.7109375" style="84" hidden="1" customWidth="1"/>
    <col min="11" max="11" width="12.7109375" style="84" hidden="1" customWidth="1"/>
    <col min="12" max="12" width="16.28515625" style="84" hidden="1" customWidth="1"/>
    <col min="13" max="13" width="19.28515625" style="84" hidden="1" customWidth="1"/>
    <col min="14" max="14" width="76.5703125" style="84" customWidth="1"/>
    <col min="15" max="23" width="18.140625" style="84" customWidth="1"/>
    <col min="24" max="24" width="45.5703125" style="84" customWidth="1"/>
    <col min="25" max="26" width="20.7109375" style="84" hidden="1" customWidth="1"/>
    <col min="27" max="29" width="11.7109375" style="84" hidden="1" customWidth="1"/>
    <col min="30" max="30" width="18.5703125" style="84" hidden="1" customWidth="1"/>
    <col min="31" max="31" width="98.42578125" style="125" customWidth="1"/>
    <col min="32" max="32" width="27.28515625" style="126" customWidth="1"/>
    <col min="33" max="33" width="87.85546875" style="83" customWidth="1"/>
    <col min="34" max="34" width="83.42578125" style="84" customWidth="1"/>
    <col min="35" max="16384" width="11.42578125" style="84"/>
  </cols>
  <sheetData>
    <row r="1" spans="1:36" ht="17.25" customHeight="1" x14ac:dyDescent="0.2">
      <c r="A1" s="82"/>
      <c r="B1" s="142"/>
      <c r="C1" s="143"/>
      <c r="D1" s="144"/>
      <c r="E1" s="153" t="s">
        <v>99</v>
      </c>
      <c r="F1" s="154"/>
      <c r="G1" s="154"/>
      <c r="H1" s="154"/>
      <c r="I1" s="154"/>
      <c r="J1" s="154"/>
      <c r="K1" s="154"/>
      <c r="L1" s="154"/>
      <c r="M1" s="154"/>
      <c r="N1" s="154"/>
      <c r="O1" s="154"/>
      <c r="P1" s="154"/>
      <c r="Q1" s="154"/>
      <c r="R1" s="154"/>
      <c r="S1" s="154"/>
      <c r="T1" s="154"/>
      <c r="U1" s="154"/>
      <c r="V1" s="154"/>
      <c r="W1" s="154"/>
      <c r="X1" s="154"/>
      <c r="Y1" s="154"/>
      <c r="Z1" s="154"/>
      <c r="AA1" s="154"/>
      <c r="AB1" s="154"/>
      <c r="AC1" s="154"/>
      <c r="AD1" s="155"/>
      <c r="AE1" s="129" t="s">
        <v>658</v>
      </c>
      <c r="AF1" s="130"/>
    </row>
    <row r="2" spans="1:36" ht="17.25" customHeight="1" x14ac:dyDescent="0.2">
      <c r="A2" s="85"/>
      <c r="B2" s="145"/>
      <c r="C2" s="146"/>
      <c r="D2" s="147"/>
      <c r="E2" s="156"/>
      <c r="F2" s="157"/>
      <c r="G2" s="157"/>
      <c r="H2" s="157"/>
      <c r="I2" s="157"/>
      <c r="J2" s="157"/>
      <c r="K2" s="157"/>
      <c r="L2" s="157"/>
      <c r="M2" s="157"/>
      <c r="N2" s="157"/>
      <c r="O2" s="157"/>
      <c r="P2" s="157"/>
      <c r="Q2" s="157"/>
      <c r="R2" s="157"/>
      <c r="S2" s="157"/>
      <c r="T2" s="157"/>
      <c r="U2" s="157"/>
      <c r="V2" s="157"/>
      <c r="W2" s="157"/>
      <c r="X2" s="157"/>
      <c r="Y2" s="157"/>
      <c r="Z2" s="157"/>
      <c r="AA2" s="157"/>
      <c r="AB2" s="157"/>
      <c r="AC2" s="157"/>
      <c r="AD2" s="158"/>
      <c r="AE2" s="131" t="s">
        <v>659</v>
      </c>
      <c r="AF2" s="132"/>
    </row>
    <row r="3" spans="1:36" ht="17.25" customHeight="1" x14ac:dyDescent="0.2">
      <c r="A3" s="85"/>
      <c r="B3" s="145"/>
      <c r="C3" s="146"/>
      <c r="D3" s="147"/>
      <c r="E3" s="156"/>
      <c r="F3" s="157"/>
      <c r="G3" s="157"/>
      <c r="H3" s="157"/>
      <c r="I3" s="157"/>
      <c r="J3" s="157"/>
      <c r="K3" s="157"/>
      <c r="L3" s="157"/>
      <c r="M3" s="157"/>
      <c r="N3" s="157"/>
      <c r="O3" s="157"/>
      <c r="P3" s="157"/>
      <c r="Q3" s="157"/>
      <c r="R3" s="157"/>
      <c r="S3" s="157"/>
      <c r="T3" s="157"/>
      <c r="U3" s="157"/>
      <c r="V3" s="157"/>
      <c r="W3" s="157"/>
      <c r="X3" s="157"/>
      <c r="Y3" s="157"/>
      <c r="Z3" s="157"/>
      <c r="AA3" s="157"/>
      <c r="AB3" s="157"/>
      <c r="AC3" s="157"/>
      <c r="AD3" s="158"/>
      <c r="AE3" s="133" t="s">
        <v>660</v>
      </c>
      <c r="AF3" s="134"/>
    </row>
    <row r="4" spans="1:36" ht="17.25" customHeight="1" thickBot="1" x14ac:dyDescent="0.25">
      <c r="A4" s="86"/>
      <c r="B4" s="148"/>
      <c r="C4" s="149"/>
      <c r="D4" s="150"/>
      <c r="E4" s="159"/>
      <c r="F4" s="160"/>
      <c r="G4" s="160"/>
      <c r="H4" s="160"/>
      <c r="I4" s="160"/>
      <c r="J4" s="160"/>
      <c r="K4" s="160"/>
      <c r="L4" s="160"/>
      <c r="M4" s="160"/>
      <c r="N4" s="160"/>
      <c r="O4" s="160"/>
      <c r="P4" s="160"/>
      <c r="Q4" s="160"/>
      <c r="R4" s="160"/>
      <c r="S4" s="160"/>
      <c r="T4" s="160"/>
      <c r="U4" s="160"/>
      <c r="V4" s="160"/>
      <c r="W4" s="160"/>
      <c r="X4" s="160"/>
      <c r="Y4" s="160"/>
      <c r="Z4" s="160"/>
      <c r="AA4" s="160"/>
      <c r="AB4" s="160"/>
      <c r="AC4" s="160"/>
      <c r="AD4" s="161"/>
      <c r="AE4" s="135" t="s">
        <v>661</v>
      </c>
      <c r="AF4" s="136"/>
    </row>
    <row r="5" spans="1:36" ht="13.5" thickBot="1" x14ac:dyDescent="0.25">
      <c r="AE5" s="83"/>
      <c r="AF5" s="84"/>
    </row>
    <row r="6" spans="1:36" ht="36.75" customHeight="1" thickBot="1" x14ac:dyDescent="0.25">
      <c r="B6" s="137" t="s">
        <v>0</v>
      </c>
      <c r="C6" s="137" t="s">
        <v>1</v>
      </c>
      <c r="D6" s="137" t="s">
        <v>22</v>
      </c>
      <c r="E6" s="137" t="s">
        <v>5</v>
      </c>
      <c r="F6" s="168" t="s">
        <v>8</v>
      </c>
      <c r="G6" s="137" t="s">
        <v>9</v>
      </c>
      <c r="H6" s="137" t="s">
        <v>2</v>
      </c>
      <c r="I6" s="137" t="s">
        <v>3</v>
      </c>
      <c r="J6" s="170" t="s">
        <v>23</v>
      </c>
      <c r="K6" s="170" t="s">
        <v>24</v>
      </c>
      <c r="L6" s="170" t="s">
        <v>25</v>
      </c>
      <c r="M6" s="137" t="s">
        <v>4</v>
      </c>
      <c r="N6" s="165" t="s">
        <v>6</v>
      </c>
      <c r="O6" s="166"/>
      <c r="P6" s="166"/>
      <c r="Q6" s="166"/>
      <c r="R6" s="166"/>
      <c r="S6" s="166"/>
      <c r="T6" s="166"/>
      <c r="U6" s="166"/>
      <c r="V6" s="166"/>
      <c r="W6" s="167"/>
      <c r="X6" s="137" t="s">
        <v>21</v>
      </c>
      <c r="Y6" s="162" t="s">
        <v>10</v>
      </c>
      <c r="Z6" s="163"/>
      <c r="AA6" s="163"/>
      <c r="AB6" s="163"/>
      <c r="AC6" s="163"/>
      <c r="AD6" s="164"/>
      <c r="AE6" s="139" t="s">
        <v>668</v>
      </c>
      <c r="AF6" s="140"/>
      <c r="AG6" s="141"/>
    </row>
    <row r="7" spans="1:36" ht="88.5" customHeight="1" thickBot="1" x14ac:dyDescent="0.25">
      <c r="B7" s="138"/>
      <c r="C7" s="138"/>
      <c r="D7" s="138"/>
      <c r="E7" s="138"/>
      <c r="F7" s="169"/>
      <c r="G7" s="138"/>
      <c r="H7" s="138"/>
      <c r="I7" s="138"/>
      <c r="J7" s="171"/>
      <c r="K7" s="171"/>
      <c r="L7" s="171"/>
      <c r="M7" s="138"/>
      <c r="N7" s="119" t="s">
        <v>29</v>
      </c>
      <c r="O7" s="119" t="s">
        <v>30</v>
      </c>
      <c r="P7" s="119" t="s">
        <v>31</v>
      </c>
      <c r="Q7" s="119" t="s">
        <v>32</v>
      </c>
      <c r="R7" s="120" t="s">
        <v>34</v>
      </c>
      <c r="S7" s="120" t="s">
        <v>35</v>
      </c>
      <c r="T7" s="120" t="s">
        <v>36</v>
      </c>
      <c r="U7" s="120" t="s">
        <v>37</v>
      </c>
      <c r="V7" s="119" t="s">
        <v>33</v>
      </c>
      <c r="W7" s="119" t="s">
        <v>38</v>
      </c>
      <c r="X7" s="138"/>
      <c r="Y7" s="119" t="s">
        <v>2</v>
      </c>
      <c r="Z7" s="119" t="s">
        <v>3</v>
      </c>
      <c r="AA7" s="120" t="s">
        <v>26</v>
      </c>
      <c r="AB7" s="120" t="s">
        <v>27</v>
      </c>
      <c r="AC7" s="120" t="s">
        <v>28</v>
      </c>
      <c r="AD7" s="119" t="s">
        <v>19</v>
      </c>
      <c r="AE7" s="121" t="s">
        <v>317</v>
      </c>
      <c r="AF7" s="121" t="s">
        <v>313</v>
      </c>
      <c r="AG7" s="122" t="s">
        <v>667</v>
      </c>
    </row>
    <row r="8" spans="1:36" ht="98.25" customHeight="1" x14ac:dyDescent="0.2">
      <c r="B8" s="103">
        <v>1</v>
      </c>
      <c r="C8" s="117" t="s">
        <v>63</v>
      </c>
      <c r="D8" s="63" t="s">
        <v>113</v>
      </c>
      <c r="E8" s="63" t="s">
        <v>125</v>
      </c>
      <c r="F8" s="63" t="s">
        <v>127</v>
      </c>
      <c r="G8" s="63" t="s">
        <v>126</v>
      </c>
      <c r="H8" s="63" t="s">
        <v>17</v>
      </c>
      <c r="I8" s="63" t="s">
        <v>20</v>
      </c>
      <c r="J8" s="118">
        <f t="shared" ref="J8:J15" si="0">IF(H8="Raro",1,(IF(H8="Poco Probable",2,(IF(H8="Posible",3,(IF(H8="Probable",4,(IF(H8="Casi Seguro",5,0)))))))))</f>
        <v>4</v>
      </c>
      <c r="K8" s="118">
        <f t="shared" ref="K8:K15" si="1">IF(I8="Insignificante",1,(IF(I8="Menor",2,(IF(I8="Moderado",3,(IF(I8="Mayor",4,(IF(I8="Catastrófico",5,0)))))))))</f>
        <v>3</v>
      </c>
      <c r="L8" s="118">
        <f>J8*K8</f>
        <v>12</v>
      </c>
      <c r="M8" s="104" t="str">
        <f>VLOOKUP(J8,MapadeCalor!$B$2:$G$6,K8+1,0)</f>
        <v>ALTO</v>
      </c>
      <c r="N8" s="64" t="s">
        <v>324</v>
      </c>
      <c r="O8" s="63" t="s">
        <v>120</v>
      </c>
      <c r="P8" s="63" t="s">
        <v>325</v>
      </c>
      <c r="Q8" s="63" t="s">
        <v>2</v>
      </c>
      <c r="R8" s="105">
        <f t="shared" ref="R8:R15" si="2">IF(O8="Correctivo",5,(IF(O8="Preventivo",15,(IF(O8="Detectivo",20,0)))))</f>
        <v>15</v>
      </c>
      <c r="S8" s="105">
        <f t="shared" ref="S8:S15" si="3">IF(P8="Manual",5,(IF(P8="Automático",10,0)))</f>
        <v>10</v>
      </c>
      <c r="T8" s="105">
        <f t="shared" ref="T8:T15" si="4">IF(Q8="Probabilidad",0,(IF(Q8="Impacto",0,(IF(Q8="Ambos",10,0)))))</f>
        <v>0</v>
      </c>
      <c r="U8" s="105">
        <f t="shared" ref="U8:U15" si="5">SUM(R8+S8+T8)</f>
        <v>25</v>
      </c>
      <c r="V8" s="104" t="str">
        <f t="shared" ref="V8:V72" si="6">IF(U8=0,"Sin control",(IF(U8&lt;19,"Control Débil",(IF(((U8&gt;=20)*AND(U8&lt;29)),"Control Adecuado",IF(U8&gt;=30,"Control Fuerte","Error"))))))</f>
        <v>Control Adecuado</v>
      </c>
      <c r="W8" s="104" t="str">
        <f t="shared" ref="W8:W76" si="7">IF(Q8="Probabilidad","Cambie el valor de la probabilidad",(IF(Q8="Impacto","Cambie el valor del impacto",(IF(Q8="Ambos","Cambie probabilidad e impacto","Sin Acción")))))</f>
        <v>Cambie el valor de la probabilidad</v>
      </c>
      <c r="X8" s="106" t="s">
        <v>128</v>
      </c>
      <c r="Y8" s="104"/>
      <c r="Z8" s="104"/>
      <c r="AA8" s="105">
        <f>IF(Y8="Raro",1,(IF(Y8="Poco Probable",2,(IF(Y8="Posible",3,(IF(Y8="Probable",4,(IF(Y8="Casi Seguro",5,0)))))))))</f>
        <v>0</v>
      </c>
      <c r="AB8" s="105">
        <f>IF(Z8="Insignificante",1,(IF(Z8="Menor",2,(IF(Z8="Moderado",3,(IF(Z8="Mayor",4,(IF(Z8="Catastrófico",5,0)))))))))</f>
        <v>0</v>
      </c>
      <c r="AC8" s="105">
        <f>AA8*AB8</f>
        <v>0</v>
      </c>
      <c r="AD8" s="104" t="e">
        <f>VLOOKUP(AB8,MapadeCalor!$B$2:$G$6,AA8+1,0)</f>
        <v>#N/A</v>
      </c>
      <c r="AE8" s="63" t="s">
        <v>610</v>
      </c>
      <c r="AF8" s="104" t="s">
        <v>611</v>
      </c>
      <c r="AG8" s="187" t="s">
        <v>685</v>
      </c>
      <c r="AH8" s="88" t="s">
        <v>119</v>
      </c>
      <c r="AI8" s="89" t="s">
        <v>122</v>
      </c>
      <c r="AJ8" s="89" t="s">
        <v>2</v>
      </c>
    </row>
    <row r="9" spans="1:36" ht="88.5" customHeight="1" x14ac:dyDescent="0.2">
      <c r="B9" s="40">
        <f>+B8+1</f>
        <v>2</v>
      </c>
      <c r="C9" s="41" t="s">
        <v>63</v>
      </c>
      <c r="D9" s="42" t="s">
        <v>113</v>
      </c>
      <c r="E9" s="42" t="s">
        <v>326</v>
      </c>
      <c r="F9" s="42" t="s">
        <v>327</v>
      </c>
      <c r="G9" s="42" t="s">
        <v>328</v>
      </c>
      <c r="H9" s="42" t="s">
        <v>16</v>
      </c>
      <c r="I9" s="42" t="s">
        <v>20</v>
      </c>
      <c r="J9" s="43">
        <f t="shared" si="0"/>
        <v>3</v>
      </c>
      <c r="K9" s="43">
        <f t="shared" si="1"/>
        <v>3</v>
      </c>
      <c r="L9" s="43">
        <f t="shared" ref="L9:L76" si="8">J9*K9</f>
        <v>9</v>
      </c>
      <c r="M9" s="44" t="str">
        <f>VLOOKUP(K9,MapadeCalor!$B$2:$G$6,J9+1,0)</f>
        <v>ALTO</v>
      </c>
      <c r="N9" s="45" t="s">
        <v>329</v>
      </c>
      <c r="O9" s="42" t="s">
        <v>119</v>
      </c>
      <c r="P9" s="42" t="s">
        <v>122</v>
      </c>
      <c r="Q9" s="42" t="s">
        <v>2</v>
      </c>
      <c r="R9" s="46">
        <f t="shared" si="2"/>
        <v>5</v>
      </c>
      <c r="S9" s="46">
        <f t="shared" si="3"/>
        <v>5</v>
      </c>
      <c r="T9" s="46">
        <f t="shared" si="4"/>
        <v>0</v>
      </c>
      <c r="U9" s="46">
        <f t="shared" si="5"/>
        <v>10</v>
      </c>
      <c r="V9" s="44" t="str">
        <f t="shared" si="6"/>
        <v>Control Débil</v>
      </c>
      <c r="W9" s="48" t="str">
        <f t="shared" si="7"/>
        <v>Cambie el valor de la probabilidad</v>
      </c>
      <c r="X9" s="49" t="s">
        <v>129</v>
      </c>
      <c r="Y9" s="44"/>
      <c r="Z9" s="44"/>
      <c r="AA9" s="46">
        <f t="shared" ref="AA9:AA72" si="9">IF(Y9="Raro",1,(IF(Y9="Poco Probable",2,(IF(Y9="Posible",3,(IF(Y9="Probable",4,(IF(Y9="Casi Seguro",5,0)))))))))</f>
        <v>0</v>
      </c>
      <c r="AB9" s="46">
        <f t="shared" ref="AB9:AB72" si="10">IF(Z9="Insignificante",1,(IF(Z9="Menor",2,(IF(Z9="Moderado",3,(IF(Z9="Mayor",4,(IF(Z9="Catastrófico",5,0)))))))))</f>
        <v>0</v>
      </c>
      <c r="AC9" s="46">
        <f t="shared" ref="AC9:AC72" si="11">AA9*AB9</f>
        <v>0</v>
      </c>
      <c r="AD9" s="44" t="e">
        <f>VLOOKUP(AB9,MapadeCalor!$B$2:$G$6,AA9+1,0)</f>
        <v>#N/A</v>
      </c>
      <c r="AE9" s="42" t="s">
        <v>612</v>
      </c>
      <c r="AF9" s="44" t="s">
        <v>611</v>
      </c>
      <c r="AG9" s="188" t="s">
        <v>686</v>
      </c>
      <c r="AH9" s="88" t="s">
        <v>121</v>
      </c>
    </row>
    <row r="10" spans="1:36" ht="141" customHeight="1" x14ac:dyDescent="0.2">
      <c r="B10" s="40">
        <f t="shared" ref="B10:B73" si="12">+B9+1</f>
        <v>3</v>
      </c>
      <c r="C10" s="41" t="s">
        <v>62</v>
      </c>
      <c r="D10" s="42" t="s">
        <v>53</v>
      </c>
      <c r="E10" s="42" t="s">
        <v>330</v>
      </c>
      <c r="F10" s="42" t="s">
        <v>331</v>
      </c>
      <c r="G10" s="42" t="s">
        <v>131</v>
      </c>
      <c r="H10" s="42" t="s">
        <v>16</v>
      </c>
      <c r="I10" s="42" t="s">
        <v>20</v>
      </c>
      <c r="J10" s="46">
        <f t="shared" si="0"/>
        <v>3</v>
      </c>
      <c r="K10" s="46">
        <f t="shared" si="1"/>
        <v>3</v>
      </c>
      <c r="L10" s="43">
        <f t="shared" si="8"/>
        <v>9</v>
      </c>
      <c r="M10" s="44" t="str">
        <f>VLOOKUP(K10,MapadeCalor!$B$2:$G$6,J10+1,0)</f>
        <v>ALTO</v>
      </c>
      <c r="N10" s="45" t="s">
        <v>254</v>
      </c>
      <c r="O10" s="42" t="s">
        <v>120</v>
      </c>
      <c r="P10" s="42" t="s">
        <v>122</v>
      </c>
      <c r="Q10" s="42" t="s">
        <v>2</v>
      </c>
      <c r="R10" s="46">
        <f t="shared" si="2"/>
        <v>15</v>
      </c>
      <c r="S10" s="46">
        <f t="shared" si="3"/>
        <v>5</v>
      </c>
      <c r="T10" s="46">
        <f t="shared" si="4"/>
        <v>0</v>
      </c>
      <c r="U10" s="46">
        <f t="shared" si="5"/>
        <v>20</v>
      </c>
      <c r="V10" s="44" t="str">
        <f>IF(U10=0,"Sin control",(IF(U10&lt;19,"Control Débil",(IF(((U10&gt;=20)*AND(U10&lt;29)),"Control Adecuado",IF(U10&gt;=30,"Control Fuerte","Error"))))))</f>
        <v>Control Adecuado</v>
      </c>
      <c r="W10" s="44" t="str">
        <f>IF(Q10="Probabilidad","Cambie el valor de la probabilidad",(IF(Q10="Impacto","Cambie el valor del impacto",(IF(Q10="Ambos","Cambie probabilidad e impacto","Sin Acción")))))</f>
        <v>Cambie el valor de la probabilidad</v>
      </c>
      <c r="X10" s="47" t="s">
        <v>135</v>
      </c>
      <c r="Y10" s="44"/>
      <c r="Z10" s="44"/>
      <c r="AA10" s="46">
        <f t="shared" si="9"/>
        <v>0</v>
      </c>
      <c r="AB10" s="46">
        <f t="shared" si="10"/>
        <v>0</v>
      </c>
      <c r="AC10" s="46">
        <f t="shared" si="11"/>
        <v>0</v>
      </c>
      <c r="AD10" s="44" t="e">
        <f>VLOOKUP(AB10,MapadeCalor!$B$2:$G$6,AA10+1,0)</f>
        <v>#N/A</v>
      </c>
      <c r="AE10" s="93" t="s">
        <v>614</v>
      </c>
      <c r="AF10" s="72" t="s">
        <v>615</v>
      </c>
      <c r="AG10" s="188" t="s">
        <v>711</v>
      </c>
    </row>
    <row r="11" spans="1:36" ht="102.75" customHeight="1" x14ac:dyDescent="0.2">
      <c r="B11" s="40">
        <f t="shared" si="12"/>
        <v>4</v>
      </c>
      <c r="C11" s="41" t="s">
        <v>62</v>
      </c>
      <c r="D11" s="42" t="s">
        <v>53</v>
      </c>
      <c r="E11" s="42" t="s">
        <v>130</v>
      </c>
      <c r="F11" s="42" t="s">
        <v>332</v>
      </c>
      <c r="G11" s="42" t="s">
        <v>132</v>
      </c>
      <c r="H11" s="42" t="s">
        <v>16</v>
      </c>
      <c r="I11" s="42" t="s">
        <v>20</v>
      </c>
      <c r="J11" s="46">
        <f t="shared" si="0"/>
        <v>3</v>
      </c>
      <c r="K11" s="46">
        <f t="shared" si="1"/>
        <v>3</v>
      </c>
      <c r="L11" s="43">
        <f t="shared" si="8"/>
        <v>9</v>
      </c>
      <c r="M11" s="44" t="str">
        <f>VLOOKUP(K11,MapadeCalor!$B$2:$G$6,J11+1,0)</f>
        <v>ALTO</v>
      </c>
      <c r="N11" s="50" t="s">
        <v>333</v>
      </c>
      <c r="O11" s="42" t="s">
        <v>120</v>
      </c>
      <c r="P11" s="42" t="s">
        <v>122</v>
      </c>
      <c r="Q11" s="42" t="s">
        <v>133</v>
      </c>
      <c r="R11" s="46">
        <f t="shared" si="2"/>
        <v>15</v>
      </c>
      <c r="S11" s="46">
        <f t="shared" si="3"/>
        <v>5</v>
      </c>
      <c r="T11" s="46">
        <f t="shared" si="4"/>
        <v>10</v>
      </c>
      <c r="U11" s="46">
        <f t="shared" si="5"/>
        <v>30</v>
      </c>
      <c r="V11" s="44" t="str">
        <f>IF(U11=0,"Sin control",(IF(U11&lt;19,"Control Débil",(IF(((U11&gt;=20)*AND(U11&lt;29)),"Control Adecuado",IF(U11&gt;=30,"Control Fuerte","Error"))))))</f>
        <v>Control Fuerte</v>
      </c>
      <c r="W11" s="44" t="str">
        <f>IF(Q11="Probabilidad","Cambie el valor de la probabilidad",(IF(Q11="Impacto","Cambie el valor del impacto",(IF(Q11="Ambos","Cambie probabilidad e impacto","Sin Acción")))))</f>
        <v>Cambie probabilidad e impacto</v>
      </c>
      <c r="X11" s="47" t="s">
        <v>134</v>
      </c>
      <c r="Y11" s="44"/>
      <c r="Z11" s="44"/>
      <c r="AA11" s="46">
        <f t="shared" si="9"/>
        <v>0</v>
      </c>
      <c r="AB11" s="46">
        <f t="shared" si="10"/>
        <v>0</v>
      </c>
      <c r="AC11" s="46">
        <f t="shared" si="11"/>
        <v>0</v>
      </c>
      <c r="AD11" s="44" t="e">
        <f>VLOOKUP(AB11,MapadeCalor!$B$2:$G$6,AA11+1,0)</f>
        <v>#N/A</v>
      </c>
      <c r="AE11" s="93" t="s">
        <v>616</v>
      </c>
      <c r="AF11" s="72" t="s">
        <v>615</v>
      </c>
      <c r="AG11" s="188" t="s">
        <v>705</v>
      </c>
    </row>
    <row r="12" spans="1:36" ht="126.75" customHeight="1" x14ac:dyDescent="0.2">
      <c r="B12" s="40">
        <f t="shared" si="12"/>
        <v>5</v>
      </c>
      <c r="C12" s="41" t="s">
        <v>62</v>
      </c>
      <c r="D12" s="42" t="s">
        <v>53</v>
      </c>
      <c r="E12" s="42" t="s">
        <v>136</v>
      </c>
      <c r="F12" s="42" t="s">
        <v>334</v>
      </c>
      <c r="G12" s="42" t="s">
        <v>335</v>
      </c>
      <c r="H12" s="44" t="s">
        <v>16</v>
      </c>
      <c r="I12" s="44" t="s">
        <v>13</v>
      </c>
      <c r="J12" s="46">
        <f t="shared" si="0"/>
        <v>3</v>
      </c>
      <c r="K12" s="46">
        <f t="shared" si="1"/>
        <v>4</v>
      </c>
      <c r="L12" s="43">
        <f t="shared" si="8"/>
        <v>12</v>
      </c>
      <c r="M12" s="44" t="str">
        <f>VLOOKUP(J12,MapadeCalor!$B$2:$G$6,K12+1,0)</f>
        <v>MUY ALTO</v>
      </c>
      <c r="N12" s="45" t="s">
        <v>336</v>
      </c>
      <c r="O12" s="42" t="s">
        <v>120</v>
      </c>
      <c r="P12" s="42" t="s">
        <v>122</v>
      </c>
      <c r="Q12" s="42" t="s">
        <v>133</v>
      </c>
      <c r="R12" s="46">
        <f t="shared" si="2"/>
        <v>15</v>
      </c>
      <c r="S12" s="46">
        <f t="shared" si="3"/>
        <v>5</v>
      </c>
      <c r="T12" s="46">
        <f t="shared" si="4"/>
        <v>10</v>
      </c>
      <c r="U12" s="46">
        <f t="shared" si="5"/>
        <v>30</v>
      </c>
      <c r="V12" s="44" t="str">
        <f>IF(U12=0,"Sin control",(IF(U12&lt;19,"Control Débil",(IF(((U12&gt;=20)*AND(U12&lt;29)),"Control Adecuado",IF(U12&gt;=30,"Control Fuerte","Error"))))))</f>
        <v>Control Fuerte</v>
      </c>
      <c r="W12" s="44" t="str">
        <f>IF(Q12="Probabilidad","Cambie el valor de la probabilidad",(IF(Q12="Impacto","Cambie el valor del impacto",(IF(Q12="Ambos","Cambie probabilidad e impacto","Sin Acción")))))</f>
        <v>Cambie probabilidad e impacto</v>
      </c>
      <c r="X12" s="49" t="s">
        <v>258</v>
      </c>
      <c r="Y12" s="44"/>
      <c r="Z12" s="44"/>
      <c r="AA12" s="46">
        <f t="shared" si="9"/>
        <v>0</v>
      </c>
      <c r="AB12" s="46">
        <f t="shared" si="10"/>
        <v>0</v>
      </c>
      <c r="AC12" s="46">
        <f t="shared" si="11"/>
        <v>0</v>
      </c>
      <c r="AD12" s="44" t="e">
        <f>VLOOKUP(AB12,MapadeCalor!$B$2:$G$6,AA12+1,0)</f>
        <v>#N/A</v>
      </c>
      <c r="AE12" s="93" t="s">
        <v>618</v>
      </c>
      <c r="AF12" s="72" t="s">
        <v>615</v>
      </c>
      <c r="AG12" s="188" t="s">
        <v>712</v>
      </c>
    </row>
    <row r="13" spans="1:36" ht="156.75" customHeight="1" x14ac:dyDescent="0.2">
      <c r="B13" s="40">
        <f t="shared" si="12"/>
        <v>6</v>
      </c>
      <c r="C13" s="41" t="s">
        <v>94</v>
      </c>
      <c r="D13" s="42" t="s">
        <v>53</v>
      </c>
      <c r="E13" s="42" t="s">
        <v>137</v>
      </c>
      <c r="F13" s="42" t="s">
        <v>138</v>
      </c>
      <c r="G13" s="42" t="s">
        <v>255</v>
      </c>
      <c r="H13" s="44" t="s">
        <v>139</v>
      </c>
      <c r="I13" s="44" t="s">
        <v>13</v>
      </c>
      <c r="J13" s="46">
        <f t="shared" si="0"/>
        <v>2</v>
      </c>
      <c r="K13" s="46">
        <f t="shared" si="1"/>
        <v>4</v>
      </c>
      <c r="L13" s="43">
        <f t="shared" si="8"/>
        <v>8</v>
      </c>
      <c r="M13" s="44" t="str">
        <f>VLOOKUP(K13,MapadeCalor!$B$2:$G$6,J13+1,0)</f>
        <v>ALTO</v>
      </c>
      <c r="N13" s="51" t="s">
        <v>256</v>
      </c>
      <c r="O13" s="42" t="s">
        <v>120</v>
      </c>
      <c r="P13" s="42" t="s">
        <v>122</v>
      </c>
      <c r="Q13" s="42" t="s">
        <v>133</v>
      </c>
      <c r="R13" s="46">
        <f t="shared" si="2"/>
        <v>15</v>
      </c>
      <c r="S13" s="46">
        <f t="shared" si="3"/>
        <v>5</v>
      </c>
      <c r="T13" s="46">
        <f t="shared" si="4"/>
        <v>10</v>
      </c>
      <c r="U13" s="46">
        <f t="shared" si="5"/>
        <v>30</v>
      </c>
      <c r="V13" s="44" t="str">
        <f>IF(U13=0,"Sin control",(IF(U13&lt;19,"Control Débil",(IF(((U13&gt;=20)*AND(U13&lt;29)),"Control Adecuado",IF(U13&gt;=30,"Control Fuerte","Error"))))))</f>
        <v>Control Fuerte</v>
      </c>
      <c r="W13" s="44" t="str">
        <f>IF(Q13="Probabilidad","Cambie el valor de la probabilidad",(IF(Q13="Impacto","Cambie el valor del impacto",(IF(Q13="Ambos","Cambie probabilidad e impacto","Sin Acción")))))</f>
        <v>Cambie probabilidad e impacto</v>
      </c>
      <c r="X13" s="47" t="s">
        <v>257</v>
      </c>
      <c r="Y13" s="44"/>
      <c r="Z13" s="44"/>
      <c r="AA13" s="46">
        <f t="shared" si="9"/>
        <v>0</v>
      </c>
      <c r="AB13" s="46">
        <f t="shared" si="10"/>
        <v>0</v>
      </c>
      <c r="AC13" s="46">
        <f t="shared" si="11"/>
        <v>0</v>
      </c>
      <c r="AD13" s="44" t="e">
        <f>VLOOKUP(AB13,MapadeCalor!$B$2:$G$6,AA13+1,0)</f>
        <v>#N/A</v>
      </c>
      <c r="AE13" s="93" t="s">
        <v>617</v>
      </c>
      <c r="AF13" s="72" t="s">
        <v>615</v>
      </c>
      <c r="AG13" s="188" t="s">
        <v>713</v>
      </c>
    </row>
    <row r="14" spans="1:36" ht="132.75" customHeight="1" x14ac:dyDescent="0.2">
      <c r="B14" s="40">
        <f t="shared" si="12"/>
        <v>7</v>
      </c>
      <c r="C14" s="41" t="s">
        <v>94</v>
      </c>
      <c r="D14" s="42" t="s">
        <v>115</v>
      </c>
      <c r="E14" s="42" t="s">
        <v>140</v>
      </c>
      <c r="F14" s="52" t="s">
        <v>635</v>
      </c>
      <c r="G14" s="42" t="s">
        <v>141</v>
      </c>
      <c r="H14" s="44" t="s">
        <v>139</v>
      </c>
      <c r="I14" s="44" t="s">
        <v>20</v>
      </c>
      <c r="J14" s="46">
        <f t="shared" si="0"/>
        <v>2</v>
      </c>
      <c r="K14" s="46">
        <f t="shared" si="1"/>
        <v>3</v>
      </c>
      <c r="L14" s="43">
        <f t="shared" si="8"/>
        <v>6</v>
      </c>
      <c r="M14" s="44" t="str">
        <f>VLOOKUP(K14,MapadeCalor!$B$2:$G$6,J14+1,0)</f>
        <v>MEDIO</v>
      </c>
      <c r="N14" s="45" t="s">
        <v>259</v>
      </c>
      <c r="O14" s="42" t="s">
        <v>120</v>
      </c>
      <c r="P14" s="42" t="s">
        <v>122</v>
      </c>
      <c r="Q14" s="42" t="s">
        <v>2</v>
      </c>
      <c r="R14" s="46">
        <f t="shared" si="2"/>
        <v>15</v>
      </c>
      <c r="S14" s="46">
        <f t="shared" si="3"/>
        <v>5</v>
      </c>
      <c r="T14" s="46">
        <f t="shared" si="4"/>
        <v>0</v>
      </c>
      <c r="U14" s="46">
        <f t="shared" si="5"/>
        <v>20</v>
      </c>
      <c r="V14" s="44" t="str">
        <f>IF(U14=0,"Sin control",(IF(U14&lt;19,"Control Débil",(IF(((U14&gt;=20)*AND(U14&lt;29)),"Control Adecuado",IF(U14&gt;=30,"Control Fuerte","Error"))))))</f>
        <v>Control Adecuado</v>
      </c>
      <c r="W14" s="44" t="str">
        <f>IF(Q14="Probabilidad","Cambie el valor de la probabilidad",(IF(Q14="Impacto","Cambie el valor del impacto",(IF(Q14="Ambos","Cambie probabilidad e impacto","Sin Acción")))))</f>
        <v>Cambie el valor de la probabilidad</v>
      </c>
      <c r="X14" s="50" t="s">
        <v>636</v>
      </c>
      <c r="Y14" s="44" t="s">
        <v>15</v>
      </c>
      <c r="Z14" s="44" t="s">
        <v>20</v>
      </c>
      <c r="AA14" s="46">
        <f t="shared" si="9"/>
        <v>1</v>
      </c>
      <c r="AB14" s="46">
        <f t="shared" si="10"/>
        <v>3</v>
      </c>
      <c r="AC14" s="46">
        <f t="shared" si="11"/>
        <v>3</v>
      </c>
      <c r="AD14" s="44" t="str">
        <f>VLOOKUP(AB14,MapadeCalor!$B$2:$G$6,AA14+1,0)</f>
        <v>BAJO</v>
      </c>
      <c r="AE14" s="42" t="s">
        <v>541</v>
      </c>
      <c r="AF14" s="44" t="s">
        <v>542</v>
      </c>
      <c r="AG14" s="188" t="s">
        <v>714</v>
      </c>
    </row>
    <row r="15" spans="1:36" ht="114" customHeight="1" x14ac:dyDescent="0.2">
      <c r="B15" s="40">
        <f t="shared" si="12"/>
        <v>8</v>
      </c>
      <c r="C15" s="41" t="s">
        <v>124</v>
      </c>
      <c r="D15" s="42" t="s">
        <v>115</v>
      </c>
      <c r="E15" s="42" t="s">
        <v>142</v>
      </c>
      <c r="F15" s="52" t="s">
        <v>143</v>
      </c>
      <c r="G15" s="53" t="s">
        <v>637</v>
      </c>
      <c r="H15" s="44" t="s">
        <v>139</v>
      </c>
      <c r="I15" s="44" t="s">
        <v>20</v>
      </c>
      <c r="J15" s="46">
        <f t="shared" si="0"/>
        <v>2</v>
      </c>
      <c r="K15" s="46">
        <f t="shared" si="1"/>
        <v>3</v>
      </c>
      <c r="L15" s="43">
        <f t="shared" si="8"/>
        <v>6</v>
      </c>
      <c r="M15" s="44" t="str">
        <f>VLOOKUP(K15,MapadeCalor!$B$2:$G$6,J15+1,0)</f>
        <v>MEDIO</v>
      </c>
      <c r="N15" s="51" t="s">
        <v>260</v>
      </c>
      <c r="O15" s="42" t="s">
        <v>120</v>
      </c>
      <c r="P15" s="42" t="s">
        <v>122</v>
      </c>
      <c r="Q15" s="42" t="s">
        <v>2</v>
      </c>
      <c r="R15" s="46">
        <f t="shared" si="2"/>
        <v>15</v>
      </c>
      <c r="S15" s="46">
        <f t="shared" si="3"/>
        <v>5</v>
      </c>
      <c r="T15" s="46">
        <f t="shared" si="4"/>
        <v>0</v>
      </c>
      <c r="U15" s="46">
        <f t="shared" si="5"/>
        <v>20</v>
      </c>
      <c r="V15" s="44" t="str">
        <f t="shared" si="6"/>
        <v>Control Adecuado</v>
      </c>
      <c r="W15" s="44" t="str">
        <f t="shared" si="7"/>
        <v>Cambie el valor de la probabilidad</v>
      </c>
      <c r="X15" s="50" t="s">
        <v>144</v>
      </c>
      <c r="Y15" s="44" t="s">
        <v>15</v>
      </c>
      <c r="Z15" s="44" t="s">
        <v>11</v>
      </c>
      <c r="AA15" s="46">
        <f t="shared" si="9"/>
        <v>1</v>
      </c>
      <c r="AB15" s="46">
        <f t="shared" si="10"/>
        <v>1</v>
      </c>
      <c r="AC15" s="46">
        <f t="shared" si="11"/>
        <v>1</v>
      </c>
      <c r="AD15" s="44" t="str">
        <f>VLOOKUP(AB15,MapadeCalor!$B$2:$G$6,AA15+1,0)</f>
        <v>BAJO</v>
      </c>
      <c r="AE15" s="56" t="s">
        <v>543</v>
      </c>
      <c r="AF15" s="44" t="s">
        <v>542</v>
      </c>
      <c r="AG15" s="188" t="s">
        <v>715</v>
      </c>
    </row>
    <row r="16" spans="1:36" ht="271.5" customHeight="1" x14ac:dyDescent="0.2">
      <c r="A16" s="90"/>
      <c r="B16" s="40">
        <f t="shared" si="12"/>
        <v>9</v>
      </c>
      <c r="C16" s="41" t="s">
        <v>62</v>
      </c>
      <c r="D16" s="42" t="s">
        <v>115</v>
      </c>
      <c r="E16" s="42" t="s">
        <v>337</v>
      </c>
      <c r="F16" s="53" t="s">
        <v>638</v>
      </c>
      <c r="G16" s="53" t="s">
        <v>639</v>
      </c>
      <c r="H16" s="44" t="s">
        <v>17</v>
      </c>
      <c r="I16" s="44" t="s">
        <v>13</v>
      </c>
      <c r="J16" s="46">
        <f t="shared" ref="J16:J41" si="13">IF(H16="Raro",1,(IF(H16="Poco Probable",2,(IF(H16="Posible",3,(IF(H16="Probable",4,(IF(H16="Casi Seguro",5,0)))))))))</f>
        <v>4</v>
      </c>
      <c r="K16" s="46">
        <f t="shared" ref="K16:K41" si="14">IF(I16="Insignificante",1,(IF(I16="Menor",2,(IF(I16="Moderado",3,(IF(I16="Mayor",4,(IF(I16="Catastrófico",5,0)))))))))</f>
        <v>4</v>
      </c>
      <c r="L16" s="43">
        <f t="shared" si="8"/>
        <v>16</v>
      </c>
      <c r="M16" s="44" t="str">
        <f>VLOOKUP(K16,MapadeCalor!$B$2:$G$6,J16+1,0)</f>
        <v>MUY ALTO</v>
      </c>
      <c r="N16" s="45" t="s">
        <v>261</v>
      </c>
      <c r="O16" s="42" t="s">
        <v>120</v>
      </c>
      <c r="P16" s="42" t="s">
        <v>122</v>
      </c>
      <c r="Q16" s="42" t="s">
        <v>2</v>
      </c>
      <c r="R16" s="46">
        <f t="shared" ref="R16:R41" si="15">IF(O16="Correctivo",5,(IF(O16="Preventivo",15,(IF(O16="Detectivo",20,0)))))</f>
        <v>15</v>
      </c>
      <c r="S16" s="46">
        <f t="shared" ref="S16:S41" si="16">IF(P16="Manual",5,(IF(P16="Automático",10,0)))</f>
        <v>5</v>
      </c>
      <c r="T16" s="46">
        <f t="shared" ref="T16:T41" si="17">IF(Q16="Probabilidad",0,(IF(Q16="Impacto",0,(IF(Q16="Ambos",10,0)))))</f>
        <v>0</v>
      </c>
      <c r="U16" s="46">
        <f t="shared" ref="U16:U41" si="18">SUM(R16+S16+T16)</f>
        <v>20</v>
      </c>
      <c r="V16" s="44" t="str">
        <f t="shared" si="6"/>
        <v>Control Adecuado</v>
      </c>
      <c r="W16" s="44" t="str">
        <f t="shared" si="7"/>
        <v>Cambie el valor de la probabilidad</v>
      </c>
      <c r="X16" s="45" t="s">
        <v>640</v>
      </c>
      <c r="Y16" s="44" t="s">
        <v>16</v>
      </c>
      <c r="Z16" s="44" t="s">
        <v>12</v>
      </c>
      <c r="AA16" s="46">
        <f t="shared" si="9"/>
        <v>3</v>
      </c>
      <c r="AB16" s="46">
        <f t="shared" si="10"/>
        <v>2</v>
      </c>
      <c r="AC16" s="46">
        <f t="shared" si="11"/>
        <v>6</v>
      </c>
      <c r="AD16" s="44" t="str">
        <f>VLOOKUP(AB16,MapadeCalor!$B$2:$G$6,AA16+1,0)</f>
        <v>MEDIO</v>
      </c>
      <c r="AE16" s="56" t="s">
        <v>544</v>
      </c>
      <c r="AF16" s="44" t="s">
        <v>542</v>
      </c>
      <c r="AG16" s="188" t="s">
        <v>716</v>
      </c>
    </row>
    <row r="17" spans="1:34" ht="135" customHeight="1" x14ac:dyDescent="0.2">
      <c r="B17" s="40">
        <f t="shared" si="12"/>
        <v>10</v>
      </c>
      <c r="C17" s="41" t="s">
        <v>62</v>
      </c>
      <c r="D17" s="42" t="s">
        <v>115</v>
      </c>
      <c r="E17" s="42" t="s">
        <v>145</v>
      </c>
      <c r="F17" s="42" t="s">
        <v>147</v>
      </c>
      <c r="G17" s="53" t="s">
        <v>641</v>
      </c>
      <c r="H17" s="44" t="s">
        <v>15</v>
      </c>
      <c r="I17" s="44" t="s">
        <v>20</v>
      </c>
      <c r="J17" s="46">
        <f t="shared" si="13"/>
        <v>1</v>
      </c>
      <c r="K17" s="46">
        <f t="shared" si="14"/>
        <v>3</v>
      </c>
      <c r="L17" s="43">
        <f t="shared" si="8"/>
        <v>3</v>
      </c>
      <c r="M17" s="44" t="str">
        <f>VLOOKUP(K17,MapadeCalor!$B$2:$G$6,J17+1,0)</f>
        <v>BAJO</v>
      </c>
      <c r="N17" s="45" t="s">
        <v>262</v>
      </c>
      <c r="O17" s="42" t="s">
        <v>121</v>
      </c>
      <c r="P17" s="42" t="s">
        <v>122</v>
      </c>
      <c r="Q17" s="42" t="s">
        <v>2</v>
      </c>
      <c r="R17" s="46">
        <f t="shared" si="15"/>
        <v>20</v>
      </c>
      <c r="S17" s="46">
        <f t="shared" si="16"/>
        <v>5</v>
      </c>
      <c r="T17" s="46">
        <f t="shared" si="17"/>
        <v>0</v>
      </c>
      <c r="U17" s="46">
        <f t="shared" si="18"/>
        <v>25</v>
      </c>
      <c r="V17" s="44" t="str">
        <f t="shared" si="6"/>
        <v>Control Adecuado</v>
      </c>
      <c r="W17" s="44" t="str">
        <f t="shared" si="7"/>
        <v>Cambie el valor de la probabilidad</v>
      </c>
      <c r="X17" s="50" t="s">
        <v>263</v>
      </c>
      <c r="Y17" s="44" t="s">
        <v>15</v>
      </c>
      <c r="Z17" s="44" t="s">
        <v>20</v>
      </c>
      <c r="AA17" s="46">
        <f t="shared" si="9"/>
        <v>1</v>
      </c>
      <c r="AB17" s="46">
        <f t="shared" si="10"/>
        <v>3</v>
      </c>
      <c r="AC17" s="46">
        <f t="shared" si="11"/>
        <v>3</v>
      </c>
      <c r="AD17" s="44" t="str">
        <f>VLOOKUP(AB17,MapadeCalor!$B$2:$G$6,AA17+1,0)</f>
        <v>BAJO</v>
      </c>
      <c r="AE17" s="42" t="s">
        <v>642</v>
      </c>
      <c r="AF17" s="44" t="s">
        <v>542</v>
      </c>
      <c r="AG17" s="188" t="s">
        <v>545</v>
      </c>
    </row>
    <row r="18" spans="1:34" ht="86.25" customHeight="1" x14ac:dyDescent="0.2">
      <c r="A18" s="90"/>
      <c r="B18" s="40">
        <f t="shared" si="12"/>
        <v>11</v>
      </c>
      <c r="C18" s="41" t="s">
        <v>62</v>
      </c>
      <c r="D18" s="42" t="s">
        <v>115</v>
      </c>
      <c r="E18" s="42" t="s">
        <v>146</v>
      </c>
      <c r="F18" s="42" t="s">
        <v>643</v>
      </c>
      <c r="G18" s="42" t="s">
        <v>644</v>
      </c>
      <c r="H18" s="44" t="s">
        <v>17</v>
      </c>
      <c r="I18" s="44" t="s">
        <v>13</v>
      </c>
      <c r="J18" s="46">
        <f t="shared" si="13"/>
        <v>4</v>
      </c>
      <c r="K18" s="46">
        <f t="shared" si="14"/>
        <v>4</v>
      </c>
      <c r="L18" s="43">
        <f t="shared" si="8"/>
        <v>16</v>
      </c>
      <c r="M18" s="44" t="str">
        <f>VLOOKUP(K18,MapadeCalor!$B$2:$G$6,J18+1,0)</f>
        <v>MUY ALTO</v>
      </c>
      <c r="N18" s="45" t="s">
        <v>264</v>
      </c>
      <c r="O18" s="42" t="s">
        <v>120</v>
      </c>
      <c r="P18" s="42" t="s">
        <v>122</v>
      </c>
      <c r="Q18" s="42" t="s">
        <v>2</v>
      </c>
      <c r="R18" s="46">
        <f t="shared" si="15"/>
        <v>15</v>
      </c>
      <c r="S18" s="46">
        <f t="shared" si="16"/>
        <v>5</v>
      </c>
      <c r="T18" s="46">
        <f t="shared" si="17"/>
        <v>0</v>
      </c>
      <c r="U18" s="46">
        <f t="shared" si="18"/>
        <v>20</v>
      </c>
      <c r="V18" s="44" t="str">
        <f t="shared" si="6"/>
        <v>Control Adecuado</v>
      </c>
      <c r="W18" s="44" t="str">
        <f t="shared" si="7"/>
        <v>Cambie el valor de la probabilidad</v>
      </c>
      <c r="X18" s="45" t="s">
        <v>645</v>
      </c>
      <c r="Y18" s="44" t="s">
        <v>15</v>
      </c>
      <c r="Z18" s="44" t="s">
        <v>11</v>
      </c>
      <c r="AA18" s="46">
        <f t="shared" si="9"/>
        <v>1</v>
      </c>
      <c r="AB18" s="46">
        <f t="shared" si="10"/>
        <v>1</v>
      </c>
      <c r="AC18" s="46">
        <f t="shared" si="11"/>
        <v>1</v>
      </c>
      <c r="AD18" s="44" t="str">
        <f>VLOOKUP(AB18,MapadeCalor!$B$2:$G$6,AA18+1,0)</f>
        <v>BAJO</v>
      </c>
      <c r="AE18" s="54" t="s">
        <v>546</v>
      </c>
      <c r="AF18" s="44" t="s">
        <v>542</v>
      </c>
      <c r="AG18" s="188" t="s">
        <v>704</v>
      </c>
    </row>
    <row r="19" spans="1:34" ht="194.25" customHeight="1" x14ac:dyDescent="0.2">
      <c r="B19" s="40">
        <f t="shared" si="12"/>
        <v>12</v>
      </c>
      <c r="C19" s="55" t="s">
        <v>63</v>
      </c>
      <c r="D19" s="44" t="s">
        <v>116</v>
      </c>
      <c r="E19" s="56" t="s">
        <v>513</v>
      </c>
      <c r="F19" s="45" t="s">
        <v>514</v>
      </c>
      <c r="G19" s="45" t="s">
        <v>515</v>
      </c>
      <c r="H19" s="44" t="s">
        <v>18</v>
      </c>
      <c r="I19" s="44" t="s">
        <v>20</v>
      </c>
      <c r="J19" s="46">
        <f t="shared" si="13"/>
        <v>5</v>
      </c>
      <c r="K19" s="46">
        <f t="shared" si="14"/>
        <v>3</v>
      </c>
      <c r="L19" s="43">
        <f t="shared" si="8"/>
        <v>15</v>
      </c>
      <c r="M19" s="44" t="str">
        <f>VLOOKUP(K19,MapadeCalor!$B$2:$G$6,J19+1,0)</f>
        <v>MUY ALTO</v>
      </c>
      <c r="N19" s="45" t="s">
        <v>516</v>
      </c>
      <c r="O19" s="42" t="s">
        <v>120</v>
      </c>
      <c r="P19" s="42" t="s">
        <v>122</v>
      </c>
      <c r="Q19" s="42" t="s">
        <v>2</v>
      </c>
      <c r="R19" s="46">
        <f t="shared" si="15"/>
        <v>15</v>
      </c>
      <c r="S19" s="46">
        <f t="shared" si="16"/>
        <v>5</v>
      </c>
      <c r="T19" s="46">
        <f t="shared" si="17"/>
        <v>0</v>
      </c>
      <c r="U19" s="46">
        <f t="shared" si="18"/>
        <v>20</v>
      </c>
      <c r="V19" s="44" t="str">
        <f t="shared" si="6"/>
        <v>Control Adecuado</v>
      </c>
      <c r="W19" s="44" t="str">
        <f t="shared" si="7"/>
        <v>Cambie el valor de la probabilidad</v>
      </c>
      <c r="X19" s="45" t="s">
        <v>517</v>
      </c>
      <c r="Y19" s="44"/>
      <c r="Z19" s="44"/>
      <c r="AA19" s="46">
        <f t="shared" si="9"/>
        <v>0</v>
      </c>
      <c r="AB19" s="46">
        <f t="shared" si="10"/>
        <v>0</v>
      </c>
      <c r="AC19" s="46">
        <f t="shared" si="11"/>
        <v>0</v>
      </c>
      <c r="AD19" s="44" t="e">
        <f>VLOOKUP(AB19,MapadeCalor!$B$2:$G$6,AA19+1,0)</f>
        <v>#N/A</v>
      </c>
      <c r="AE19" s="57" t="s">
        <v>596</v>
      </c>
      <c r="AF19" s="75" t="s">
        <v>597</v>
      </c>
      <c r="AG19" s="188" t="s">
        <v>717</v>
      </c>
    </row>
    <row r="20" spans="1:34" ht="175.5" customHeight="1" x14ac:dyDescent="0.2">
      <c r="B20" s="40">
        <f t="shared" si="12"/>
        <v>13</v>
      </c>
      <c r="C20" s="55" t="s">
        <v>94</v>
      </c>
      <c r="D20" s="44" t="s">
        <v>116</v>
      </c>
      <c r="E20" s="56" t="s">
        <v>518</v>
      </c>
      <c r="F20" s="45" t="s">
        <v>519</v>
      </c>
      <c r="G20" s="45" t="s">
        <v>520</v>
      </c>
      <c r="H20" s="44" t="s">
        <v>15</v>
      </c>
      <c r="I20" s="44" t="s">
        <v>14</v>
      </c>
      <c r="J20" s="46">
        <f t="shared" si="13"/>
        <v>1</v>
      </c>
      <c r="K20" s="46">
        <f t="shared" si="14"/>
        <v>5</v>
      </c>
      <c r="L20" s="43">
        <f t="shared" si="8"/>
        <v>5</v>
      </c>
      <c r="M20" s="44" t="str">
        <f>VLOOKUP(K20,MapadeCalor!$B$2:$G$6,J20+1,0)</f>
        <v>ALTO</v>
      </c>
      <c r="N20" s="45" t="s">
        <v>532</v>
      </c>
      <c r="O20" s="42" t="s">
        <v>120</v>
      </c>
      <c r="P20" s="42" t="s">
        <v>122</v>
      </c>
      <c r="Q20" s="42" t="s">
        <v>3</v>
      </c>
      <c r="R20" s="46">
        <f t="shared" si="15"/>
        <v>15</v>
      </c>
      <c r="S20" s="46">
        <f t="shared" si="16"/>
        <v>5</v>
      </c>
      <c r="T20" s="46">
        <f t="shared" si="17"/>
        <v>0</v>
      </c>
      <c r="U20" s="46">
        <f t="shared" si="18"/>
        <v>20</v>
      </c>
      <c r="V20" s="44" t="str">
        <f t="shared" si="6"/>
        <v>Control Adecuado</v>
      </c>
      <c r="W20" s="44" t="str">
        <f t="shared" si="7"/>
        <v>Cambie el valor del impacto</v>
      </c>
      <c r="X20" s="45" t="s">
        <v>517</v>
      </c>
      <c r="Y20" s="44"/>
      <c r="Z20" s="44"/>
      <c r="AA20" s="46">
        <f t="shared" si="9"/>
        <v>0</v>
      </c>
      <c r="AB20" s="46">
        <f t="shared" si="10"/>
        <v>0</v>
      </c>
      <c r="AC20" s="46">
        <f t="shared" si="11"/>
        <v>0</v>
      </c>
      <c r="AD20" s="44" t="e">
        <f>VLOOKUP(AB20,MapadeCalor!$B$2:$G$6,AA20+1,0)</f>
        <v>#N/A</v>
      </c>
      <c r="AE20" s="57" t="s">
        <v>596</v>
      </c>
      <c r="AF20" s="75" t="s">
        <v>597</v>
      </c>
      <c r="AG20" s="188" t="s">
        <v>718</v>
      </c>
    </row>
    <row r="21" spans="1:34" ht="166.5" customHeight="1" x14ac:dyDescent="0.2">
      <c r="A21" s="90"/>
      <c r="B21" s="40">
        <f t="shared" si="12"/>
        <v>14</v>
      </c>
      <c r="C21" s="55" t="s">
        <v>63</v>
      </c>
      <c r="D21" s="44" t="s">
        <v>116</v>
      </c>
      <c r="E21" s="45" t="s">
        <v>521</v>
      </c>
      <c r="F21" s="58" t="s">
        <v>522</v>
      </c>
      <c r="G21" s="58" t="s">
        <v>523</v>
      </c>
      <c r="H21" s="44" t="s">
        <v>17</v>
      </c>
      <c r="I21" s="44" t="s">
        <v>20</v>
      </c>
      <c r="J21" s="46">
        <f t="shared" si="13"/>
        <v>4</v>
      </c>
      <c r="K21" s="46">
        <f t="shared" si="14"/>
        <v>3</v>
      </c>
      <c r="L21" s="43">
        <f t="shared" si="8"/>
        <v>12</v>
      </c>
      <c r="M21" s="44" t="str">
        <f>VLOOKUP(J21,MapadeCalor!$B$2:$G$6,K21+1,0)</f>
        <v>ALTO</v>
      </c>
      <c r="N21" s="45" t="s">
        <v>529</v>
      </c>
      <c r="O21" s="42" t="s">
        <v>120</v>
      </c>
      <c r="P21" s="42" t="s">
        <v>122</v>
      </c>
      <c r="Q21" s="42" t="s">
        <v>133</v>
      </c>
      <c r="R21" s="46">
        <f t="shared" si="15"/>
        <v>15</v>
      </c>
      <c r="S21" s="46">
        <f t="shared" si="16"/>
        <v>5</v>
      </c>
      <c r="T21" s="46">
        <f t="shared" si="17"/>
        <v>10</v>
      </c>
      <c r="U21" s="46">
        <f t="shared" si="18"/>
        <v>30</v>
      </c>
      <c r="V21" s="44" t="str">
        <f t="shared" si="6"/>
        <v>Control Fuerte</v>
      </c>
      <c r="W21" s="44" t="str">
        <f t="shared" si="7"/>
        <v>Cambie probabilidad e impacto</v>
      </c>
      <c r="X21" s="45" t="s">
        <v>533</v>
      </c>
      <c r="Y21" s="44"/>
      <c r="Z21" s="44"/>
      <c r="AA21" s="46">
        <f t="shared" si="9"/>
        <v>0</v>
      </c>
      <c r="AB21" s="46">
        <f t="shared" si="10"/>
        <v>0</v>
      </c>
      <c r="AC21" s="46">
        <f t="shared" si="11"/>
        <v>0</v>
      </c>
      <c r="AD21" s="44" t="e">
        <f>VLOOKUP(AB21,MapadeCalor!$B$2:$G$6,AA21+1,0)</f>
        <v>#N/A</v>
      </c>
      <c r="AE21" s="94" t="s">
        <v>598</v>
      </c>
      <c r="AF21" s="72" t="s">
        <v>597</v>
      </c>
      <c r="AG21" s="188" t="s">
        <v>719</v>
      </c>
    </row>
    <row r="22" spans="1:34" ht="172.5" customHeight="1" x14ac:dyDescent="0.2">
      <c r="B22" s="40">
        <f t="shared" si="12"/>
        <v>15</v>
      </c>
      <c r="C22" s="55" t="s">
        <v>64</v>
      </c>
      <c r="D22" s="44" t="s">
        <v>116</v>
      </c>
      <c r="E22" s="51" t="s">
        <v>524</v>
      </c>
      <c r="F22" s="58" t="s">
        <v>338</v>
      </c>
      <c r="G22" s="58" t="s">
        <v>525</v>
      </c>
      <c r="H22" s="44" t="s">
        <v>16</v>
      </c>
      <c r="I22" s="44" t="s">
        <v>13</v>
      </c>
      <c r="J22" s="46">
        <f t="shared" si="13"/>
        <v>3</v>
      </c>
      <c r="K22" s="46">
        <f t="shared" si="14"/>
        <v>4</v>
      </c>
      <c r="L22" s="43">
        <f t="shared" si="8"/>
        <v>12</v>
      </c>
      <c r="M22" s="44" t="str">
        <f>VLOOKUP(J22,MapadeCalor!$B$2:$G$6,K22+1,0)</f>
        <v>MUY ALTO</v>
      </c>
      <c r="N22" s="45" t="s">
        <v>530</v>
      </c>
      <c r="O22" s="42" t="s">
        <v>120</v>
      </c>
      <c r="P22" s="42" t="s">
        <v>122</v>
      </c>
      <c r="Q22" s="42" t="s">
        <v>2</v>
      </c>
      <c r="R22" s="46">
        <f t="shared" si="15"/>
        <v>15</v>
      </c>
      <c r="S22" s="46">
        <f t="shared" si="16"/>
        <v>5</v>
      </c>
      <c r="T22" s="46">
        <f t="shared" si="17"/>
        <v>0</v>
      </c>
      <c r="U22" s="46">
        <f t="shared" si="18"/>
        <v>20</v>
      </c>
      <c r="V22" s="44" t="str">
        <f t="shared" si="6"/>
        <v>Control Adecuado</v>
      </c>
      <c r="W22" s="44" t="str">
        <f t="shared" si="7"/>
        <v>Cambie el valor de la probabilidad</v>
      </c>
      <c r="X22" s="45" t="s">
        <v>534</v>
      </c>
      <c r="Y22" s="44"/>
      <c r="Z22" s="44"/>
      <c r="AA22" s="46">
        <f t="shared" si="9"/>
        <v>0</v>
      </c>
      <c r="AB22" s="46">
        <f t="shared" si="10"/>
        <v>0</v>
      </c>
      <c r="AC22" s="46">
        <f t="shared" si="11"/>
        <v>0</v>
      </c>
      <c r="AD22" s="44" t="e">
        <f>VLOOKUP(AB22,MapadeCalor!$B$2:$G$6,AA22+1,0)</f>
        <v>#N/A</v>
      </c>
      <c r="AE22" s="94" t="s">
        <v>599</v>
      </c>
      <c r="AF22" s="72" t="s">
        <v>597</v>
      </c>
      <c r="AG22" s="188" t="s">
        <v>720</v>
      </c>
    </row>
    <row r="23" spans="1:34" ht="225.75" customHeight="1" x14ac:dyDescent="0.2">
      <c r="B23" s="40">
        <f t="shared" si="12"/>
        <v>16</v>
      </c>
      <c r="C23" s="55" t="s">
        <v>124</v>
      </c>
      <c r="D23" s="44" t="s">
        <v>116</v>
      </c>
      <c r="E23" s="45" t="s">
        <v>526</v>
      </c>
      <c r="F23" s="58" t="s">
        <v>527</v>
      </c>
      <c r="G23" s="58" t="s">
        <v>528</v>
      </c>
      <c r="H23" s="44" t="s">
        <v>139</v>
      </c>
      <c r="I23" s="44" t="s">
        <v>13</v>
      </c>
      <c r="J23" s="46">
        <f t="shared" si="13"/>
        <v>2</v>
      </c>
      <c r="K23" s="46">
        <f t="shared" si="14"/>
        <v>4</v>
      </c>
      <c r="L23" s="43">
        <f t="shared" si="8"/>
        <v>8</v>
      </c>
      <c r="M23" s="44" t="str">
        <f>VLOOKUP(K23,MapadeCalor!$B$2:$G$6,J23+1,0)</f>
        <v>ALTO</v>
      </c>
      <c r="N23" s="45" t="s">
        <v>531</v>
      </c>
      <c r="O23" s="42" t="s">
        <v>120</v>
      </c>
      <c r="P23" s="42" t="s">
        <v>325</v>
      </c>
      <c r="Q23" s="42" t="s">
        <v>3</v>
      </c>
      <c r="R23" s="46">
        <f t="shared" si="15"/>
        <v>15</v>
      </c>
      <c r="S23" s="46">
        <f t="shared" si="16"/>
        <v>10</v>
      </c>
      <c r="T23" s="46">
        <f t="shared" si="17"/>
        <v>0</v>
      </c>
      <c r="U23" s="46">
        <f t="shared" si="18"/>
        <v>25</v>
      </c>
      <c r="V23" s="44" t="str">
        <f t="shared" si="6"/>
        <v>Control Adecuado</v>
      </c>
      <c r="W23" s="44" t="str">
        <f t="shared" si="7"/>
        <v>Cambie el valor del impacto</v>
      </c>
      <c r="X23" s="45" t="s">
        <v>535</v>
      </c>
      <c r="Y23" s="44"/>
      <c r="Z23" s="44"/>
      <c r="AA23" s="46">
        <f t="shared" si="9"/>
        <v>0</v>
      </c>
      <c r="AB23" s="46">
        <f t="shared" si="10"/>
        <v>0</v>
      </c>
      <c r="AC23" s="46">
        <f t="shared" si="11"/>
        <v>0</v>
      </c>
      <c r="AD23" s="44" t="e">
        <f>VLOOKUP(AB23,MapadeCalor!$B$2:$G$6,AA23+1,0)</f>
        <v>#N/A</v>
      </c>
      <c r="AE23" s="94" t="s">
        <v>721</v>
      </c>
      <c r="AF23" s="72" t="s">
        <v>597</v>
      </c>
      <c r="AG23" s="188" t="s">
        <v>722</v>
      </c>
    </row>
    <row r="24" spans="1:34" ht="75" customHeight="1" x14ac:dyDescent="0.2">
      <c r="B24" s="40">
        <f t="shared" si="12"/>
        <v>17</v>
      </c>
      <c r="C24" s="55" t="s">
        <v>63</v>
      </c>
      <c r="D24" s="44" t="s">
        <v>116</v>
      </c>
      <c r="E24" s="59" t="s">
        <v>469</v>
      </c>
      <c r="F24" s="60" t="s">
        <v>470</v>
      </c>
      <c r="G24" s="61" t="s">
        <v>471</v>
      </c>
      <c r="H24" s="44" t="s">
        <v>16</v>
      </c>
      <c r="I24" s="44" t="s">
        <v>12</v>
      </c>
      <c r="J24" s="46">
        <f>IF(H24="Raro",1,(IF(H24="Poco Probable",2,(IF(H24="Posible",3,(IF(H24="Probable",4,(IF(H24="Casi Seguro",5,0)))))))))</f>
        <v>3</v>
      </c>
      <c r="K24" s="46">
        <f>IF(I24="Insignificante",1,(IF(I24="Menor",2,(IF(I24="Moderado",3,(IF(I24="Mayor",4,(IF(I24="Catastrófico",5,0)))))))))</f>
        <v>2</v>
      </c>
      <c r="L24" s="43">
        <f>J24*K24</f>
        <v>6</v>
      </c>
      <c r="M24" s="44" t="str">
        <f>VLOOKUP(K24,MapadeCalor!$B$2:$G$6,J24+1,0)</f>
        <v>MEDIO</v>
      </c>
      <c r="N24" s="59" t="s">
        <v>482</v>
      </c>
      <c r="O24" s="42" t="s">
        <v>119</v>
      </c>
      <c r="P24" s="42" t="s">
        <v>122</v>
      </c>
      <c r="Q24" s="42" t="s">
        <v>133</v>
      </c>
      <c r="R24" s="46">
        <f t="shared" si="15"/>
        <v>5</v>
      </c>
      <c r="S24" s="46">
        <f t="shared" si="16"/>
        <v>5</v>
      </c>
      <c r="T24" s="46">
        <f t="shared" si="17"/>
        <v>10</v>
      </c>
      <c r="U24" s="46">
        <f t="shared" si="18"/>
        <v>20</v>
      </c>
      <c r="V24" s="44" t="str">
        <f t="shared" si="6"/>
        <v>Control Adecuado</v>
      </c>
      <c r="W24" s="44" t="str">
        <f t="shared" si="7"/>
        <v>Cambie probabilidad e impacto</v>
      </c>
      <c r="X24" s="45" t="s">
        <v>483</v>
      </c>
      <c r="Y24" s="44"/>
      <c r="Z24" s="44"/>
      <c r="AA24" s="46">
        <f t="shared" si="9"/>
        <v>0</v>
      </c>
      <c r="AB24" s="46">
        <f t="shared" si="10"/>
        <v>0</v>
      </c>
      <c r="AC24" s="46">
        <f t="shared" si="11"/>
        <v>0</v>
      </c>
      <c r="AD24" s="44" t="e">
        <f>VLOOKUP(AB24,MapadeCalor!$B$2:$G$6,AA24+1,0)</f>
        <v>#N/A</v>
      </c>
      <c r="AE24" s="42" t="s">
        <v>600</v>
      </c>
      <c r="AF24" s="44"/>
      <c r="AG24" s="188" t="s">
        <v>723</v>
      </c>
    </row>
    <row r="25" spans="1:34" ht="76.5" x14ac:dyDescent="0.2">
      <c r="B25" s="40">
        <f t="shared" si="12"/>
        <v>18</v>
      </c>
      <c r="C25" s="55" t="s">
        <v>63</v>
      </c>
      <c r="D25" s="44" t="s">
        <v>116</v>
      </c>
      <c r="E25" s="59" t="s">
        <v>472</v>
      </c>
      <c r="F25" s="60" t="s">
        <v>473</v>
      </c>
      <c r="G25" s="59" t="s">
        <v>474</v>
      </c>
      <c r="H25" s="44" t="s">
        <v>17</v>
      </c>
      <c r="I25" s="44" t="s">
        <v>12</v>
      </c>
      <c r="J25" s="46">
        <f>IF(H25="Raro",1,(IF(H25="Poco Probable",2,(IF(H25="Posible",3,(IF(H25="Probable",4,(IF(H25="Casi Seguro",5,0)))))))))</f>
        <v>4</v>
      </c>
      <c r="K25" s="46">
        <f>IF(I25="Insignificante",1,(IF(I25="Menor",2,(IF(I25="Moderado",3,(IF(I25="Mayor",4,(IF(I25="Catastrófico",5,0)))))))))</f>
        <v>2</v>
      </c>
      <c r="L25" s="43">
        <f>J25*K25</f>
        <v>8</v>
      </c>
      <c r="M25" s="44" t="str">
        <f>VLOOKUP(K25,MapadeCalor!$B$2:$G$6,J25+1,0)</f>
        <v>ALTO</v>
      </c>
      <c r="N25" s="59" t="s">
        <v>478</v>
      </c>
      <c r="O25" s="42" t="s">
        <v>120</v>
      </c>
      <c r="P25" s="42" t="s">
        <v>122</v>
      </c>
      <c r="Q25" s="42" t="s">
        <v>2</v>
      </c>
      <c r="R25" s="46">
        <f t="shared" si="15"/>
        <v>15</v>
      </c>
      <c r="S25" s="46">
        <f t="shared" si="16"/>
        <v>5</v>
      </c>
      <c r="T25" s="46">
        <f t="shared" si="17"/>
        <v>0</v>
      </c>
      <c r="U25" s="46">
        <f t="shared" si="18"/>
        <v>20</v>
      </c>
      <c r="V25" s="44" t="str">
        <f t="shared" si="6"/>
        <v>Control Adecuado</v>
      </c>
      <c r="W25" s="44" t="str">
        <f t="shared" si="7"/>
        <v>Cambie el valor de la probabilidad</v>
      </c>
      <c r="X25" s="47" t="s">
        <v>479</v>
      </c>
      <c r="Y25" s="44"/>
      <c r="Z25" s="44"/>
      <c r="AA25" s="46">
        <f t="shared" si="9"/>
        <v>0</v>
      </c>
      <c r="AB25" s="46">
        <f t="shared" si="10"/>
        <v>0</v>
      </c>
      <c r="AC25" s="46">
        <f t="shared" si="11"/>
        <v>0</v>
      </c>
      <c r="AD25" s="44" t="e">
        <f>VLOOKUP(AB25,MapadeCalor!$B$2:$G$6,AA25+1,0)</f>
        <v>#N/A</v>
      </c>
      <c r="AE25" s="56" t="s">
        <v>601</v>
      </c>
      <c r="AF25" s="56" t="s">
        <v>602</v>
      </c>
      <c r="AG25" s="188" t="s">
        <v>613</v>
      </c>
    </row>
    <row r="26" spans="1:34" ht="96" customHeight="1" x14ac:dyDescent="0.2">
      <c r="B26" s="40">
        <f t="shared" si="12"/>
        <v>19</v>
      </c>
      <c r="C26" s="55" t="s">
        <v>63</v>
      </c>
      <c r="D26" s="44" t="s">
        <v>116</v>
      </c>
      <c r="E26" s="59" t="s">
        <v>475</v>
      </c>
      <c r="F26" s="60" t="s">
        <v>476</v>
      </c>
      <c r="G26" s="61" t="s">
        <v>477</v>
      </c>
      <c r="H26" s="44" t="s">
        <v>17</v>
      </c>
      <c r="I26" s="44" t="s">
        <v>12</v>
      </c>
      <c r="J26" s="46">
        <f>IF(H26="Raro",1,(IF(H26="Poco Probable",2,(IF(H26="Posible",3,(IF(H26="Probable",4,(IF(H26="Casi Seguro",5,0)))))))))</f>
        <v>4</v>
      </c>
      <c r="K26" s="46">
        <f>IF(I26="Insignificante",1,(IF(I26="Menor",2,(IF(I26="Moderado",3,(IF(I26="Mayor",4,(IF(I26="Catastrófico",5,0)))))))))</f>
        <v>2</v>
      </c>
      <c r="L26" s="43">
        <f>J26*K26</f>
        <v>8</v>
      </c>
      <c r="M26" s="44" t="str">
        <f>VLOOKUP(K26,MapadeCalor!$B$2:$G$6,J26+1,0)</f>
        <v>ALTO</v>
      </c>
      <c r="N26" s="59" t="s">
        <v>480</v>
      </c>
      <c r="O26" s="42" t="s">
        <v>121</v>
      </c>
      <c r="P26" s="42" t="s">
        <v>122</v>
      </c>
      <c r="Q26" s="42" t="s">
        <v>2</v>
      </c>
      <c r="R26" s="46">
        <f t="shared" si="15"/>
        <v>20</v>
      </c>
      <c r="S26" s="46">
        <f t="shared" si="16"/>
        <v>5</v>
      </c>
      <c r="T26" s="46">
        <f t="shared" si="17"/>
        <v>0</v>
      </c>
      <c r="U26" s="46">
        <f t="shared" si="18"/>
        <v>25</v>
      </c>
      <c r="V26" s="44" t="str">
        <f t="shared" si="6"/>
        <v>Control Adecuado</v>
      </c>
      <c r="W26" s="44" t="str">
        <f t="shared" si="7"/>
        <v>Cambie el valor de la probabilidad</v>
      </c>
      <c r="X26" s="47" t="s">
        <v>481</v>
      </c>
      <c r="Y26" s="44"/>
      <c r="Z26" s="44"/>
      <c r="AA26" s="46">
        <f t="shared" si="9"/>
        <v>0</v>
      </c>
      <c r="AB26" s="46">
        <f t="shared" si="10"/>
        <v>0</v>
      </c>
      <c r="AC26" s="46">
        <f t="shared" si="11"/>
        <v>0</v>
      </c>
      <c r="AD26" s="44" t="e">
        <f>VLOOKUP(AB26,MapadeCalor!$B$2:$G$6,AA26+1,0)</f>
        <v>#N/A</v>
      </c>
      <c r="AE26" s="56" t="s">
        <v>603</v>
      </c>
      <c r="AF26" s="56" t="s">
        <v>604</v>
      </c>
      <c r="AG26" s="188" t="s">
        <v>706</v>
      </c>
    </row>
    <row r="27" spans="1:34" ht="210.75" customHeight="1" x14ac:dyDescent="0.2">
      <c r="B27" s="40">
        <f t="shared" si="12"/>
        <v>20</v>
      </c>
      <c r="C27" s="62" t="s">
        <v>62</v>
      </c>
      <c r="D27" s="44" t="s">
        <v>110</v>
      </c>
      <c r="E27" s="44" t="s">
        <v>148</v>
      </c>
      <c r="F27" s="42" t="s">
        <v>340</v>
      </c>
      <c r="G27" s="42" t="s">
        <v>149</v>
      </c>
      <c r="H27" s="44" t="s">
        <v>16</v>
      </c>
      <c r="I27" s="44" t="s">
        <v>12</v>
      </c>
      <c r="J27" s="46">
        <f t="shared" si="13"/>
        <v>3</v>
      </c>
      <c r="K27" s="46">
        <f t="shared" si="14"/>
        <v>2</v>
      </c>
      <c r="L27" s="43">
        <f t="shared" si="8"/>
        <v>6</v>
      </c>
      <c r="M27" s="44" t="str">
        <f>VLOOKUP(K27,MapadeCalor!$B$2:$G$6,J27+1,0)</f>
        <v>MEDIO</v>
      </c>
      <c r="N27" s="45" t="s">
        <v>341</v>
      </c>
      <c r="O27" s="42" t="s">
        <v>120</v>
      </c>
      <c r="P27" s="42" t="s">
        <v>122</v>
      </c>
      <c r="Q27" s="42" t="s">
        <v>133</v>
      </c>
      <c r="R27" s="46">
        <f t="shared" si="15"/>
        <v>15</v>
      </c>
      <c r="S27" s="46">
        <f t="shared" si="16"/>
        <v>5</v>
      </c>
      <c r="T27" s="46">
        <f t="shared" si="17"/>
        <v>10</v>
      </c>
      <c r="U27" s="46">
        <f t="shared" si="18"/>
        <v>30</v>
      </c>
      <c r="V27" s="44" t="str">
        <f t="shared" si="6"/>
        <v>Control Fuerte</v>
      </c>
      <c r="W27" s="44" t="str">
        <f t="shared" si="7"/>
        <v>Cambie probabilidad e impacto</v>
      </c>
      <c r="X27" s="45" t="s">
        <v>154</v>
      </c>
      <c r="Y27" s="44"/>
      <c r="Z27" s="44"/>
      <c r="AA27" s="46">
        <f t="shared" si="9"/>
        <v>0</v>
      </c>
      <c r="AB27" s="46">
        <f t="shared" si="10"/>
        <v>0</v>
      </c>
      <c r="AC27" s="46">
        <f t="shared" si="11"/>
        <v>0</v>
      </c>
      <c r="AD27" s="44" t="e">
        <f>VLOOKUP(AB27,MapadeCalor!$B$2:$G$6,AA27+1,0)</f>
        <v>#N/A</v>
      </c>
      <c r="AE27" s="42" t="s">
        <v>570</v>
      </c>
      <c r="AF27" s="44" t="s">
        <v>571</v>
      </c>
      <c r="AG27" s="188" t="s">
        <v>724</v>
      </c>
    </row>
    <row r="28" spans="1:34" ht="216" customHeight="1" x14ac:dyDescent="0.2">
      <c r="B28" s="40">
        <f t="shared" si="12"/>
        <v>21</v>
      </c>
      <c r="C28" s="62" t="s">
        <v>62</v>
      </c>
      <c r="D28" s="44" t="s">
        <v>110</v>
      </c>
      <c r="E28" s="44" t="s">
        <v>150</v>
      </c>
      <c r="F28" s="42" t="s">
        <v>406</v>
      </c>
      <c r="G28" s="42" t="s">
        <v>267</v>
      </c>
      <c r="H28" s="44" t="s">
        <v>16</v>
      </c>
      <c r="I28" s="44" t="s">
        <v>12</v>
      </c>
      <c r="J28" s="46">
        <f t="shared" si="13"/>
        <v>3</v>
      </c>
      <c r="K28" s="46">
        <f t="shared" si="14"/>
        <v>2</v>
      </c>
      <c r="L28" s="43">
        <f t="shared" si="8"/>
        <v>6</v>
      </c>
      <c r="M28" s="44" t="str">
        <f>VLOOKUP(K28,MapadeCalor!$B$2:$G$6,J28+1,0)</f>
        <v>MEDIO</v>
      </c>
      <c r="N28" s="45" t="s">
        <v>342</v>
      </c>
      <c r="O28" s="42" t="s">
        <v>120</v>
      </c>
      <c r="P28" s="42" t="s">
        <v>122</v>
      </c>
      <c r="Q28" s="42" t="s">
        <v>133</v>
      </c>
      <c r="R28" s="46">
        <f t="shared" si="15"/>
        <v>15</v>
      </c>
      <c r="S28" s="46">
        <f t="shared" si="16"/>
        <v>5</v>
      </c>
      <c r="T28" s="46">
        <f t="shared" si="17"/>
        <v>10</v>
      </c>
      <c r="U28" s="46">
        <f t="shared" si="18"/>
        <v>30</v>
      </c>
      <c r="V28" s="44" t="str">
        <f t="shared" si="6"/>
        <v>Control Fuerte</v>
      </c>
      <c r="W28" s="44" t="str">
        <f t="shared" si="7"/>
        <v>Cambie probabilidad e impacto</v>
      </c>
      <c r="X28" s="50" t="s">
        <v>343</v>
      </c>
      <c r="Y28" s="44"/>
      <c r="Z28" s="44"/>
      <c r="AA28" s="46">
        <f t="shared" si="9"/>
        <v>0</v>
      </c>
      <c r="AB28" s="46">
        <f t="shared" si="10"/>
        <v>0</v>
      </c>
      <c r="AC28" s="46">
        <f t="shared" si="11"/>
        <v>0</v>
      </c>
      <c r="AD28" s="44" t="e">
        <f>VLOOKUP(AB28,MapadeCalor!$B$2:$G$6,AA28+1,0)</f>
        <v>#N/A</v>
      </c>
      <c r="AE28" s="42" t="s">
        <v>572</v>
      </c>
      <c r="AF28" s="44" t="s">
        <v>571</v>
      </c>
      <c r="AG28" s="188" t="s">
        <v>726</v>
      </c>
    </row>
    <row r="29" spans="1:34" ht="167.25" customHeight="1" x14ac:dyDescent="0.2">
      <c r="B29" s="40">
        <f t="shared" si="12"/>
        <v>22</v>
      </c>
      <c r="C29" s="62" t="s">
        <v>62</v>
      </c>
      <c r="D29" s="44" t="s">
        <v>110</v>
      </c>
      <c r="E29" s="42" t="s">
        <v>151</v>
      </c>
      <c r="F29" s="42" t="s">
        <v>152</v>
      </c>
      <c r="G29" s="42" t="s">
        <v>266</v>
      </c>
      <c r="H29" s="44" t="s">
        <v>139</v>
      </c>
      <c r="I29" s="44" t="s">
        <v>12</v>
      </c>
      <c r="J29" s="46">
        <f t="shared" si="13"/>
        <v>2</v>
      </c>
      <c r="K29" s="46">
        <f t="shared" si="14"/>
        <v>2</v>
      </c>
      <c r="L29" s="43">
        <f t="shared" si="8"/>
        <v>4</v>
      </c>
      <c r="M29" s="44" t="str">
        <f>VLOOKUP(K29,MapadeCalor!$B$2:$G$6,J29+1,0)</f>
        <v>BAJO</v>
      </c>
      <c r="N29" s="45" t="s">
        <v>153</v>
      </c>
      <c r="O29" s="42" t="s">
        <v>120</v>
      </c>
      <c r="P29" s="42" t="s">
        <v>122</v>
      </c>
      <c r="Q29" s="42" t="s">
        <v>133</v>
      </c>
      <c r="R29" s="46">
        <f t="shared" si="15"/>
        <v>15</v>
      </c>
      <c r="S29" s="46">
        <f t="shared" si="16"/>
        <v>5</v>
      </c>
      <c r="T29" s="46">
        <f t="shared" si="17"/>
        <v>10</v>
      </c>
      <c r="U29" s="46">
        <f t="shared" si="18"/>
        <v>30</v>
      </c>
      <c r="V29" s="44" t="str">
        <f t="shared" si="6"/>
        <v>Control Fuerte</v>
      </c>
      <c r="W29" s="44" t="str">
        <f t="shared" si="7"/>
        <v>Cambie probabilidad e impacto</v>
      </c>
      <c r="X29" s="50" t="s">
        <v>155</v>
      </c>
      <c r="Y29" s="44"/>
      <c r="Z29" s="44"/>
      <c r="AA29" s="46">
        <f t="shared" si="9"/>
        <v>0</v>
      </c>
      <c r="AB29" s="46">
        <f t="shared" si="10"/>
        <v>0</v>
      </c>
      <c r="AC29" s="46">
        <f t="shared" si="11"/>
        <v>0</v>
      </c>
      <c r="AD29" s="44" t="e">
        <f>VLOOKUP(AB29,MapadeCalor!$B$2:$G$6,AA29+1,0)</f>
        <v>#N/A</v>
      </c>
      <c r="AE29" s="42"/>
      <c r="AF29" s="44"/>
      <c r="AG29" s="189" t="s">
        <v>725</v>
      </c>
    </row>
    <row r="30" spans="1:34" ht="225.75" customHeight="1" x14ac:dyDescent="0.2">
      <c r="B30" s="40">
        <f t="shared" si="12"/>
        <v>23</v>
      </c>
      <c r="C30" s="62" t="s">
        <v>62</v>
      </c>
      <c r="D30" s="44" t="s">
        <v>114</v>
      </c>
      <c r="E30" s="42" t="s">
        <v>156</v>
      </c>
      <c r="F30" s="42" t="s">
        <v>344</v>
      </c>
      <c r="G30" s="42" t="s">
        <v>345</v>
      </c>
      <c r="H30" s="44" t="s">
        <v>139</v>
      </c>
      <c r="I30" s="44" t="s">
        <v>13</v>
      </c>
      <c r="J30" s="46">
        <f t="shared" si="13"/>
        <v>2</v>
      </c>
      <c r="K30" s="46">
        <f t="shared" si="14"/>
        <v>4</v>
      </c>
      <c r="L30" s="43">
        <f t="shared" si="8"/>
        <v>8</v>
      </c>
      <c r="M30" s="44" t="str">
        <f>VLOOKUP(K30,MapadeCalor!$B$2:$G$6,J30+1,0)</f>
        <v>ALTO</v>
      </c>
      <c r="N30" s="45" t="s">
        <v>346</v>
      </c>
      <c r="O30" s="42" t="s">
        <v>120</v>
      </c>
      <c r="P30" s="42" t="s">
        <v>122</v>
      </c>
      <c r="Q30" s="42" t="s">
        <v>2</v>
      </c>
      <c r="R30" s="46">
        <f t="shared" si="15"/>
        <v>15</v>
      </c>
      <c r="S30" s="46">
        <f t="shared" si="16"/>
        <v>5</v>
      </c>
      <c r="T30" s="46">
        <f t="shared" si="17"/>
        <v>0</v>
      </c>
      <c r="U30" s="46">
        <f t="shared" si="18"/>
        <v>20</v>
      </c>
      <c r="V30" s="44" t="str">
        <f t="shared" si="6"/>
        <v>Control Adecuado</v>
      </c>
      <c r="W30" s="44" t="str">
        <f t="shared" si="7"/>
        <v>Cambie el valor de la probabilidad</v>
      </c>
      <c r="X30" s="45" t="s">
        <v>166</v>
      </c>
      <c r="Y30" s="44"/>
      <c r="Z30" s="44"/>
      <c r="AA30" s="46">
        <f t="shared" si="9"/>
        <v>0</v>
      </c>
      <c r="AB30" s="46">
        <f t="shared" si="10"/>
        <v>0</v>
      </c>
      <c r="AC30" s="46">
        <f t="shared" si="11"/>
        <v>0</v>
      </c>
      <c r="AD30" s="44" t="e">
        <f>VLOOKUP(AB30,MapadeCalor!$B$2:$G$6,AA30+1,0)</f>
        <v>#N/A</v>
      </c>
      <c r="AE30" s="96"/>
      <c r="AF30" s="48"/>
      <c r="AG30" s="188" t="s">
        <v>741</v>
      </c>
      <c r="AH30" s="128" t="s">
        <v>739</v>
      </c>
    </row>
    <row r="31" spans="1:34" ht="216.75" customHeight="1" x14ac:dyDescent="0.2">
      <c r="B31" s="40">
        <f t="shared" si="12"/>
        <v>24</v>
      </c>
      <c r="C31" s="62" t="s">
        <v>62</v>
      </c>
      <c r="D31" s="44" t="s">
        <v>114</v>
      </c>
      <c r="E31" s="42" t="s">
        <v>347</v>
      </c>
      <c r="F31" s="42" t="s">
        <v>348</v>
      </c>
      <c r="G31" s="42" t="s">
        <v>349</v>
      </c>
      <c r="H31" s="44" t="s">
        <v>16</v>
      </c>
      <c r="I31" s="44" t="s">
        <v>20</v>
      </c>
      <c r="J31" s="46">
        <f t="shared" si="13"/>
        <v>3</v>
      </c>
      <c r="K31" s="46">
        <f t="shared" si="14"/>
        <v>3</v>
      </c>
      <c r="L31" s="43">
        <f t="shared" si="8"/>
        <v>9</v>
      </c>
      <c r="M31" s="44" t="str">
        <f>VLOOKUP(K31,MapadeCalor!$B$2:$G$6,J31+1,0)</f>
        <v>ALTO</v>
      </c>
      <c r="N31" s="45" t="s">
        <v>350</v>
      </c>
      <c r="O31" s="42" t="s">
        <v>120</v>
      </c>
      <c r="P31" s="42" t="s">
        <v>325</v>
      </c>
      <c r="Q31" s="42" t="s">
        <v>2</v>
      </c>
      <c r="R31" s="46">
        <f t="shared" si="15"/>
        <v>15</v>
      </c>
      <c r="S31" s="46">
        <f t="shared" si="16"/>
        <v>10</v>
      </c>
      <c r="T31" s="46">
        <f t="shared" si="17"/>
        <v>0</v>
      </c>
      <c r="U31" s="46">
        <f t="shared" si="18"/>
        <v>25</v>
      </c>
      <c r="V31" s="44" t="str">
        <f t="shared" si="6"/>
        <v>Control Adecuado</v>
      </c>
      <c r="W31" s="44" t="str">
        <f t="shared" si="7"/>
        <v>Cambie el valor de la probabilidad</v>
      </c>
      <c r="X31" s="45" t="s">
        <v>167</v>
      </c>
      <c r="Y31" s="44"/>
      <c r="Z31" s="44"/>
      <c r="AA31" s="46">
        <f t="shared" si="9"/>
        <v>0</v>
      </c>
      <c r="AB31" s="46">
        <f t="shared" si="10"/>
        <v>0</v>
      </c>
      <c r="AC31" s="46">
        <f t="shared" si="11"/>
        <v>0</v>
      </c>
      <c r="AD31" s="44" t="e">
        <f>VLOOKUP(AB31,MapadeCalor!$B$2:$G$6,AA31+1,0)</f>
        <v>#N/A</v>
      </c>
      <c r="AE31" s="96"/>
      <c r="AF31" s="48"/>
      <c r="AG31" s="188" t="s">
        <v>742</v>
      </c>
      <c r="AH31" s="84" t="s">
        <v>739</v>
      </c>
    </row>
    <row r="32" spans="1:34" ht="206.25" customHeight="1" x14ac:dyDescent="0.2">
      <c r="B32" s="40">
        <f t="shared" si="12"/>
        <v>25</v>
      </c>
      <c r="C32" s="62" t="s">
        <v>94</v>
      </c>
      <c r="D32" s="44" t="s">
        <v>114</v>
      </c>
      <c r="E32" s="42" t="s">
        <v>157</v>
      </c>
      <c r="F32" s="42" t="s">
        <v>158</v>
      </c>
      <c r="G32" s="42" t="s">
        <v>351</v>
      </c>
      <c r="H32" s="44" t="s">
        <v>139</v>
      </c>
      <c r="I32" s="44" t="s">
        <v>14</v>
      </c>
      <c r="J32" s="46">
        <f t="shared" si="13"/>
        <v>2</v>
      </c>
      <c r="K32" s="46">
        <f t="shared" si="14"/>
        <v>5</v>
      </c>
      <c r="L32" s="43">
        <f t="shared" si="8"/>
        <v>10</v>
      </c>
      <c r="M32" s="44" t="str">
        <f>VLOOKUP(K32,MapadeCalor!$B$2:$G$6,J32+1,0)</f>
        <v>ALTO</v>
      </c>
      <c r="N32" s="45" t="s">
        <v>164</v>
      </c>
      <c r="O32" s="42" t="s">
        <v>120</v>
      </c>
      <c r="P32" s="42" t="s">
        <v>122</v>
      </c>
      <c r="Q32" s="42" t="s">
        <v>2</v>
      </c>
      <c r="R32" s="46">
        <f t="shared" si="15"/>
        <v>15</v>
      </c>
      <c r="S32" s="46">
        <f t="shared" si="16"/>
        <v>5</v>
      </c>
      <c r="T32" s="46">
        <f t="shared" si="17"/>
        <v>0</v>
      </c>
      <c r="U32" s="46">
        <f t="shared" si="18"/>
        <v>20</v>
      </c>
      <c r="V32" s="44" t="str">
        <f t="shared" si="6"/>
        <v>Control Adecuado</v>
      </c>
      <c r="W32" s="44" t="str">
        <f t="shared" si="7"/>
        <v>Cambie el valor de la probabilidad</v>
      </c>
      <c r="X32" s="45" t="s">
        <v>168</v>
      </c>
      <c r="Y32" s="44"/>
      <c r="Z32" s="44"/>
      <c r="AA32" s="46">
        <f t="shared" si="9"/>
        <v>0</v>
      </c>
      <c r="AB32" s="46">
        <f t="shared" si="10"/>
        <v>0</v>
      </c>
      <c r="AC32" s="46">
        <f t="shared" si="11"/>
        <v>0</v>
      </c>
      <c r="AD32" s="44" t="e">
        <f>VLOOKUP(AB32,MapadeCalor!$B$2:$G$6,AA32+1,0)</f>
        <v>#N/A</v>
      </c>
      <c r="AE32" s="96"/>
      <c r="AF32" s="48"/>
      <c r="AG32" s="188" t="s">
        <v>741</v>
      </c>
      <c r="AH32" s="191"/>
    </row>
    <row r="33" spans="2:34" ht="103.5" customHeight="1" x14ac:dyDescent="0.2">
      <c r="B33" s="40">
        <f t="shared" si="12"/>
        <v>26</v>
      </c>
      <c r="C33" s="62" t="s">
        <v>62</v>
      </c>
      <c r="D33" s="44" t="s">
        <v>114</v>
      </c>
      <c r="E33" s="42" t="s">
        <v>352</v>
      </c>
      <c r="F33" s="42" t="s">
        <v>159</v>
      </c>
      <c r="G33" s="42" t="s">
        <v>353</v>
      </c>
      <c r="H33" s="44" t="s">
        <v>16</v>
      </c>
      <c r="I33" s="44" t="s">
        <v>20</v>
      </c>
      <c r="J33" s="46">
        <f t="shared" si="13"/>
        <v>3</v>
      </c>
      <c r="K33" s="46">
        <f t="shared" si="14"/>
        <v>3</v>
      </c>
      <c r="L33" s="43">
        <f t="shared" si="8"/>
        <v>9</v>
      </c>
      <c r="M33" s="44" t="str">
        <f>VLOOKUP(K33,MapadeCalor!$B$2:$G$6,J33+1,0)</f>
        <v>ALTO</v>
      </c>
      <c r="N33" s="45" t="s">
        <v>165</v>
      </c>
      <c r="O33" s="42" t="s">
        <v>121</v>
      </c>
      <c r="P33" s="42" t="s">
        <v>122</v>
      </c>
      <c r="Q33" s="42" t="s">
        <v>2</v>
      </c>
      <c r="R33" s="46">
        <f t="shared" si="15"/>
        <v>20</v>
      </c>
      <c r="S33" s="46">
        <f t="shared" si="16"/>
        <v>5</v>
      </c>
      <c r="T33" s="46">
        <f t="shared" si="17"/>
        <v>0</v>
      </c>
      <c r="U33" s="46">
        <f t="shared" si="18"/>
        <v>25</v>
      </c>
      <c r="V33" s="44" t="str">
        <f t="shared" si="6"/>
        <v>Control Adecuado</v>
      </c>
      <c r="W33" s="44" t="str">
        <f t="shared" si="7"/>
        <v>Cambie el valor de la probabilidad</v>
      </c>
      <c r="X33" s="45" t="s">
        <v>169</v>
      </c>
      <c r="Y33" s="44"/>
      <c r="Z33" s="44"/>
      <c r="AA33" s="46">
        <f t="shared" si="9"/>
        <v>0</v>
      </c>
      <c r="AB33" s="46">
        <f t="shared" si="10"/>
        <v>0</v>
      </c>
      <c r="AC33" s="46">
        <f t="shared" si="11"/>
        <v>0</v>
      </c>
      <c r="AD33" s="44" t="e">
        <f>VLOOKUP(AB33,MapadeCalor!$B$2:$G$6,AA33+1,0)</f>
        <v>#N/A</v>
      </c>
      <c r="AE33" s="96"/>
      <c r="AF33" s="48"/>
      <c r="AG33" s="188" t="s">
        <v>740</v>
      </c>
    </row>
    <row r="34" spans="2:34" ht="71.25" customHeight="1" x14ac:dyDescent="0.2">
      <c r="B34" s="40">
        <f t="shared" si="12"/>
        <v>27</v>
      </c>
      <c r="C34" s="62" t="s">
        <v>62</v>
      </c>
      <c r="D34" s="44" t="s">
        <v>118</v>
      </c>
      <c r="E34" s="42" t="s">
        <v>354</v>
      </c>
      <c r="F34" s="42" t="s">
        <v>355</v>
      </c>
      <c r="G34" s="42" t="s">
        <v>160</v>
      </c>
      <c r="H34" s="44" t="s">
        <v>15</v>
      </c>
      <c r="I34" s="44" t="s">
        <v>20</v>
      </c>
      <c r="J34" s="46">
        <f t="shared" si="13"/>
        <v>1</v>
      </c>
      <c r="K34" s="46">
        <f t="shared" si="14"/>
        <v>3</v>
      </c>
      <c r="L34" s="43">
        <f t="shared" si="8"/>
        <v>3</v>
      </c>
      <c r="M34" s="44" t="str">
        <f>VLOOKUP(K34,MapadeCalor!$B$2:$G$6,J34+1,0)</f>
        <v>BAJO</v>
      </c>
      <c r="N34" s="45" t="s">
        <v>356</v>
      </c>
      <c r="O34" s="42" t="s">
        <v>120</v>
      </c>
      <c r="P34" s="42" t="s">
        <v>122</v>
      </c>
      <c r="Q34" s="42" t="s">
        <v>2</v>
      </c>
      <c r="R34" s="46">
        <f t="shared" si="15"/>
        <v>15</v>
      </c>
      <c r="S34" s="46">
        <f t="shared" si="16"/>
        <v>5</v>
      </c>
      <c r="T34" s="46">
        <f t="shared" si="17"/>
        <v>0</v>
      </c>
      <c r="U34" s="46">
        <f t="shared" si="18"/>
        <v>20</v>
      </c>
      <c r="V34" s="44" t="str">
        <f t="shared" si="6"/>
        <v>Control Adecuado</v>
      </c>
      <c r="W34" s="44" t="str">
        <f t="shared" si="7"/>
        <v>Cambie el valor de la probabilidad</v>
      </c>
      <c r="X34" s="45" t="s">
        <v>321</v>
      </c>
      <c r="Y34" s="44"/>
      <c r="Z34" s="44"/>
      <c r="AA34" s="46">
        <f t="shared" si="9"/>
        <v>0</v>
      </c>
      <c r="AB34" s="46">
        <f t="shared" si="10"/>
        <v>0</v>
      </c>
      <c r="AC34" s="46">
        <f t="shared" si="11"/>
        <v>0</v>
      </c>
      <c r="AD34" s="44" t="e">
        <f>VLOOKUP(AB34,MapadeCalor!$B$2:$G$6,AA34+1,0)</f>
        <v>#N/A</v>
      </c>
      <c r="AE34" s="42" t="s">
        <v>619</v>
      </c>
      <c r="AF34" s="44" t="s">
        <v>620</v>
      </c>
      <c r="AG34" s="188" t="s">
        <v>669</v>
      </c>
    </row>
    <row r="35" spans="2:34" ht="78.75" customHeight="1" x14ac:dyDescent="0.2">
      <c r="B35" s="40">
        <f t="shared" si="12"/>
        <v>28</v>
      </c>
      <c r="C35" s="62" t="s">
        <v>94</v>
      </c>
      <c r="D35" s="44" t="s">
        <v>118</v>
      </c>
      <c r="E35" s="45" t="s">
        <v>161</v>
      </c>
      <c r="F35" s="58" t="s">
        <v>357</v>
      </c>
      <c r="G35" s="58" t="s">
        <v>358</v>
      </c>
      <c r="H35" s="44" t="s">
        <v>15</v>
      </c>
      <c r="I35" s="44" t="s">
        <v>14</v>
      </c>
      <c r="J35" s="46">
        <f t="shared" si="13"/>
        <v>1</v>
      </c>
      <c r="K35" s="46">
        <f t="shared" si="14"/>
        <v>5</v>
      </c>
      <c r="L35" s="43">
        <f t="shared" si="8"/>
        <v>5</v>
      </c>
      <c r="M35" s="44" t="str">
        <f>VLOOKUP(K35,MapadeCalor!$B$2:$G$6,J35+1,0)</f>
        <v>ALTO</v>
      </c>
      <c r="N35" s="45" t="s">
        <v>359</v>
      </c>
      <c r="O35" s="42" t="s">
        <v>120</v>
      </c>
      <c r="P35" s="42" t="s">
        <v>122</v>
      </c>
      <c r="Q35" s="42" t="s">
        <v>2</v>
      </c>
      <c r="R35" s="46">
        <f t="shared" si="15"/>
        <v>15</v>
      </c>
      <c r="S35" s="46">
        <f t="shared" si="16"/>
        <v>5</v>
      </c>
      <c r="T35" s="46">
        <f t="shared" si="17"/>
        <v>0</v>
      </c>
      <c r="U35" s="46">
        <f t="shared" si="18"/>
        <v>20</v>
      </c>
      <c r="V35" s="44" t="str">
        <f t="shared" si="6"/>
        <v>Control Adecuado</v>
      </c>
      <c r="W35" s="44" t="str">
        <f t="shared" si="7"/>
        <v>Cambie el valor de la probabilidad</v>
      </c>
      <c r="X35" s="45" t="s">
        <v>322</v>
      </c>
      <c r="Y35" s="44"/>
      <c r="Z35" s="44"/>
      <c r="AA35" s="46">
        <f t="shared" si="9"/>
        <v>0</v>
      </c>
      <c r="AB35" s="46">
        <f t="shared" si="10"/>
        <v>0</v>
      </c>
      <c r="AC35" s="46">
        <f t="shared" si="11"/>
        <v>0</v>
      </c>
      <c r="AD35" s="44" t="e">
        <f>VLOOKUP(AB35,MapadeCalor!$B$2:$G$6,AA35+1,0)</f>
        <v>#N/A</v>
      </c>
      <c r="AE35" s="42" t="s">
        <v>621</v>
      </c>
      <c r="AF35" s="44" t="s">
        <v>620</v>
      </c>
      <c r="AG35" s="188" t="s">
        <v>670</v>
      </c>
    </row>
    <row r="36" spans="2:34" ht="78" customHeight="1" x14ac:dyDescent="0.2">
      <c r="B36" s="40">
        <f t="shared" si="12"/>
        <v>29</v>
      </c>
      <c r="C36" s="62" t="s">
        <v>93</v>
      </c>
      <c r="D36" s="44" t="s">
        <v>118</v>
      </c>
      <c r="E36" s="45" t="s">
        <v>162</v>
      </c>
      <c r="F36" s="58" t="s">
        <v>360</v>
      </c>
      <c r="G36" s="58" t="s">
        <v>408</v>
      </c>
      <c r="H36" s="44" t="s">
        <v>15</v>
      </c>
      <c r="I36" s="44" t="s">
        <v>20</v>
      </c>
      <c r="J36" s="46">
        <f t="shared" si="13"/>
        <v>1</v>
      </c>
      <c r="K36" s="46">
        <f t="shared" si="14"/>
        <v>3</v>
      </c>
      <c r="L36" s="43">
        <f t="shared" si="8"/>
        <v>3</v>
      </c>
      <c r="M36" s="44" t="str">
        <f>VLOOKUP(K36,MapadeCalor!$B$2:$G$6,J36+1,0)</f>
        <v>BAJO</v>
      </c>
      <c r="N36" s="45" t="s">
        <v>361</v>
      </c>
      <c r="O36" s="42" t="s">
        <v>120</v>
      </c>
      <c r="P36" s="42" t="s">
        <v>122</v>
      </c>
      <c r="Q36" s="42" t="s">
        <v>2</v>
      </c>
      <c r="R36" s="46">
        <f t="shared" si="15"/>
        <v>15</v>
      </c>
      <c r="S36" s="46">
        <f t="shared" si="16"/>
        <v>5</v>
      </c>
      <c r="T36" s="46">
        <f t="shared" si="17"/>
        <v>0</v>
      </c>
      <c r="U36" s="46">
        <f t="shared" si="18"/>
        <v>20</v>
      </c>
      <c r="V36" s="44" t="str">
        <f t="shared" si="6"/>
        <v>Control Adecuado</v>
      </c>
      <c r="W36" s="44" t="str">
        <f t="shared" si="7"/>
        <v>Cambie el valor de la probabilidad</v>
      </c>
      <c r="X36" s="45" t="s">
        <v>320</v>
      </c>
      <c r="Y36" s="44"/>
      <c r="Z36" s="44"/>
      <c r="AA36" s="46">
        <f t="shared" si="9"/>
        <v>0</v>
      </c>
      <c r="AB36" s="46">
        <f t="shared" si="10"/>
        <v>0</v>
      </c>
      <c r="AC36" s="46">
        <f t="shared" si="11"/>
        <v>0</v>
      </c>
      <c r="AD36" s="44" t="e">
        <f>VLOOKUP(AB36,MapadeCalor!$B$2:$G$6,AA36+1,0)</f>
        <v>#N/A</v>
      </c>
      <c r="AE36" s="56" t="s">
        <v>633</v>
      </c>
      <c r="AF36" s="44" t="s">
        <v>620</v>
      </c>
      <c r="AG36" s="188" t="s">
        <v>671</v>
      </c>
    </row>
    <row r="37" spans="2:34" ht="116.25" customHeight="1" x14ac:dyDescent="0.2">
      <c r="B37" s="40">
        <f t="shared" si="12"/>
        <v>30</v>
      </c>
      <c r="C37" s="62" t="s">
        <v>124</v>
      </c>
      <c r="D37" s="44" t="s">
        <v>118</v>
      </c>
      <c r="E37" s="45" t="s">
        <v>362</v>
      </c>
      <c r="F37" s="58" t="s">
        <v>363</v>
      </c>
      <c r="G37" s="58" t="s">
        <v>163</v>
      </c>
      <c r="H37" s="44" t="s">
        <v>15</v>
      </c>
      <c r="I37" s="44" t="s">
        <v>20</v>
      </c>
      <c r="J37" s="46">
        <f t="shared" si="13"/>
        <v>1</v>
      </c>
      <c r="K37" s="46">
        <f t="shared" si="14"/>
        <v>3</v>
      </c>
      <c r="L37" s="43">
        <f t="shared" si="8"/>
        <v>3</v>
      </c>
      <c r="M37" s="44" t="str">
        <f>VLOOKUP(K37,MapadeCalor!$B$2:$G$6,J37+1,0)</f>
        <v>BAJO</v>
      </c>
      <c r="N37" s="45" t="s">
        <v>364</v>
      </c>
      <c r="O37" s="42" t="s">
        <v>120</v>
      </c>
      <c r="P37" s="42" t="s">
        <v>122</v>
      </c>
      <c r="Q37" s="42" t="s">
        <v>2</v>
      </c>
      <c r="R37" s="46">
        <f t="shared" si="15"/>
        <v>15</v>
      </c>
      <c r="S37" s="46">
        <f t="shared" si="16"/>
        <v>5</v>
      </c>
      <c r="T37" s="46">
        <f t="shared" si="17"/>
        <v>0</v>
      </c>
      <c r="U37" s="46">
        <f t="shared" si="18"/>
        <v>20</v>
      </c>
      <c r="V37" s="44" t="str">
        <f t="shared" si="6"/>
        <v>Control Adecuado</v>
      </c>
      <c r="W37" s="44" t="str">
        <f t="shared" si="7"/>
        <v>Cambie el valor de la probabilidad</v>
      </c>
      <c r="X37" s="45" t="s">
        <v>166</v>
      </c>
      <c r="Y37" s="44"/>
      <c r="Z37" s="44"/>
      <c r="AA37" s="46">
        <f t="shared" si="9"/>
        <v>0</v>
      </c>
      <c r="AB37" s="46">
        <f t="shared" si="10"/>
        <v>0</v>
      </c>
      <c r="AC37" s="46">
        <f t="shared" si="11"/>
        <v>0</v>
      </c>
      <c r="AD37" s="44" t="e">
        <f>VLOOKUP(AB37,MapadeCalor!$B$2:$G$6,AA37+1,0)</f>
        <v>#N/A</v>
      </c>
      <c r="AE37" s="42" t="s">
        <v>622</v>
      </c>
      <c r="AF37" s="44" t="s">
        <v>620</v>
      </c>
      <c r="AG37" s="188" t="s">
        <v>672</v>
      </c>
    </row>
    <row r="38" spans="2:34" ht="97.5" customHeight="1" x14ac:dyDescent="0.2">
      <c r="B38" s="40">
        <f t="shared" si="12"/>
        <v>31</v>
      </c>
      <c r="C38" s="62" t="s">
        <v>62</v>
      </c>
      <c r="D38" s="44" t="s">
        <v>108</v>
      </c>
      <c r="E38" s="42" t="s">
        <v>170</v>
      </c>
      <c r="F38" s="42" t="s">
        <v>405</v>
      </c>
      <c r="G38" s="54" t="s">
        <v>365</v>
      </c>
      <c r="H38" s="44" t="s">
        <v>18</v>
      </c>
      <c r="I38" s="44" t="s">
        <v>20</v>
      </c>
      <c r="J38" s="46">
        <f t="shared" si="13"/>
        <v>5</v>
      </c>
      <c r="K38" s="46">
        <f t="shared" si="14"/>
        <v>3</v>
      </c>
      <c r="L38" s="43">
        <f t="shared" si="8"/>
        <v>15</v>
      </c>
      <c r="M38" s="44" t="str">
        <f>VLOOKUP(K38,MapadeCalor!$B$2:$G$6,J38+1,0)</f>
        <v>MUY ALTO</v>
      </c>
      <c r="N38" s="45" t="s">
        <v>366</v>
      </c>
      <c r="O38" s="42" t="s">
        <v>120</v>
      </c>
      <c r="P38" s="42" t="s">
        <v>122</v>
      </c>
      <c r="Q38" s="42" t="s">
        <v>2</v>
      </c>
      <c r="R38" s="46">
        <f t="shared" si="15"/>
        <v>15</v>
      </c>
      <c r="S38" s="46">
        <f t="shared" si="16"/>
        <v>5</v>
      </c>
      <c r="T38" s="46">
        <f t="shared" si="17"/>
        <v>0</v>
      </c>
      <c r="U38" s="46">
        <f t="shared" si="18"/>
        <v>20</v>
      </c>
      <c r="V38" s="44" t="str">
        <f t="shared" si="6"/>
        <v>Control Adecuado</v>
      </c>
      <c r="W38" s="44" t="str">
        <f t="shared" si="7"/>
        <v>Cambie el valor de la probabilidad</v>
      </c>
      <c r="X38" s="47" t="s">
        <v>171</v>
      </c>
      <c r="Y38" s="44"/>
      <c r="Z38" s="44"/>
      <c r="AA38" s="46">
        <f t="shared" si="9"/>
        <v>0</v>
      </c>
      <c r="AB38" s="46">
        <f t="shared" si="10"/>
        <v>0</v>
      </c>
      <c r="AC38" s="46">
        <f t="shared" si="11"/>
        <v>0</v>
      </c>
      <c r="AD38" s="44" t="e">
        <f>VLOOKUP(AB38,MapadeCalor!$B$2:$G$6,AA38+1,0)</f>
        <v>#N/A</v>
      </c>
      <c r="AE38" s="95" t="s">
        <v>662</v>
      </c>
      <c r="AF38" s="44" t="s">
        <v>555</v>
      </c>
      <c r="AG38" s="188" t="s">
        <v>674</v>
      </c>
    </row>
    <row r="39" spans="2:34" ht="109.5" customHeight="1" x14ac:dyDescent="0.2">
      <c r="B39" s="40">
        <f t="shared" si="12"/>
        <v>32</v>
      </c>
      <c r="C39" s="62" t="s">
        <v>62</v>
      </c>
      <c r="D39" s="44" t="s">
        <v>108</v>
      </c>
      <c r="E39" s="42" t="s">
        <v>367</v>
      </c>
      <c r="F39" s="42" t="s">
        <v>368</v>
      </c>
      <c r="G39" s="54" t="s">
        <v>369</v>
      </c>
      <c r="H39" s="44" t="s">
        <v>17</v>
      </c>
      <c r="I39" s="44" t="s">
        <v>20</v>
      </c>
      <c r="J39" s="46">
        <f t="shared" si="13"/>
        <v>4</v>
      </c>
      <c r="K39" s="46">
        <f t="shared" si="14"/>
        <v>3</v>
      </c>
      <c r="L39" s="43">
        <f t="shared" si="8"/>
        <v>12</v>
      </c>
      <c r="M39" s="44" t="str">
        <f>VLOOKUP(J39,MapadeCalor!$B$2:$G$6,K39+1,0)</f>
        <v>ALTO</v>
      </c>
      <c r="N39" s="45" t="s">
        <v>407</v>
      </c>
      <c r="O39" s="42" t="s">
        <v>120</v>
      </c>
      <c r="P39" s="42" t="s">
        <v>122</v>
      </c>
      <c r="Q39" s="42" t="s">
        <v>2</v>
      </c>
      <c r="R39" s="46">
        <f t="shared" si="15"/>
        <v>15</v>
      </c>
      <c r="S39" s="46">
        <f t="shared" si="16"/>
        <v>5</v>
      </c>
      <c r="T39" s="46">
        <f t="shared" si="17"/>
        <v>0</v>
      </c>
      <c r="U39" s="46">
        <f t="shared" si="18"/>
        <v>20</v>
      </c>
      <c r="V39" s="44" t="str">
        <f t="shared" si="6"/>
        <v>Control Adecuado</v>
      </c>
      <c r="W39" s="44" t="str">
        <f t="shared" si="7"/>
        <v>Cambie el valor de la probabilidad</v>
      </c>
      <c r="X39" s="47" t="s">
        <v>172</v>
      </c>
      <c r="Y39" s="44"/>
      <c r="Z39" s="44"/>
      <c r="AA39" s="46">
        <f t="shared" si="9"/>
        <v>0</v>
      </c>
      <c r="AB39" s="46">
        <f t="shared" si="10"/>
        <v>0</v>
      </c>
      <c r="AC39" s="46">
        <f t="shared" si="11"/>
        <v>0</v>
      </c>
      <c r="AD39" s="44" t="e">
        <f>VLOOKUP(AB39,MapadeCalor!$B$2:$G$6,AA39+1,0)</f>
        <v>#N/A</v>
      </c>
      <c r="AE39" s="96" t="s">
        <v>663</v>
      </c>
      <c r="AF39" s="44" t="s">
        <v>556</v>
      </c>
      <c r="AG39" s="188" t="s">
        <v>678</v>
      </c>
    </row>
    <row r="40" spans="2:34" ht="93.75" customHeight="1" x14ac:dyDescent="0.2">
      <c r="B40" s="40">
        <f t="shared" si="12"/>
        <v>33</v>
      </c>
      <c r="C40" s="62" t="s">
        <v>62</v>
      </c>
      <c r="D40" s="44" t="s">
        <v>112</v>
      </c>
      <c r="E40" s="42" t="s">
        <v>173</v>
      </c>
      <c r="F40" s="42" t="s">
        <v>370</v>
      </c>
      <c r="G40" s="42" t="s">
        <v>174</v>
      </c>
      <c r="H40" s="44" t="s">
        <v>16</v>
      </c>
      <c r="I40" s="44" t="s">
        <v>14</v>
      </c>
      <c r="J40" s="46">
        <f t="shared" si="13"/>
        <v>3</v>
      </c>
      <c r="K40" s="46">
        <f t="shared" si="14"/>
        <v>5</v>
      </c>
      <c r="L40" s="43">
        <f t="shared" si="8"/>
        <v>15</v>
      </c>
      <c r="M40" s="44" t="str">
        <f>VLOOKUP(K40,MapadeCalor!$B$2:$G$6,J40+1,0)</f>
        <v>MUY ALTO</v>
      </c>
      <c r="N40" s="45" t="s">
        <v>371</v>
      </c>
      <c r="O40" s="42" t="s">
        <v>120</v>
      </c>
      <c r="P40" s="42" t="s">
        <v>122</v>
      </c>
      <c r="Q40" s="42" t="s">
        <v>2</v>
      </c>
      <c r="R40" s="46">
        <f t="shared" si="15"/>
        <v>15</v>
      </c>
      <c r="S40" s="46">
        <f t="shared" si="16"/>
        <v>5</v>
      </c>
      <c r="T40" s="46">
        <f t="shared" si="17"/>
        <v>0</v>
      </c>
      <c r="U40" s="46">
        <f t="shared" si="18"/>
        <v>20</v>
      </c>
      <c r="V40" s="44" t="str">
        <f t="shared" si="6"/>
        <v>Control Adecuado</v>
      </c>
      <c r="W40" s="44" t="str">
        <f t="shared" si="7"/>
        <v>Cambie el valor de la probabilidad</v>
      </c>
      <c r="X40" s="45" t="s">
        <v>372</v>
      </c>
      <c r="Y40" s="44"/>
      <c r="Z40" s="44"/>
      <c r="AA40" s="46">
        <f t="shared" si="9"/>
        <v>0</v>
      </c>
      <c r="AB40" s="46">
        <f t="shared" si="10"/>
        <v>0</v>
      </c>
      <c r="AC40" s="46">
        <f t="shared" si="11"/>
        <v>0</v>
      </c>
      <c r="AD40" s="44" t="e">
        <f>VLOOKUP(AB40,MapadeCalor!$B$2:$G$6,AA40+1,0)</f>
        <v>#N/A</v>
      </c>
      <c r="AE40" s="65" t="s">
        <v>576</v>
      </c>
      <c r="AF40" s="44" t="s">
        <v>577</v>
      </c>
      <c r="AG40" s="188" t="s">
        <v>693</v>
      </c>
    </row>
    <row r="41" spans="2:34" ht="87" customHeight="1" x14ac:dyDescent="0.2">
      <c r="B41" s="40">
        <f t="shared" si="12"/>
        <v>34</v>
      </c>
      <c r="C41" s="62" t="s">
        <v>93</v>
      </c>
      <c r="D41" s="44" t="s">
        <v>112</v>
      </c>
      <c r="E41" s="42" t="s">
        <v>373</v>
      </c>
      <c r="F41" s="42" t="s">
        <v>374</v>
      </c>
      <c r="G41" s="42" t="s">
        <v>177</v>
      </c>
      <c r="H41" s="44" t="s">
        <v>17</v>
      </c>
      <c r="I41" s="44" t="s">
        <v>20</v>
      </c>
      <c r="J41" s="46">
        <f t="shared" si="13"/>
        <v>4</v>
      </c>
      <c r="K41" s="46">
        <f t="shared" si="14"/>
        <v>3</v>
      </c>
      <c r="L41" s="43">
        <f t="shared" si="8"/>
        <v>12</v>
      </c>
      <c r="M41" s="44" t="str">
        <f>VLOOKUP(J41,MapadeCalor!$B$2:$G$6,K41+1,0)</f>
        <v>ALTO</v>
      </c>
      <c r="N41" s="45" t="s">
        <v>375</v>
      </c>
      <c r="O41" s="42" t="s">
        <v>120</v>
      </c>
      <c r="P41" s="42" t="s">
        <v>122</v>
      </c>
      <c r="Q41" s="42" t="s">
        <v>2</v>
      </c>
      <c r="R41" s="46">
        <f t="shared" si="15"/>
        <v>15</v>
      </c>
      <c r="S41" s="46">
        <f t="shared" si="16"/>
        <v>5</v>
      </c>
      <c r="T41" s="46">
        <f t="shared" si="17"/>
        <v>0</v>
      </c>
      <c r="U41" s="46">
        <f t="shared" si="18"/>
        <v>20</v>
      </c>
      <c r="V41" s="44" t="str">
        <f t="shared" si="6"/>
        <v>Control Adecuado</v>
      </c>
      <c r="W41" s="44" t="str">
        <f t="shared" si="7"/>
        <v>Cambie el valor de la probabilidad</v>
      </c>
      <c r="X41" s="45" t="s">
        <v>376</v>
      </c>
      <c r="Y41" s="44"/>
      <c r="Z41" s="44"/>
      <c r="AA41" s="46">
        <f t="shared" si="9"/>
        <v>0</v>
      </c>
      <c r="AB41" s="46">
        <f t="shared" si="10"/>
        <v>0</v>
      </c>
      <c r="AC41" s="46">
        <f t="shared" si="11"/>
        <v>0</v>
      </c>
      <c r="AD41" s="44" t="e">
        <f>VLOOKUP(AB41,MapadeCalor!$B$2:$G$6,AA41+1,0)</f>
        <v>#N/A</v>
      </c>
      <c r="AE41" s="65" t="s">
        <v>580</v>
      </c>
      <c r="AF41" s="44" t="s">
        <v>581</v>
      </c>
      <c r="AG41" s="188" t="s">
        <v>694</v>
      </c>
    </row>
    <row r="42" spans="2:34" ht="109.5" customHeight="1" x14ac:dyDescent="0.2">
      <c r="B42" s="40">
        <f t="shared" si="12"/>
        <v>35</v>
      </c>
      <c r="C42" s="62" t="s">
        <v>94</v>
      </c>
      <c r="D42" s="44" t="s">
        <v>112</v>
      </c>
      <c r="E42" s="42" t="s">
        <v>377</v>
      </c>
      <c r="F42" s="42" t="s">
        <v>185</v>
      </c>
      <c r="G42" s="42" t="s">
        <v>378</v>
      </c>
      <c r="H42" s="44" t="s">
        <v>139</v>
      </c>
      <c r="I42" s="44" t="s">
        <v>13</v>
      </c>
      <c r="J42" s="46">
        <f t="shared" ref="J42:J55" si="19">IF(H42="Raro",1,(IF(H42="Poco Probable",2,(IF(H42="Posible",3,(IF(H42="Probable",4,(IF(H42="Casi Seguro",5,0)))))))))</f>
        <v>2</v>
      </c>
      <c r="K42" s="46">
        <f t="shared" ref="K42:K55" si="20">IF(I42="Insignificante",1,(IF(I42="Menor",2,(IF(I42="Moderado",3,(IF(I42="Mayor",4,(IF(I42="Catastrófico",5,0)))))))))</f>
        <v>4</v>
      </c>
      <c r="L42" s="43">
        <f t="shared" si="8"/>
        <v>8</v>
      </c>
      <c r="M42" s="44" t="str">
        <f>VLOOKUP(K42,MapadeCalor!$B$2:$G$6,J42+1,0)</f>
        <v>ALTO</v>
      </c>
      <c r="N42" s="45" t="s">
        <v>379</v>
      </c>
      <c r="O42" s="42" t="s">
        <v>121</v>
      </c>
      <c r="P42" s="42" t="s">
        <v>122</v>
      </c>
      <c r="Q42" s="42" t="s">
        <v>3</v>
      </c>
      <c r="R42" s="46">
        <f t="shared" ref="R42:R55" si="21">IF(O42="Correctivo",5,(IF(O42="Preventivo",15,(IF(O42="Detectivo",20,0)))))</f>
        <v>20</v>
      </c>
      <c r="S42" s="46">
        <f t="shared" ref="S42:S55" si="22">IF(P42="Manual",5,(IF(P42="Automático",10,0)))</f>
        <v>5</v>
      </c>
      <c r="T42" s="46">
        <f t="shared" ref="T42:T55" si="23">IF(Q42="Probabilidad",0,(IF(Q42="Impacto",0,(IF(Q42="Ambos",10,0)))))</f>
        <v>0</v>
      </c>
      <c r="U42" s="46">
        <f t="shared" ref="U42:U55" si="24">SUM(R42+S42+T42)</f>
        <v>25</v>
      </c>
      <c r="V42" s="44" t="str">
        <f t="shared" si="6"/>
        <v>Control Adecuado</v>
      </c>
      <c r="W42" s="44" t="str">
        <f t="shared" si="7"/>
        <v>Cambie el valor del impacto</v>
      </c>
      <c r="X42" s="50" t="s">
        <v>179</v>
      </c>
      <c r="Y42" s="44"/>
      <c r="Z42" s="44"/>
      <c r="AA42" s="46">
        <f t="shared" si="9"/>
        <v>0</v>
      </c>
      <c r="AB42" s="46">
        <f t="shared" si="10"/>
        <v>0</v>
      </c>
      <c r="AC42" s="46">
        <f t="shared" si="11"/>
        <v>0</v>
      </c>
      <c r="AD42" s="44" t="e">
        <f>VLOOKUP(AB42,MapadeCalor!$B$2:$G$6,AA42+1,0)</f>
        <v>#N/A</v>
      </c>
      <c r="AE42" s="65" t="s">
        <v>578</v>
      </c>
      <c r="AF42" s="44" t="s">
        <v>579</v>
      </c>
      <c r="AG42" s="188" t="s">
        <v>695</v>
      </c>
    </row>
    <row r="43" spans="2:34" ht="71.25" customHeight="1" x14ac:dyDescent="0.2">
      <c r="B43" s="40">
        <f t="shared" si="12"/>
        <v>36</v>
      </c>
      <c r="C43" s="62" t="s">
        <v>63</v>
      </c>
      <c r="D43" s="44" t="s">
        <v>112</v>
      </c>
      <c r="E43" s="42" t="s">
        <v>175</v>
      </c>
      <c r="F43" s="42" t="s">
        <v>380</v>
      </c>
      <c r="G43" s="60" t="s">
        <v>176</v>
      </c>
      <c r="H43" s="44" t="s">
        <v>16</v>
      </c>
      <c r="I43" s="44" t="s">
        <v>12</v>
      </c>
      <c r="J43" s="46">
        <f t="shared" si="19"/>
        <v>3</v>
      </c>
      <c r="K43" s="46">
        <f t="shared" si="20"/>
        <v>2</v>
      </c>
      <c r="L43" s="43">
        <f t="shared" si="8"/>
        <v>6</v>
      </c>
      <c r="M43" s="44" t="str">
        <f>VLOOKUP(K43,MapadeCalor!$B$2:$G$6,J43+1,0)</f>
        <v>MEDIO</v>
      </c>
      <c r="N43" s="45" t="s">
        <v>178</v>
      </c>
      <c r="O43" s="42" t="s">
        <v>121</v>
      </c>
      <c r="P43" s="42" t="s">
        <v>122</v>
      </c>
      <c r="Q43" s="42" t="s">
        <v>3</v>
      </c>
      <c r="R43" s="46">
        <f t="shared" si="21"/>
        <v>20</v>
      </c>
      <c r="S43" s="46">
        <f t="shared" si="22"/>
        <v>5</v>
      </c>
      <c r="T43" s="46">
        <f t="shared" si="23"/>
        <v>0</v>
      </c>
      <c r="U43" s="46">
        <f t="shared" si="24"/>
        <v>25</v>
      </c>
      <c r="V43" s="44" t="str">
        <f t="shared" si="6"/>
        <v>Control Adecuado</v>
      </c>
      <c r="W43" s="44" t="str">
        <f t="shared" si="7"/>
        <v>Cambie el valor del impacto</v>
      </c>
      <c r="X43" s="50" t="s">
        <v>180</v>
      </c>
      <c r="Y43" s="44"/>
      <c r="Z43" s="44"/>
      <c r="AA43" s="46">
        <f t="shared" si="9"/>
        <v>0</v>
      </c>
      <c r="AB43" s="46">
        <f t="shared" si="10"/>
        <v>0</v>
      </c>
      <c r="AC43" s="46">
        <f t="shared" si="11"/>
        <v>0</v>
      </c>
      <c r="AD43" s="44" t="e">
        <f>VLOOKUP(AB43,MapadeCalor!$B$2:$G$6,AA43+1,0)</f>
        <v>#N/A</v>
      </c>
      <c r="AE43" s="97" t="s">
        <v>582</v>
      </c>
      <c r="AF43" s="44" t="s">
        <v>583</v>
      </c>
      <c r="AG43" s="188" t="s">
        <v>696</v>
      </c>
    </row>
    <row r="44" spans="2:34" ht="82.5" customHeight="1" x14ac:dyDescent="0.2">
      <c r="B44" s="40">
        <f t="shared" si="12"/>
        <v>37</v>
      </c>
      <c r="C44" s="62" t="s">
        <v>64</v>
      </c>
      <c r="D44" s="44" t="s">
        <v>111</v>
      </c>
      <c r="E44" s="42" t="s">
        <v>181</v>
      </c>
      <c r="F44" s="42" t="s">
        <v>186</v>
      </c>
      <c r="G44" s="42" t="s">
        <v>188</v>
      </c>
      <c r="H44" s="44" t="s">
        <v>18</v>
      </c>
      <c r="I44" s="44" t="s">
        <v>20</v>
      </c>
      <c r="J44" s="46">
        <f t="shared" si="19"/>
        <v>5</v>
      </c>
      <c r="K44" s="46">
        <f t="shared" si="20"/>
        <v>3</v>
      </c>
      <c r="L44" s="43">
        <f t="shared" si="8"/>
        <v>15</v>
      </c>
      <c r="M44" s="44" t="str">
        <f>VLOOKUP(K44,MapadeCalor!$B$2:$G$6,J44+1,0)</f>
        <v>MUY ALTO</v>
      </c>
      <c r="N44" s="45" t="s">
        <v>381</v>
      </c>
      <c r="O44" s="42" t="s">
        <v>120</v>
      </c>
      <c r="P44" s="42" t="s">
        <v>122</v>
      </c>
      <c r="Q44" s="42" t="s">
        <v>2</v>
      </c>
      <c r="R44" s="46">
        <f t="shared" si="21"/>
        <v>15</v>
      </c>
      <c r="S44" s="46">
        <f t="shared" si="22"/>
        <v>5</v>
      </c>
      <c r="T44" s="46">
        <f t="shared" si="23"/>
        <v>0</v>
      </c>
      <c r="U44" s="46">
        <f t="shared" si="24"/>
        <v>20</v>
      </c>
      <c r="V44" s="44" t="str">
        <f t="shared" si="6"/>
        <v>Control Adecuado</v>
      </c>
      <c r="W44" s="44" t="str">
        <f t="shared" si="7"/>
        <v>Cambie el valor de la probabilidad</v>
      </c>
      <c r="X44" s="91" t="s">
        <v>191</v>
      </c>
      <c r="Y44" s="44" t="s">
        <v>18</v>
      </c>
      <c r="Z44" s="44" t="s">
        <v>20</v>
      </c>
      <c r="AA44" s="46">
        <f t="shared" si="9"/>
        <v>5</v>
      </c>
      <c r="AB44" s="46">
        <f t="shared" si="10"/>
        <v>3</v>
      </c>
      <c r="AC44" s="46">
        <f t="shared" si="11"/>
        <v>15</v>
      </c>
      <c r="AD44" s="44" t="str">
        <f>VLOOKUP(AB44,MapadeCalor!$B$2:$G$6,AA44+1,0)</f>
        <v>MUY ALTO</v>
      </c>
      <c r="AE44" s="65" t="s">
        <v>551</v>
      </c>
      <c r="AF44" s="44" t="s">
        <v>552</v>
      </c>
      <c r="AG44" s="188" t="s">
        <v>681</v>
      </c>
    </row>
    <row r="45" spans="2:34" ht="84.75" customHeight="1" x14ac:dyDescent="0.2">
      <c r="B45" s="40">
        <f t="shared" si="12"/>
        <v>38</v>
      </c>
      <c r="C45" s="62" t="s">
        <v>93</v>
      </c>
      <c r="D45" s="44" t="s">
        <v>111</v>
      </c>
      <c r="E45" s="42" t="s">
        <v>182</v>
      </c>
      <c r="F45" s="42" t="s">
        <v>183</v>
      </c>
      <c r="G45" s="42" t="s">
        <v>189</v>
      </c>
      <c r="H45" s="44" t="s">
        <v>139</v>
      </c>
      <c r="I45" s="44" t="s">
        <v>12</v>
      </c>
      <c r="J45" s="46">
        <f t="shared" si="19"/>
        <v>2</v>
      </c>
      <c r="K45" s="46">
        <f t="shared" si="20"/>
        <v>2</v>
      </c>
      <c r="L45" s="43">
        <f t="shared" si="8"/>
        <v>4</v>
      </c>
      <c r="M45" s="44" t="str">
        <f>VLOOKUP(K45,MapadeCalor!$B$2:$G$6,J45+1,0)</f>
        <v>BAJO</v>
      </c>
      <c r="N45" s="45" t="s">
        <v>190</v>
      </c>
      <c r="O45" s="42" t="s">
        <v>120</v>
      </c>
      <c r="P45" s="42" t="s">
        <v>122</v>
      </c>
      <c r="Q45" s="42" t="s">
        <v>2</v>
      </c>
      <c r="R45" s="46">
        <f t="shared" si="21"/>
        <v>15</v>
      </c>
      <c r="S45" s="46">
        <f t="shared" si="22"/>
        <v>5</v>
      </c>
      <c r="T45" s="46">
        <f t="shared" si="23"/>
        <v>0</v>
      </c>
      <c r="U45" s="46">
        <f t="shared" si="24"/>
        <v>20</v>
      </c>
      <c r="V45" s="44" t="str">
        <f t="shared" si="6"/>
        <v>Control Adecuado</v>
      </c>
      <c r="W45" s="44" t="str">
        <f t="shared" si="7"/>
        <v>Cambie el valor de la probabilidad</v>
      </c>
      <c r="X45" s="91" t="s">
        <v>192</v>
      </c>
      <c r="Y45" s="44"/>
      <c r="Z45" s="44"/>
      <c r="AA45" s="46">
        <f t="shared" si="9"/>
        <v>0</v>
      </c>
      <c r="AB45" s="46">
        <f t="shared" si="10"/>
        <v>0</v>
      </c>
      <c r="AC45" s="46">
        <f t="shared" si="11"/>
        <v>0</v>
      </c>
      <c r="AD45" s="44" t="e">
        <f>VLOOKUP(AB45,MapadeCalor!$B$2:$G$6,AA45+1,0)</f>
        <v>#N/A</v>
      </c>
      <c r="AE45" s="65" t="s">
        <v>553</v>
      </c>
      <c r="AF45" s="44" t="s">
        <v>552</v>
      </c>
      <c r="AG45" s="188" t="s">
        <v>680</v>
      </c>
    </row>
    <row r="46" spans="2:34" ht="105.75" customHeight="1" x14ac:dyDescent="0.2">
      <c r="B46" s="40">
        <f t="shared" si="12"/>
        <v>39</v>
      </c>
      <c r="C46" s="62" t="s">
        <v>94</v>
      </c>
      <c r="D46" s="44" t="s">
        <v>111</v>
      </c>
      <c r="E46" s="42" t="s">
        <v>184</v>
      </c>
      <c r="F46" s="42" t="s">
        <v>187</v>
      </c>
      <c r="G46" s="42" t="s">
        <v>188</v>
      </c>
      <c r="H46" s="44" t="s">
        <v>15</v>
      </c>
      <c r="I46" s="44" t="s">
        <v>13</v>
      </c>
      <c r="J46" s="46">
        <f t="shared" si="19"/>
        <v>1</v>
      </c>
      <c r="K46" s="46">
        <f t="shared" si="20"/>
        <v>4</v>
      </c>
      <c r="L46" s="43">
        <f t="shared" si="8"/>
        <v>4</v>
      </c>
      <c r="M46" s="44" t="str">
        <f>VLOOKUP(K46,MapadeCalor!$B$2:$G$6,J46+1,0)</f>
        <v>MEDIO</v>
      </c>
      <c r="N46" s="45" t="s">
        <v>195</v>
      </c>
      <c r="O46" s="42" t="s">
        <v>119</v>
      </c>
      <c r="P46" s="42" t="s">
        <v>122</v>
      </c>
      <c r="Q46" s="42" t="s">
        <v>3</v>
      </c>
      <c r="R46" s="46">
        <f t="shared" si="21"/>
        <v>5</v>
      </c>
      <c r="S46" s="46">
        <f t="shared" si="22"/>
        <v>5</v>
      </c>
      <c r="T46" s="46">
        <f t="shared" si="23"/>
        <v>0</v>
      </c>
      <c r="U46" s="46">
        <f t="shared" si="24"/>
        <v>10</v>
      </c>
      <c r="V46" s="44" t="str">
        <f>IF(U46=0,"Sin control",(IF(U46&lt;19,"Control Débil",(IF(((U46&gt;=20)*AND(U46&lt;29)),"Control Adecuado",IF(U46&gt;=30,"Control Fuerte","Error"))))))</f>
        <v>Control Débil</v>
      </c>
      <c r="W46" s="44" t="str">
        <f t="shared" si="7"/>
        <v>Cambie el valor del impacto</v>
      </c>
      <c r="X46" s="91" t="s">
        <v>382</v>
      </c>
      <c r="Y46" s="44"/>
      <c r="Z46" s="44"/>
      <c r="AA46" s="46">
        <f t="shared" si="9"/>
        <v>0</v>
      </c>
      <c r="AB46" s="46">
        <f t="shared" si="10"/>
        <v>0</v>
      </c>
      <c r="AC46" s="46">
        <f t="shared" si="11"/>
        <v>0</v>
      </c>
      <c r="AD46" s="44" t="e">
        <f>VLOOKUP(AB46,MapadeCalor!$B$2:$G$6,AA46+1,0)</f>
        <v>#N/A</v>
      </c>
      <c r="AE46" s="56" t="s">
        <v>554</v>
      </c>
      <c r="AF46" s="44" t="s">
        <v>552</v>
      </c>
      <c r="AG46" s="188" t="s">
        <v>683</v>
      </c>
    </row>
    <row r="47" spans="2:34" ht="145.5" customHeight="1" x14ac:dyDescent="0.2">
      <c r="B47" s="40">
        <f t="shared" si="12"/>
        <v>40</v>
      </c>
      <c r="C47" s="55" t="s">
        <v>124</v>
      </c>
      <c r="D47" s="44" t="s">
        <v>111</v>
      </c>
      <c r="E47" s="42" t="s">
        <v>490</v>
      </c>
      <c r="F47" s="42" t="s">
        <v>491</v>
      </c>
      <c r="G47" s="42" t="s">
        <v>492</v>
      </c>
      <c r="H47" s="44" t="s">
        <v>15</v>
      </c>
      <c r="I47" s="44" t="s">
        <v>13</v>
      </c>
      <c r="J47" s="46">
        <f>IF(H47="Raro",1,(IF(H47="Poco Probable",2,(IF(H47="Posible",3,(IF(H47="Probable",4,(IF(H47="Casi Seguro",5,0)))))))))</f>
        <v>1</v>
      </c>
      <c r="K47" s="46">
        <f>IF(I47="Insignificante",1,(IF(I47="Menor",2,(IF(I47="Moderado",3,(IF(I47="Mayor",4,(IF(I47="Catastrófico",5,0)))))))))</f>
        <v>4</v>
      </c>
      <c r="L47" s="43">
        <f>J47*K47</f>
        <v>4</v>
      </c>
      <c r="M47" s="44" t="str">
        <f>VLOOKUP(K47,MapadeCalor!$B$2:$G$6,J47+1,0)</f>
        <v>MEDIO</v>
      </c>
      <c r="N47" s="45" t="s">
        <v>493</v>
      </c>
      <c r="O47" s="42" t="s">
        <v>120</v>
      </c>
      <c r="P47" s="42" t="s">
        <v>122</v>
      </c>
      <c r="Q47" s="42" t="s">
        <v>3</v>
      </c>
      <c r="R47" s="46">
        <f t="shared" si="21"/>
        <v>15</v>
      </c>
      <c r="S47" s="46">
        <f t="shared" si="22"/>
        <v>5</v>
      </c>
      <c r="T47" s="46">
        <f t="shared" si="23"/>
        <v>0</v>
      </c>
      <c r="U47" s="46">
        <f t="shared" si="24"/>
        <v>20</v>
      </c>
      <c r="V47" s="44" t="str">
        <f>IF(U47=0,"Sin control",(IF(U47&lt;19,"Control Débil",(IF(((U47&gt;=20)*AND(U47&lt;29)),"Control Adecuado",IF(U47&gt;=30,"Control Fuerte","Error"))))))</f>
        <v>Control Adecuado</v>
      </c>
      <c r="W47" s="44" t="str">
        <f>IF(Q47="Probabilidad","Cambie el valor de la probabilidad",(IF(Q47="Impacto","Cambie el valor del impacto",(IF(Q47="Ambos","Cambie probabilidad e impacto","Sin Acción")))))</f>
        <v>Cambie el valor del impacto</v>
      </c>
      <c r="X47" s="91" t="s">
        <v>494</v>
      </c>
      <c r="Y47" s="44"/>
      <c r="Z47" s="44"/>
      <c r="AA47" s="46">
        <f t="shared" si="9"/>
        <v>0</v>
      </c>
      <c r="AB47" s="46">
        <f t="shared" si="10"/>
        <v>0</v>
      </c>
      <c r="AC47" s="46">
        <f t="shared" si="11"/>
        <v>0</v>
      </c>
      <c r="AD47" s="44" t="e">
        <f>VLOOKUP(AB47,MapadeCalor!$B$2:$G$6,AA47+1,0)</f>
        <v>#N/A</v>
      </c>
      <c r="AE47" s="123" t="s">
        <v>682</v>
      </c>
      <c r="AF47" s="44" t="s">
        <v>552</v>
      </c>
      <c r="AG47" s="188" t="s">
        <v>684</v>
      </c>
    </row>
    <row r="48" spans="2:34" ht="165" customHeight="1" x14ac:dyDescent="0.2">
      <c r="B48" s="40">
        <f t="shared" si="12"/>
        <v>41</v>
      </c>
      <c r="C48" s="55" t="s">
        <v>94</v>
      </c>
      <c r="D48" s="44" t="s">
        <v>117</v>
      </c>
      <c r="E48" s="65" t="s">
        <v>646</v>
      </c>
      <c r="F48" s="54" t="s">
        <v>484</v>
      </c>
      <c r="G48" s="42" t="s">
        <v>193</v>
      </c>
      <c r="H48" s="44" t="s">
        <v>15</v>
      </c>
      <c r="I48" s="44" t="s">
        <v>13</v>
      </c>
      <c r="J48" s="46">
        <f t="shared" si="19"/>
        <v>1</v>
      </c>
      <c r="K48" s="46">
        <f t="shared" si="20"/>
        <v>4</v>
      </c>
      <c r="L48" s="43">
        <f t="shared" si="8"/>
        <v>4</v>
      </c>
      <c r="M48" s="44" t="str">
        <f>VLOOKUP(K48,MapadeCalor!$B$2:$G$6,J48+1,0)</f>
        <v>MEDIO</v>
      </c>
      <c r="N48" s="66" t="s">
        <v>647</v>
      </c>
      <c r="O48" s="42" t="s">
        <v>120</v>
      </c>
      <c r="P48" s="42" t="s">
        <v>122</v>
      </c>
      <c r="Q48" s="42" t="s">
        <v>2</v>
      </c>
      <c r="R48" s="46">
        <f t="shared" si="21"/>
        <v>15</v>
      </c>
      <c r="S48" s="46">
        <f t="shared" si="22"/>
        <v>5</v>
      </c>
      <c r="T48" s="46">
        <f t="shared" si="23"/>
        <v>0</v>
      </c>
      <c r="U48" s="46">
        <f t="shared" si="24"/>
        <v>20</v>
      </c>
      <c r="V48" s="44" t="str">
        <f t="shared" si="6"/>
        <v>Control Adecuado</v>
      </c>
      <c r="W48" s="44" t="str">
        <f t="shared" si="7"/>
        <v>Cambie el valor de la probabilidad</v>
      </c>
      <c r="X48" s="67" t="s">
        <v>488</v>
      </c>
      <c r="Y48" s="44"/>
      <c r="Z48" s="44"/>
      <c r="AA48" s="46">
        <f t="shared" si="9"/>
        <v>0</v>
      </c>
      <c r="AB48" s="46">
        <f t="shared" si="10"/>
        <v>0</v>
      </c>
      <c r="AC48" s="46">
        <f t="shared" si="11"/>
        <v>0</v>
      </c>
      <c r="AD48" s="44" t="e">
        <f>VLOOKUP(AB48,MapadeCalor!$B$2:$G$6,AA48+1,0)</f>
        <v>#N/A</v>
      </c>
      <c r="AE48" s="65" t="s">
        <v>623</v>
      </c>
      <c r="AF48" s="98" t="s">
        <v>624</v>
      </c>
      <c r="AG48" s="188" t="s">
        <v>727</v>
      </c>
      <c r="AH48" s="127"/>
    </row>
    <row r="49" spans="2:34" ht="165" customHeight="1" x14ac:dyDescent="0.2">
      <c r="B49" s="40">
        <f t="shared" si="12"/>
        <v>42</v>
      </c>
      <c r="C49" s="55" t="s">
        <v>94</v>
      </c>
      <c r="D49" s="44" t="s">
        <v>117</v>
      </c>
      <c r="E49" s="68" t="s">
        <v>648</v>
      </c>
      <c r="F49" s="54" t="s">
        <v>485</v>
      </c>
      <c r="G49" s="42" t="s">
        <v>649</v>
      </c>
      <c r="H49" s="44" t="s">
        <v>15</v>
      </c>
      <c r="I49" s="44" t="s">
        <v>13</v>
      </c>
      <c r="J49" s="46">
        <f t="shared" si="19"/>
        <v>1</v>
      </c>
      <c r="K49" s="46">
        <f t="shared" si="20"/>
        <v>4</v>
      </c>
      <c r="L49" s="43">
        <f t="shared" si="8"/>
        <v>4</v>
      </c>
      <c r="M49" s="44" t="str">
        <f>VLOOKUP(K49,MapadeCalor!$B$2:$G$6,J49+1,0)</f>
        <v>MEDIO</v>
      </c>
      <c r="N49" s="66" t="s">
        <v>650</v>
      </c>
      <c r="O49" s="42" t="s">
        <v>120</v>
      </c>
      <c r="P49" s="42" t="s">
        <v>122</v>
      </c>
      <c r="Q49" s="42" t="s">
        <v>2</v>
      </c>
      <c r="R49" s="46">
        <f t="shared" si="21"/>
        <v>15</v>
      </c>
      <c r="S49" s="46">
        <f t="shared" si="22"/>
        <v>5</v>
      </c>
      <c r="T49" s="46">
        <f t="shared" si="23"/>
        <v>0</v>
      </c>
      <c r="U49" s="46">
        <f t="shared" si="24"/>
        <v>20</v>
      </c>
      <c r="V49" s="44" t="str">
        <f t="shared" si="6"/>
        <v>Control Adecuado</v>
      </c>
      <c r="W49" s="44" t="str">
        <f t="shared" si="7"/>
        <v>Cambie el valor de la probabilidad</v>
      </c>
      <c r="X49" s="67" t="s">
        <v>489</v>
      </c>
      <c r="Y49" s="44"/>
      <c r="Z49" s="44"/>
      <c r="AA49" s="46">
        <f t="shared" si="9"/>
        <v>0</v>
      </c>
      <c r="AB49" s="46">
        <f t="shared" si="10"/>
        <v>0</v>
      </c>
      <c r="AC49" s="46">
        <f t="shared" si="11"/>
        <v>0</v>
      </c>
      <c r="AD49" s="44" t="e">
        <f>VLOOKUP(AB49,MapadeCalor!$B$2:$G$6,AA49+1,0)</f>
        <v>#N/A</v>
      </c>
      <c r="AE49" s="65" t="s">
        <v>625</v>
      </c>
      <c r="AF49" s="98" t="s">
        <v>624</v>
      </c>
      <c r="AG49" s="188" t="s">
        <v>728</v>
      </c>
      <c r="AH49" s="127"/>
    </row>
    <row r="50" spans="2:34" ht="156.75" customHeight="1" x14ac:dyDescent="0.2">
      <c r="B50" s="40">
        <f t="shared" si="12"/>
        <v>43</v>
      </c>
      <c r="C50" s="55" t="s">
        <v>62</v>
      </c>
      <c r="D50" s="44" t="s">
        <v>117</v>
      </c>
      <c r="E50" s="69" t="s">
        <v>486</v>
      </c>
      <c r="F50" s="54" t="s">
        <v>487</v>
      </c>
      <c r="G50" s="42" t="s">
        <v>194</v>
      </c>
      <c r="H50" s="44" t="s">
        <v>139</v>
      </c>
      <c r="I50" s="44" t="s">
        <v>13</v>
      </c>
      <c r="J50" s="46">
        <f t="shared" si="19"/>
        <v>2</v>
      </c>
      <c r="K50" s="46">
        <f t="shared" si="20"/>
        <v>4</v>
      </c>
      <c r="L50" s="43">
        <f t="shared" si="8"/>
        <v>8</v>
      </c>
      <c r="M50" s="44" t="str">
        <f>VLOOKUP(K50,MapadeCalor!$B$2:$G$6,J50+1,0)</f>
        <v>ALTO</v>
      </c>
      <c r="N50" s="66" t="s">
        <v>651</v>
      </c>
      <c r="O50" s="42" t="s">
        <v>120</v>
      </c>
      <c r="P50" s="42" t="s">
        <v>122</v>
      </c>
      <c r="Q50" s="42" t="s">
        <v>2</v>
      </c>
      <c r="R50" s="46">
        <f t="shared" si="21"/>
        <v>15</v>
      </c>
      <c r="S50" s="46">
        <f t="shared" si="22"/>
        <v>5</v>
      </c>
      <c r="T50" s="46">
        <f t="shared" si="23"/>
        <v>0</v>
      </c>
      <c r="U50" s="46">
        <f t="shared" si="24"/>
        <v>20</v>
      </c>
      <c r="V50" s="44" t="str">
        <f t="shared" si="6"/>
        <v>Control Adecuado</v>
      </c>
      <c r="W50" s="44" t="str">
        <f t="shared" si="7"/>
        <v>Cambie el valor de la probabilidad</v>
      </c>
      <c r="X50" s="67" t="s">
        <v>323</v>
      </c>
      <c r="Y50" s="44"/>
      <c r="Z50" s="44"/>
      <c r="AA50" s="46">
        <f t="shared" si="9"/>
        <v>0</v>
      </c>
      <c r="AB50" s="46">
        <f t="shared" si="10"/>
        <v>0</v>
      </c>
      <c r="AC50" s="46">
        <f t="shared" si="11"/>
        <v>0</v>
      </c>
      <c r="AD50" s="44" t="e">
        <f>VLOOKUP(AB50,MapadeCalor!$B$2:$G$6,AA50+1,0)</f>
        <v>#N/A</v>
      </c>
      <c r="AE50" s="65" t="s">
        <v>626</v>
      </c>
      <c r="AF50" s="98" t="s">
        <v>627</v>
      </c>
      <c r="AG50" s="188" t="s">
        <v>729</v>
      </c>
      <c r="AH50" s="127"/>
    </row>
    <row r="51" spans="2:34" ht="142.5" customHeight="1" x14ac:dyDescent="0.2">
      <c r="B51" s="40">
        <f t="shared" si="12"/>
        <v>44</v>
      </c>
      <c r="C51" s="62" t="s">
        <v>63</v>
      </c>
      <c r="D51" s="44" t="s">
        <v>116</v>
      </c>
      <c r="E51" s="45" t="s">
        <v>383</v>
      </c>
      <c r="F51" s="42" t="s">
        <v>384</v>
      </c>
      <c r="G51" s="44" t="s">
        <v>196</v>
      </c>
      <c r="H51" s="44" t="s">
        <v>17</v>
      </c>
      <c r="I51" s="44" t="s">
        <v>12</v>
      </c>
      <c r="J51" s="46">
        <f t="shared" si="19"/>
        <v>4</v>
      </c>
      <c r="K51" s="46">
        <f t="shared" si="20"/>
        <v>2</v>
      </c>
      <c r="L51" s="43">
        <f t="shared" si="8"/>
        <v>8</v>
      </c>
      <c r="M51" s="44" t="str">
        <f>VLOOKUP(K51,MapadeCalor!$B$2:$G$6,J51+1,0)</f>
        <v>ALTO</v>
      </c>
      <c r="N51" s="42" t="s">
        <v>197</v>
      </c>
      <c r="O51" s="42" t="s">
        <v>120</v>
      </c>
      <c r="P51" s="42" t="s">
        <v>122</v>
      </c>
      <c r="Q51" s="42" t="s">
        <v>2</v>
      </c>
      <c r="R51" s="46">
        <f t="shared" si="21"/>
        <v>15</v>
      </c>
      <c r="S51" s="46">
        <f t="shared" si="22"/>
        <v>5</v>
      </c>
      <c r="T51" s="46">
        <f t="shared" si="23"/>
        <v>0</v>
      </c>
      <c r="U51" s="46">
        <f t="shared" si="24"/>
        <v>20</v>
      </c>
      <c r="V51" s="44" t="str">
        <f t="shared" si="6"/>
        <v>Control Adecuado</v>
      </c>
      <c r="W51" s="44" t="str">
        <f t="shared" si="7"/>
        <v>Cambie el valor de la probabilidad</v>
      </c>
      <c r="X51" s="59" t="s">
        <v>385</v>
      </c>
      <c r="Y51" s="44"/>
      <c r="Z51" s="44"/>
      <c r="AA51" s="46">
        <f t="shared" si="9"/>
        <v>0</v>
      </c>
      <c r="AB51" s="46">
        <f t="shared" si="10"/>
        <v>0</v>
      </c>
      <c r="AC51" s="46">
        <f t="shared" si="11"/>
        <v>0</v>
      </c>
      <c r="AD51" s="44" t="e">
        <f>VLOOKUP(AB51,MapadeCalor!$B$2:$G$6,AA51+1,0)</f>
        <v>#N/A</v>
      </c>
      <c r="AE51" s="65" t="s">
        <v>607</v>
      </c>
      <c r="AF51" s="65" t="s">
        <v>606</v>
      </c>
      <c r="AG51" s="188" t="s">
        <v>707</v>
      </c>
    </row>
    <row r="52" spans="2:34" ht="105" customHeight="1" x14ac:dyDescent="0.2">
      <c r="B52" s="40">
        <f t="shared" si="12"/>
        <v>45</v>
      </c>
      <c r="C52" s="62" t="s">
        <v>63</v>
      </c>
      <c r="D52" s="44" t="s">
        <v>116</v>
      </c>
      <c r="E52" s="59" t="s">
        <v>608</v>
      </c>
      <c r="F52" s="42" t="s">
        <v>202</v>
      </c>
      <c r="G52" s="44" t="s">
        <v>196</v>
      </c>
      <c r="H52" s="44" t="s">
        <v>18</v>
      </c>
      <c r="I52" s="44" t="s">
        <v>12</v>
      </c>
      <c r="J52" s="46">
        <f t="shared" si="19"/>
        <v>5</v>
      </c>
      <c r="K52" s="46">
        <f t="shared" si="20"/>
        <v>2</v>
      </c>
      <c r="L52" s="43">
        <f t="shared" si="8"/>
        <v>10</v>
      </c>
      <c r="M52" s="44" t="str">
        <f>VLOOKUP(K52,MapadeCalor!$B$2:$G$6,J52+1,0)</f>
        <v>ALTO</v>
      </c>
      <c r="N52" s="42" t="s">
        <v>198</v>
      </c>
      <c r="O52" s="42" t="s">
        <v>120</v>
      </c>
      <c r="P52" s="42" t="s">
        <v>122</v>
      </c>
      <c r="Q52" s="42" t="s">
        <v>2</v>
      </c>
      <c r="R52" s="46">
        <f t="shared" si="21"/>
        <v>15</v>
      </c>
      <c r="S52" s="46">
        <f t="shared" si="22"/>
        <v>5</v>
      </c>
      <c r="T52" s="46">
        <f t="shared" si="23"/>
        <v>0</v>
      </c>
      <c r="U52" s="46">
        <f t="shared" si="24"/>
        <v>20</v>
      </c>
      <c r="V52" s="44" t="str">
        <f t="shared" si="6"/>
        <v>Control Adecuado</v>
      </c>
      <c r="W52" s="44" t="str">
        <f t="shared" si="7"/>
        <v>Cambie el valor de la probabilidad</v>
      </c>
      <c r="X52" s="59" t="s">
        <v>199</v>
      </c>
      <c r="Y52" s="44"/>
      <c r="Z52" s="44"/>
      <c r="AA52" s="46">
        <f t="shared" si="9"/>
        <v>0</v>
      </c>
      <c r="AB52" s="46">
        <f t="shared" si="10"/>
        <v>0</v>
      </c>
      <c r="AC52" s="46">
        <f t="shared" si="11"/>
        <v>0</v>
      </c>
      <c r="AD52" s="44" t="e">
        <f>VLOOKUP(AB52,MapadeCalor!$B$2:$G$6,AA52+1,0)</f>
        <v>#N/A</v>
      </c>
      <c r="AE52" s="42" t="s">
        <v>609</v>
      </c>
      <c r="AF52" s="65" t="s">
        <v>606</v>
      </c>
      <c r="AG52" s="188" t="s">
        <v>708</v>
      </c>
    </row>
    <row r="53" spans="2:34" ht="135.75" customHeight="1" x14ac:dyDescent="0.2">
      <c r="B53" s="40">
        <f t="shared" si="12"/>
        <v>46</v>
      </c>
      <c r="C53" s="62" t="s">
        <v>94</v>
      </c>
      <c r="D53" s="62" t="s">
        <v>116</v>
      </c>
      <c r="E53" s="124" t="s">
        <v>200</v>
      </c>
      <c r="F53" s="42" t="s">
        <v>201</v>
      </c>
      <c r="G53" s="44" t="s">
        <v>196</v>
      </c>
      <c r="H53" s="44" t="s">
        <v>15</v>
      </c>
      <c r="I53" s="44" t="s">
        <v>13</v>
      </c>
      <c r="J53" s="46">
        <f t="shared" si="19"/>
        <v>1</v>
      </c>
      <c r="K53" s="46">
        <f t="shared" si="20"/>
        <v>4</v>
      </c>
      <c r="L53" s="43">
        <f t="shared" si="8"/>
        <v>4</v>
      </c>
      <c r="M53" s="44" t="str">
        <f>VLOOKUP(K53,MapadeCalor!$B$2:$G$6,J53+1,0)</f>
        <v>MEDIO</v>
      </c>
      <c r="N53" s="45" t="s">
        <v>203</v>
      </c>
      <c r="O53" s="42" t="s">
        <v>120</v>
      </c>
      <c r="P53" s="42" t="s">
        <v>122</v>
      </c>
      <c r="Q53" s="42" t="s">
        <v>2</v>
      </c>
      <c r="R53" s="46">
        <f t="shared" si="21"/>
        <v>15</v>
      </c>
      <c r="S53" s="46">
        <f t="shared" si="22"/>
        <v>5</v>
      </c>
      <c r="T53" s="46">
        <f t="shared" si="23"/>
        <v>0</v>
      </c>
      <c r="U53" s="46">
        <f t="shared" si="24"/>
        <v>20</v>
      </c>
      <c r="V53" s="44" t="str">
        <f t="shared" si="6"/>
        <v>Control Adecuado</v>
      </c>
      <c r="W53" s="44" t="str">
        <f t="shared" si="7"/>
        <v>Cambie el valor de la probabilidad</v>
      </c>
      <c r="X53" s="59" t="s">
        <v>386</v>
      </c>
      <c r="Y53" s="44"/>
      <c r="Z53" s="44"/>
      <c r="AA53" s="46">
        <f t="shared" si="9"/>
        <v>0</v>
      </c>
      <c r="AB53" s="46">
        <f t="shared" si="10"/>
        <v>0</v>
      </c>
      <c r="AC53" s="46">
        <f t="shared" si="11"/>
        <v>0</v>
      </c>
      <c r="AD53" s="44" t="e">
        <f>VLOOKUP(AB53,MapadeCalor!$B$2:$G$6,AA53+1,0)</f>
        <v>#N/A</v>
      </c>
      <c r="AE53" s="42" t="s">
        <v>605</v>
      </c>
      <c r="AF53" s="44" t="s">
        <v>606</v>
      </c>
      <c r="AG53" s="188" t="s">
        <v>707</v>
      </c>
    </row>
    <row r="54" spans="2:34" ht="225" customHeight="1" x14ac:dyDescent="0.2">
      <c r="B54" s="40">
        <f t="shared" si="12"/>
        <v>47</v>
      </c>
      <c r="C54" s="62" t="s">
        <v>93</v>
      </c>
      <c r="D54" s="44" t="s">
        <v>105</v>
      </c>
      <c r="E54" s="59" t="s">
        <v>204</v>
      </c>
      <c r="F54" s="42" t="s">
        <v>207</v>
      </c>
      <c r="G54" s="59" t="s">
        <v>210</v>
      </c>
      <c r="H54" s="44" t="s">
        <v>16</v>
      </c>
      <c r="I54" s="44" t="s">
        <v>13</v>
      </c>
      <c r="J54" s="46">
        <f t="shared" si="19"/>
        <v>3</v>
      </c>
      <c r="K54" s="46">
        <f t="shared" si="20"/>
        <v>4</v>
      </c>
      <c r="L54" s="43">
        <f t="shared" si="8"/>
        <v>12</v>
      </c>
      <c r="M54" s="44" t="str">
        <f>VLOOKUP(J54,MapadeCalor!$B$2:$G$6,K54+1,0)</f>
        <v>MUY ALTO</v>
      </c>
      <c r="N54" s="42" t="s">
        <v>387</v>
      </c>
      <c r="O54" s="42" t="s">
        <v>120</v>
      </c>
      <c r="P54" s="42" t="s">
        <v>122</v>
      </c>
      <c r="Q54" s="42" t="s">
        <v>2</v>
      </c>
      <c r="R54" s="46">
        <f t="shared" si="21"/>
        <v>15</v>
      </c>
      <c r="S54" s="46">
        <f t="shared" si="22"/>
        <v>5</v>
      </c>
      <c r="T54" s="46">
        <f t="shared" si="23"/>
        <v>0</v>
      </c>
      <c r="U54" s="46">
        <f t="shared" si="24"/>
        <v>20</v>
      </c>
      <c r="V54" s="44" t="str">
        <f t="shared" si="6"/>
        <v>Control Adecuado</v>
      </c>
      <c r="W54" s="44" t="str">
        <f t="shared" si="7"/>
        <v>Cambie el valor de la probabilidad</v>
      </c>
      <c r="X54" s="47"/>
      <c r="Y54" s="44"/>
      <c r="Z54" s="44"/>
      <c r="AA54" s="46">
        <f t="shared" si="9"/>
        <v>0</v>
      </c>
      <c r="AB54" s="46">
        <f t="shared" si="10"/>
        <v>0</v>
      </c>
      <c r="AC54" s="46">
        <f t="shared" si="11"/>
        <v>0</v>
      </c>
      <c r="AD54" s="44" t="e">
        <f>VLOOKUP(AB54,MapadeCalor!$B$2:$G$6,AA54+1,0)</f>
        <v>#N/A</v>
      </c>
      <c r="AE54" s="59" t="s">
        <v>547</v>
      </c>
      <c r="AF54" s="44" t="s">
        <v>548</v>
      </c>
      <c r="AG54" s="188" t="s">
        <v>690</v>
      </c>
    </row>
    <row r="55" spans="2:34" ht="107.25" customHeight="1" x14ac:dyDescent="0.2">
      <c r="B55" s="40">
        <f t="shared" si="12"/>
        <v>48</v>
      </c>
      <c r="C55" s="62" t="s">
        <v>94</v>
      </c>
      <c r="D55" s="44" t="s">
        <v>105</v>
      </c>
      <c r="E55" s="59" t="s">
        <v>205</v>
      </c>
      <c r="F55" s="42" t="s">
        <v>208</v>
      </c>
      <c r="G55" s="59" t="s">
        <v>210</v>
      </c>
      <c r="H55" s="44" t="s">
        <v>16</v>
      </c>
      <c r="I55" s="44" t="s">
        <v>13</v>
      </c>
      <c r="J55" s="46">
        <f t="shared" si="19"/>
        <v>3</v>
      </c>
      <c r="K55" s="46">
        <f t="shared" si="20"/>
        <v>4</v>
      </c>
      <c r="L55" s="43">
        <f t="shared" si="8"/>
        <v>12</v>
      </c>
      <c r="M55" s="44" t="str">
        <f>VLOOKUP(J55,MapadeCalor!$B$2:$G$6,K55+1,0)</f>
        <v>MUY ALTO</v>
      </c>
      <c r="N55" s="42" t="s">
        <v>387</v>
      </c>
      <c r="O55" s="42" t="s">
        <v>120</v>
      </c>
      <c r="P55" s="42" t="s">
        <v>122</v>
      </c>
      <c r="Q55" s="42" t="s">
        <v>2</v>
      </c>
      <c r="R55" s="46">
        <f t="shared" si="21"/>
        <v>15</v>
      </c>
      <c r="S55" s="46">
        <f t="shared" si="22"/>
        <v>5</v>
      </c>
      <c r="T55" s="46">
        <f t="shared" si="23"/>
        <v>0</v>
      </c>
      <c r="U55" s="46">
        <f t="shared" si="24"/>
        <v>20</v>
      </c>
      <c r="V55" s="44" t="str">
        <f t="shared" si="6"/>
        <v>Control Adecuado</v>
      </c>
      <c r="W55" s="44" t="str">
        <f t="shared" si="7"/>
        <v>Cambie el valor de la probabilidad</v>
      </c>
      <c r="X55" s="47"/>
      <c r="Y55" s="44"/>
      <c r="Z55" s="44"/>
      <c r="AA55" s="46">
        <f t="shared" si="9"/>
        <v>0</v>
      </c>
      <c r="AB55" s="46">
        <f t="shared" si="10"/>
        <v>0</v>
      </c>
      <c r="AC55" s="46">
        <f t="shared" si="11"/>
        <v>0</v>
      </c>
      <c r="AD55" s="44" t="e">
        <f>VLOOKUP(AB55,MapadeCalor!$B$2:$G$6,AA55+1,0)</f>
        <v>#N/A</v>
      </c>
      <c r="AE55" s="59" t="s">
        <v>549</v>
      </c>
      <c r="AF55" s="44"/>
      <c r="AG55" s="188" t="s">
        <v>691</v>
      </c>
    </row>
    <row r="56" spans="2:34" ht="79.5" customHeight="1" x14ac:dyDescent="0.2">
      <c r="B56" s="40">
        <f t="shared" si="12"/>
        <v>49</v>
      </c>
      <c r="C56" s="62" t="s">
        <v>93</v>
      </c>
      <c r="D56" s="44" t="s">
        <v>105</v>
      </c>
      <c r="E56" s="59" t="s">
        <v>409</v>
      </c>
      <c r="F56" s="42" t="s">
        <v>209</v>
      </c>
      <c r="G56" s="59" t="s">
        <v>206</v>
      </c>
      <c r="H56" s="44" t="s">
        <v>17</v>
      </c>
      <c r="I56" s="44" t="s">
        <v>20</v>
      </c>
      <c r="J56" s="46">
        <f t="shared" ref="J56:J76" si="25">IF(H56="Raro",1,(IF(H56="Poco Probable",2,(IF(H56="Posible",3,(IF(H56="Probable",4,(IF(H56="Casi Seguro",5,0)))))))))</f>
        <v>4</v>
      </c>
      <c r="K56" s="46">
        <f t="shared" ref="K56:K76" si="26">IF(I56="Insignificante",1,(IF(I56="Menor",2,(IF(I56="Moderado",3,(IF(I56="Mayor",4,(IF(I56="Catastrófico",5,0)))))))))</f>
        <v>3</v>
      </c>
      <c r="L56" s="43">
        <f t="shared" si="8"/>
        <v>12</v>
      </c>
      <c r="M56" s="44" t="str">
        <f>VLOOKUP(J56,MapadeCalor!$B$2:$G$6,K56+1,0)</f>
        <v>ALTO</v>
      </c>
      <c r="N56" s="42" t="s">
        <v>211</v>
      </c>
      <c r="O56" s="42" t="s">
        <v>120</v>
      </c>
      <c r="P56" s="42" t="s">
        <v>122</v>
      </c>
      <c r="Q56" s="42" t="s">
        <v>2</v>
      </c>
      <c r="R56" s="46">
        <f t="shared" ref="R56:R76" si="27">IF(O56="Correctivo",5,(IF(O56="Preventivo",15,(IF(O56="Detectivo",20,0)))))</f>
        <v>15</v>
      </c>
      <c r="S56" s="46">
        <f t="shared" ref="S56:S76" si="28">IF(P56="Manual",5,(IF(P56="Automático",10,0)))</f>
        <v>5</v>
      </c>
      <c r="T56" s="46">
        <f t="shared" ref="T56:T76" si="29">IF(Q56="Probabilidad",0,(IF(Q56="Impacto",0,(IF(Q56="Ambos",10,0)))))</f>
        <v>0</v>
      </c>
      <c r="U56" s="46">
        <f t="shared" ref="U56:U76" si="30">SUM(R56+S56+T56)</f>
        <v>20</v>
      </c>
      <c r="V56" s="44" t="str">
        <f t="shared" si="6"/>
        <v>Control Adecuado</v>
      </c>
      <c r="W56" s="44" t="str">
        <f t="shared" si="7"/>
        <v>Cambie el valor de la probabilidad</v>
      </c>
      <c r="X56" s="47"/>
      <c r="Y56" s="44"/>
      <c r="Z56" s="44"/>
      <c r="AA56" s="46">
        <f t="shared" si="9"/>
        <v>0</v>
      </c>
      <c r="AB56" s="46">
        <f t="shared" si="10"/>
        <v>0</v>
      </c>
      <c r="AC56" s="46">
        <f t="shared" si="11"/>
        <v>0</v>
      </c>
      <c r="AD56" s="44" t="e">
        <f>VLOOKUP(AB56,MapadeCalor!$B$2:$G$6,AA56+1,0)</f>
        <v>#N/A</v>
      </c>
      <c r="AE56" s="59" t="s">
        <v>547</v>
      </c>
      <c r="AF56" s="44" t="s">
        <v>550</v>
      </c>
      <c r="AG56" s="188" t="s">
        <v>692</v>
      </c>
    </row>
    <row r="57" spans="2:34" ht="60" customHeight="1" x14ac:dyDescent="0.2">
      <c r="B57" s="40">
        <f t="shared" si="12"/>
        <v>50</v>
      </c>
      <c r="C57" s="62" t="s">
        <v>62</v>
      </c>
      <c r="D57" s="44" t="s">
        <v>109</v>
      </c>
      <c r="E57" s="42" t="s">
        <v>388</v>
      </c>
      <c r="F57" s="54" t="s">
        <v>403</v>
      </c>
      <c r="G57" s="54" t="s">
        <v>265</v>
      </c>
      <c r="H57" s="44" t="s">
        <v>17</v>
      </c>
      <c r="I57" s="44" t="s">
        <v>20</v>
      </c>
      <c r="J57" s="46">
        <f t="shared" si="25"/>
        <v>4</v>
      </c>
      <c r="K57" s="46">
        <f t="shared" si="26"/>
        <v>3</v>
      </c>
      <c r="L57" s="43">
        <f t="shared" si="8"/>
        <v>12</v>
      </c>
      <c r="M57" s="44" t="str">
        <f>VLOOKUP(J57,MapadeCalor!$B$2:$G$6,K57+1,0)</f>
        <v>ALTO</v>
      </c>
      <c r="N57" s="51" t="s">
        <v>389</v>
      </c>
      <c r="O57" s="42" t="s">
        <v>120</v>
      </c>
      <c r="P57" s="42" t="s">
        <v>122</v>
      </c>
      <c r="Q57" s="42" t="s">
        <v>2</v>
      </c>
      <c r="R57" s="46">
        <f t="shared" si="27"/>
        <v>15</v>
      </c>
      <c r="S57" s="46">
        <f t="shared" si="28"/>
        <v>5</v>
      </c>
      <c r="T57" s="46">
        <f t="shared" si="29"/>
        <v>0</v>
      </c>
      <c r="U57" s="46">
        <f t="shared" si="30"/>
        <v>20</v>
      </c>
      <c r="V57" s="44" t="str">
        <f t="shared" si="6"/>
        <v>Control Adecuado</v>
      </c>
      <c r="W57" s="44" t="str">
        <f t="shared" si="7"/>
        <v>Cambie el valor de la probabilidad</v>
      </c>
      <c r="X57" s="50" t="s">
        <v>172</v>
      </c>
      <c r="Y57" s="44"/>
      <c r="Z57" s="44"/>
      <c r="AA57" s="46">
        <f t="shared" si="9"/>
        <v>0</v>
      </c>
      <c r="AB57" s="46">
        <f t="shared" si="10"/>
        <v>0</v>
      </c>
      <c r="AC57" s="46">
        <f t="shared" si="11"/>
        <v>0</v>
      </c>
      <c r="AD57" s="44" t="e">
        <f>VLOOKUP(AB57,MapadeCalor!$B$2:$G$6,AA57+1,0)</f>
        <v>#N/A</v>
      </c>
      <c r="AE57" s="99" t="s">
        <v>558</v>
      </c>
      <c r="AF57" s="44" t="s">
        <v>555</v>
      </c>
      <c r="AG57" s="188" t="s">
        <v>673</v>
      </c>
    </row>
    <row r="58" spans="2:34" ht="79.5" customHeight="1" x14ac:dyDescent="0.2">
      <c r="B58" s="40">
        <f t="shared" si="12"/>
        <v>51</v>
      </c>
      <c r="C58" s="62" t="s">
        <v>62</v>
      </c>
      <c r="D58" s="44" t="s">
        <v>109</v>
      </c>
      <c r="E58" s="44" t="s">
        <v>170</v>
      </c>
      <c r="F58" s="42" t="s">
        <v>404</v>
      </c>
      <c r="G58" s="54" t="s">
        <v>365</v>
      </c>
      <c r="H58" s="44" t="s">
        <v>18</v>
      </c>
      <c r="I58" s="44" t="s">
        <v>20</v>
      </c>
      <c r="J58" s="46">
        <f t="shared" si="25"/>
        <v>5</v>
      </c>
      <c r="K58" s="46">
        <f t="shared" si="26"/>
        <v>3</v>
      </c>
      <c r="L58" s="43">
        <f t="shared" si="8"/>
        <v>15</v>
      </c>
      <c r="M58" s="44" t="str">
        <f>VLOOKUP(K58,MapadeCalor!$B$2:$G$6,J58+1,0)</f>
        <v>MUY ALTO</v>
      </c>
      <c r="N58" s="45" t="s">
        <v>366</v>
      </c>
      <c r="O58" s="42" t="s">
        <v>120</v>
      </c>
      <c r="P58" s="42" t="s">
        <v>122</v>
      </c>
      <c r="Q58" s="42" t="s">
        <v>2</v>
      </c>
      <c r="R58" s="46">
        <f t="shared" si="27"/>
        <v>15</v>
      </c>
      <c r="S58" s="46">
        <f t="shared" si="28"/>
        <v>5</v>
      </c>
      <c r="T58" s="46">
        <f t="shared" si="29"/>
        <v>0</v>
      </c>
      <c r="U58" s="46">
        <f t="shared" si="30"/>
        <v>20</v>
      </c>
      <c r="V58" s="44" t="str">
        <f t="shared" si="6"/>
        <v>Control Adecuado</v>
      </c>
      <c r="W58" s="44" t="str">
        <f t="shared" si="7"/>
        <v>Cambie el valor de la probabilidad</v>
      </c>
      <c r="X58" s="45" t="s">
        <v>171</v>
      </c>
      <c r="Y58" s="44"/>
      <c r="Z58" s="44"/>
      <c r="AA58" s="46">
        <f t="shared" si="9"/>
        <v>0</v>
      </c>
      <c r="AB58" s="46">
        <f t="shared" si="10"/>
        <v>0</v>
      </c>
      <c r="AC58" s="46">
        <f t="shared" si="11"/>
        <v>0</v>
      </c>
      <c r="AD58" s="44" t="e">
        <f>VLOOKUP(AB58,MapadeCalor!$B$2:$G$6,AA58+1,0)</f>
        <v>#N/A</v>
      </c>
      <c r="AE58" s="100" t="s">
        <v>560</v>
      </c>
      <c r="AF58" s="44" t="s">
        <v>559</v>
      </c>
      <c r="AG58" s="188" t="s">
        <v>674</v>
      </c>
    </row>
    <row r="59" spans="2:34" ht="81" customHeight="1" x14ac:dyDescent="0.2">
      <c r="B59" s="40">
        <f t="shared" si="12"/>
        <v>52</v>
      </c>
      <c r="C59" s="62" t="s">
        <v>62</v>
      </c>
      <c r="D59" s="44" t="s">
        <v>109</v>
      </c>
      <c r="E59" s="44" t="s">
        <v>367</v>
      </c>
      <c r="F59" s="42" t="s">
        <v>368</v>
      </c>
      <c r="G59" s="42" t="s">
        <v>369</v>
      </c>
      <c r="H59" s="44" t="s">
        <v>17</v>
      </c>
      <c r="I59" s="44" t="s">
        <v>20</v>
      </c>
      <c r="J59" s="46">
        <f t="shared" si="25"/>
        <v>4</v>
      </c>
      <c r="K59" s="46">
        <f t="shared" si="26"/>
        <v>3</v>
      </c>
      <c r="L59" s="43">
        <f t="shared" si="8"/>
        <v>12</v>
      </c>
      <c r="M59" s="44" t="str">
        <f>VLOOKUP(J59,MapadeCalor!$B$2:$G$6,K59+1,0)</f>
        <v>ALTO</v>
      </c>
      <c r="N59" s="45" t="s">
        <v>652</v>
      </c>
      <c r="O59" s="42" t="s">
        <v>120</v>
      </c>
      <c r="P59" s="42" t="s">
        <v>122</v>
      </c>
      <c r="Q59" s="42" t="s">
        <v>2</v>
      </c>
      <c r="R59" s="46">
        <f t="shared" si="27"/>
        <v>15</v>
      </c>
      <c r="S59" s="46">
        <f t="shared" si="28"/>
        <v>5</v>
      </c>
      <c r="T59" s="46">
        <f t="shared" si="29"/>
        <v>0</v>
      </c>
      <c r="U59" s="46">
        <f t="shared" si="30"/>
        <v>20</v>
      </c>
      <c r="V59" s="44" t="str">
        <f t="shared" si="6"/>
        <v>Control Adecuado</v>
      </c>
      <c r="W59" s="44" t="str">
        <f t="shared" si="7"/>
        <v>Cambie el valor de la probabilidad</v>
      </c>
      <c r="X59" s="45" t="s">
        <v>172</v>
      </c>
      <c r="Y59" s="44"/>
      <c r="Z59" s="44"/>
      <c r="AA59" s="46">
        <f t="shared" si="9"/>
        <v>0</v>
      </c>
      <c r="AB59" s="46">
        <f t="shared" si="10"/>
        <v>0</v>
      </c>
      <c r="AC59" s="46">
        <f t="shared" si="11"/>
        <v>0</v>
      </c>
      <c r="AD59" s="44" t="e">
        <f>VLOOKUP(AB59,MapadeCalor!$B$2:$G$6,AA59+1,0)</f>
        <v>#N/A</v>
      </c>
      <c r="AE59" s="101" t="s">
        <v>561</v>
      </c>
      <c r="AF59" s="44" t="s">
        <v>555</v>
      </c>
      <c r="AG59" s="188" t="s">
        <v>675</v>
      </c>
    </row>
    <row r="60" spans="2:34" ht="102" customHeight="1" x14ac:dyDescent="0.2">
      <c r="B60" s="40">
        <f t="shared" si="12"/>
        <v>53</v>
      </c>
      <c r="C60" s="62" t="s">
        <v>62</v>
      </c>
      <c r="D60" s="44" t="s">
        <v>109</v>
      </c>
      <c r="E60" s="44" t="s">
        <v>212</v>
      </c>
      <c r="F60" s="54" t="s">
        <v>390</v>
      </c>
      <c r="G60" s="54" t="s">
        <v>268</v>
      </c>
      <c r="H60" s="44" t="s">
        <v>17</v>
      </c>
      <c r="I60" s="44" t="s">
        <v>20</v>
      </c>
      <c r="J60" s="46">
        <f t="shared" si="25"/>
        <v>4</v>
      </c>
      <c r="K60" s="46">
        <f t="shared" si="26"/>
        <v>3</v>
      </c>
      <c r="L60" s="43">
        <f t="shared" si="8"/>
        <v>12</v>
      </c>
      <c r="M60" s="44" t="str">
        <f>VLOOKUP(J60,MapadeCalor!$B$2:$G$6,K60+1,0)</f>
        <v>ALTO</v>
      </c>
      <c r="N60" s="51" t="s">
        <v>269</v>
      </c>
      <c r="O60" s="42" t="s">
        <v>120</v>
      </c>
      <c r="P60" s="42" t="s">
        <v>122</v>
      </c>
      <c r="Q60" s="42" t="s">
        <v>2</v>
      </c>
      <c r="R60" s="46">
        <f t="shared" si="27"/>
        <v>15</v>
      </c>
      <c r="S60" s="46">
        <f t="shared" si="28"/>
        <v>5</v>
      </c>
      <c r="T60" s="46">
        <f t="shared" si="29"/>
        <v>0</v>
      </c>
      <c r="U60" s="46">
        <f t="shared" si="30"/>
        <v>20</v>
      </c>
      <c r="V60" s="44" t="str">
        <f t="shared" si="6"/>
        <v>Control Adecuado</v>
      </c>
      <c r="W60" s="44" t="str">
        <f t="shared" si="7"/>
        <v>Cambie el valor de la probabilidad</v>
      </c>
      <c r="X60" s="45" t="s">
        <v>213</v>
      </c>
      <c r="Y60" s="44"/>
      <c r="Z60" s="44"/>
      <c r="AA60" s="46">
        <f t="shared" si="9"/>
        <v>0</v>
      </c>
      <c r="AB60" s="46">
        <f t="shared" si="10"/>
        <v>0</v>
      </c>
      <c r="AC60" s="46">
        <f t="shared" si="11"/>
        <v>0</v>
      </c>
      <c r="AD60" s="44" t="e">
        <f>VLOOKUP(AB60,MapadeCalor!$B$2:$G$6,AA60+1,0)</f>
        <v>#N/A</v>
      </c>
      <c r="AE60" s="56" t="s">
        <v>563</v>
      </c>
      <c r="AF60" s="44" t="s">
        <v>562</v>
      </c>
      <c r="AG60" s="188" t="s">
        <v>730</v>
      </c>
    </row>
    <row r="61" spans="2:34" ht="78" customHeight="1" x14ac:dyDescent="0.2">
      <c r="B61" s="40">
        <f t="shared" si="12"/>
        <v>54</v>
      </c>
      <c r="C61" s="62" t="s">
        <v>62</v>
      </c>
      <c r="D61" s="44" t="s">
        <v>110</v>
      </c>
      <c r="E61" s="44" t="s">
        <v>214</v>
      </c>
      <c r="F61" s="42" t="s">
        <v>216</v>
      </c>
      <c r="G61" s="42" t="s">
        <v>218</v>
      </c>
      <c r="H61" s="44" t="s">
        <v>18</v>
      </c>
      <c r="I61" s="44" t="s">
        <v>20</v>
      </c>
      <c r="J61" s="46">
        <f t="shared" si="25"/>
        <v>5</v>
      </c>
      <c r="K61" s="46">
        <f t="shared" si="26"/>
        <v>3</v>
      </c>
      <c r="L61" s="43">
        <f t="shared" si="8"/>
        <v>15</v>
      </c>
      <c r="M61" s="44" t="str">
        <f>VLOOKUP(K61,MapadeCalor!$B$2:$G$6,J61+1,0)</f>
        <v>MUY ALTO</v>
      </c>
      <c r="N61" s="45" t="s">
        <v>391</v>
      </c>
      <c r="O61" s="42" t="s">
        <v>120</v>
      </c>
      <c r="P61" s="42" t="s">
        <v>122</v>
      </c>
      <c r="Q61" s="42" t="s">
        <v>3</v>
      </c>
      <c r="R61" s="46">
        <f t="shared" si="27"/>
        <v>15</v>
      </c>
      <c r="S61" s="46">
        <f t="shared" si="28"/>
        <v>5</v>
      </c>
      <c r="T61" s="46">
        <f t="shared" si="29"/>
        <v>0</v>
      </c>
      <c r="U61" s="46">
        <f t="shared" si="30"/>
        <v>20</v>
      </c>
      <c r="V61" s="44" t="str">
        <f t="shared" si="6"/>
        <v>Control Adecuado</v>
      </c>
      <c r="W61" s="44" t="str">
        <f t="shared" si="7"/>
        <v>Cambie el valor del impacto</v>
      </c>
      <c r="X61" s="45" t="s">
        <v>392</v>
      </c>
      <c r="Y61" s="44"/>
      <c r="Z61" s="44"/>
      <c r="AA61" s="46">
        <f t="shared" si="9"/>
        <v>0</v>
      </c>
      <c r="AB61" s="46">
        <f t="shared" si="10"/>
        <v>0</v>
      </c>
      <c r="AC61" s="46">
        <f t="shared" si="11"/>
        <v>0</v>
      </c>
      <c r="AD61" s="44" t="e">
        <f>VLOOKUP(AB61,MapadeCalor!$B$2:$G$6,AA61+1,0)</f>
        <v>#N/A</v>
      </c>
      <c r="AE61" s="73" t="s">
        <v>628</v>
      </c>
      <c r="AF61" s="73" t="s">
        <v>629</v>
      </c>
      <c r="AG61" s="188" t="s">
        <v>709</v>
      </c>
    </row>
    <row r="62" spans="2:34" ht="75" customHeight="1" x14ac:dyDescent="0.2">
      <c r="B62" s="40">
        <f t="shared" si="12"/>
        <v>55</v>
      </c>
      <c r="C62" s="62" t="s">
        <v>94</v>
      </c>
      <c r="D62" s="44" t="s">
        <v>110</v>
      </c>
      <c r="E62" s="44" t="s">
        <v>215</v>
      </c>
      <c r="F62" s="42" t="s">
        <v>217</v>
      </c>
      <c r="G62" s="42" t="s">
        <v>219</v>
      </c>
      <c r="H62" s="44" t="s">
        <v>17</v>
      </c>
      <c r="I62" s="44" t="s">
        <v>20</v>
      </c>
      <c r="J62" s="46">
        <f t="shared" si="25"/>
        <v>4</v>
      </c>
      <c r="K62" s="46">
        <f t="shared" si="26"/>
        <v>3</v>
      </c>
      <c r="L62" s="43">
        <f t="shared" si="8"/>
        <v>12</v>
      </c>
      <c r="M62" s="44" t="str">
        <f>VLOOKUP(J62,MapadeCalor!$B$2:$G$6,K62+1,0)</f>
        <v>ALTO</v>
      </c>
      <c r="N62" s="45" t="s">
        <v>393</v>
      </c>
      <c r="O62" s="42" t="s">
        <v>120</v>
      </c>
      <c r="P62" s="42" t="s">
        <v>122</v>
      </c>
      <c r="Q62" s="42" t="s">
        <v>3</v>
      </c>
      <c r="R62" s="46">
        <f t="shared" si="27"/>
        <v>15</v>
      </c>
      <c r="S62" s="46">
        <f t="shared" si="28"/>
        <v>5</v>
      </c>
      <c r="T62" s="46">
        <f t="shared" si="29"/>
        <v>0</v>
      </c>
      <c r="U62" s="46">
        <f t="shared" si="30"/>
        <v>20</v>
      </c>
      <c r="V62" s="44" t="str">
        <f t="shared" si="6"/>
        <v>Control Adecuado</v>
      </c>
      <c r="W62" s="44" t="str">
        <f t="shared" si="7"/>
        <v>Cambie el valor del impacto</v>
      </c>
      <c r="X62" s="45" t="s">
        <v>220</v>
      </c>
      <c r="Y62" s="44"/>
      <c r="Z62" s="44"/>
      <c r="AA62" s="46">
        <f t="shared" si="9"/>
        <v>0</v>
      </c>
      <c r="AB62" s="46">
        <f t="shared" si="10"/>
        <v>0</v>
      </c>
      <c r="AC62" s="46">
        <f t="shared" si="11"/>
        <v>0</v>
      </c>
      <c r="AD62" s="44" t="e">
        <f>VLOOKUP(AB62,MapadeCalor!$B$2:$G$6,AA62+1,0)</f>
        <v>#N/A</v>
      </c>
      <c r="AE62" s="54" t="s">
        <v>630</v>
      </c>
      <c r="AF62" s="54" t="s">
        <v>629</v>
      </c>
      <c r="AG62" s="188" t="s">
        <v>710</v>
      </c>
    </row>
    <row r="63" spans="2:34" ht="82.5" customHeight="1" x14ac:dyDescent="0.2">
      <c r="B63" s="40">
        <f t="shared" si="12"/>
        <v>56</v>
      </c>
      <c r="C63" s="62" t="s">
        <v>62</v>
      </c>
      <c r="D63" s="44" t="s">
        <v>110</v>
      </c>
      <c r="E63" s="44" t="s">
        <v>227</v>
      </c>
      <c r="F63" s="42" t="s">
        <v>394</v>
      </c>
      <c r="G63" s="42" t="s">
        <v>218</v>
      </c>
      <c r="H63" s="44" t="s">
        <v>139</v>
      </c>
      <c r="I63" s="44" t="s">
        <v>11</v>
      </c>
      <c r="J63" s="46">
        <f t="shared" si="25"/>
        <v>2</v>
      </c>
      <c r="K63" s="46">
        <f t="shared" si="26"/>
        <v>1</v>
      </c>
      <c r="L63" s="43">
        <f t="shared" si="8"/>
        <v>2</v>
      </c>
      <c r="M63" s="44" t="str">
        <f>VLOOKUP(K63,MapadeCalor!$B$2:$G$6,J63+1,0)</f>
        <v>BAJO</v>
      </c>
      <c r="N63" s="45" t="s">
        <v>224</v>
      </c>
      <c r="O63" s="42" t="s">
        <v>120</v>
      </c>
      <c r="P63" s="42" t="s">
        <v>122</v>
      </c>
      <c r="Q63" s="42" t="s">
        <v>3</v>
      </c>
      <c r="R63" s="46">
        <f t="shared" si="27"/>
        <v>15</v>
      </c>
      <c r="S63" s="46">
        <f t="shared" si="28"/>
        <v>5</v>
      </c>
      <c r="T63" s="46">
        <f t="shared" si="29"/>
        <v>0</v>
      </c>
      <c r="U63" s="46">
        <f t="shared" si="30"/>
        <v>20</v>
      </c>
      <c r="V63" s="44" t="str">
        <f t="shared" si="6"/>
        <v>Control Adecuado</v>
      </c>
      <c r="W63" s="44" t="str">
        <f t="shared" si="7"/>
        <v>Cambie el valor del impacto</v>
      </c>
      <c r="X63" s="45" t="s">
        <v>225</v>
      </c>
      <c r="Y63" s="44"/>
      <c r="Z63" s="44"/>
      <c r="AA63" s="46">
        <f t="shared" si="9"/>
        <v>0</v>
      </c>
      <c r="AB63" s="46">
        <f t="shared" si="10"/>
        <v>0</v>
      </c>
      <c r="AC63" s="46">
        <f t="shared" si="11"/>
        <v>0</v>
      </c>
      <c r="AD63" s="44" t="e">
        <f>VLOOKUP(AB63,MapadeCalor!$B$2:$G$6,AA63+1,0)</f>
        <v>#N/A</v>
      </c>
      <c r="AE63" s="54" t="s">
        <v>631</v>
      </c>
      <c r="AF63" s="54" t="s">
        <v>629</v>
      </c>
      <c r="AG63" s="188" t="s">
        <v>731</v>
      </c>
    </row>
    <row r="64" spans="2:34" ht="69" customHeight="1" x14ac:dyDescent="0.2">
      <c r="B64" s="40">
        <f t="shared" si="12"/>
        <v>57</v>
      </c>
      <c r="C64" s="62" t="s">
        <v>94</v>
      </c>
      <c r="D64" s="44" t="s">
        <v>110</v>
      </c>
      <c r="E64" s="44" t="s">
        <v>221</v>
      </c>
      <c r="F64" s="42" t="s">
        <v>222</v>
      </c>
      <c r="G64" s="42" t="s">
        <v>223</v>
      </c>
      <c r="H64" s="44" t="s">
        <v>17</v>
      </c>
      <c r="I64" s="44" t="s">
        <v>14</v>
      </c>
      <c r="J64" s="46">
        <f t="shared" si="25"/>
        <v>4</v>
      </c>
      <c r="K64" s="46">
        <f t="shared" si="26"/>
        <v>5</v>
      </c>
      <c r="L64" s="43">
        <f t="shared" si="8"/>
        <v>20</v>
      </c>
      <c r="M64" s="44" t="str">
        <f>VLOOKUP(K64,MapadeCalor!$B$2:$G$6,J64+1,0)</f>
        <v>MUY ALTO</v>
      </c>
      <c r="N64" s="45" t="s">
        <v>395</v>
      </c>
      <c r="O64" s="42" t="s">
        <v>120</v>
      </c>
      <c r="P64" s="42" t="s">
        <v>122</v>
      </c>
      <c r="Q64" s="42" t="s">
        <v>3</v>
      </c>
      <c r="R64" s="46">
        <f t="shared" si="27"/>
        <v>15</v>
      </c>
      <c r="S64" s="46">
        <f t="shared" si="28"/>
        <v>5</v>
      </c>
      <c r="T64" s="46">
        <f t="shared" si="29"/>
        <v>0</v>
      </c>
      <c r="U64" s="46">
        <f t="shared" si="30"/>
        <v>20</v>
      </c>
      <c r="V64" s="44" t="str">
        <f t="shared" si="6"/>
        <v>Control Adecuado</v>
      </c>
      <c r="W64" s="44" t="str">
        <f t="shared" si="7"/>
        <v>Cambie el valor del impacto</v>
      </c>
      <c r="X64" s="45" t="s">
        <v>226</v>
      </c>
      <c r="Y64" s="44"/>
      <c r="Z64" s="44"/>
      <c r="AA64" s="46">
        <f t="shared" si="9"/>
        <v>0</v>
      </c>
      <c r="AB64" s="46">
        <f t="shared" si="10"/>
        <v>0</v>
      </c>
      <c r="AC64" s="46">
        <f t="shared" si="11"/>
        <v>0</v>
      </c>
      <c r="AD64" s="44" t="e">
        <f>VLOOKUP(AB64,MapadeCalor!$B$2:$G$6,AA64+1,0)</f>
        <v>#N/A</v>
      </c>
      <c r="AE64" s="54" t="s">
        <v>632</v>
      </c>
      <c r="AF64" s="54" t="s">
        <v>629</v>
      </c>
      <c r="AG64" s="188" t="s">
        <v>732</v>
      </c>
    </row>
    <row r="65" spans="2:33" ht="95.25" customHeight="1" x14ac:dyDescent="0.2">
      <c r="B65" s="40">
        <f t="shared" si="12"/>
        <v>58</v>
      </c>
      <c r="C65" s="62" t="s">
        <v>93</v>
      </c>
      <c r="D65" s="44" t="s">
        <v>230</v>
      </c>
      <c r="E65" s="44" t="s">
        <v>240</v>
      </c>
      <c r="F65" s="42" t="s">
        <v>241</v>
      </c>
      <c r="G65" s="42" t="s">
        <v>232</v>
      </c>
      <c r="H65" s="44" t="s">
        <v>17</v>
      </c>
      <c r="I65" s="44" t="s">
        <v>20</v>
      </c>
      <c r="J65" s="46">
        <f t="shared" si="25"/>
        <v>4</v>
      </c>
      <c r="K65" s="46">
        <f t="shared" si="26"/>
        <v>3</v>
      </c>
      <c r="L65" s="43">
        <f t="shared" si="8"/>
        <v>12</v>
      </c>
      <c r="M65" s="44" t="str">
        <f>VLOOKUP(J65,MapadeCalor!$B$2:$G$6,K65+1,0)</f>
        <v>ALTO</v>
      </c>
      <c r="N65" s="45" t="s">
        <v>242</v>
      </c>
      <c r="O65" s="42" t="s">
        <v>120</v>
      </c>
      <c r="P65" s="42" t="s">
        <v>122</v>
      </c>
      <c r="Q65" s="42" t="s">
        <v>2</v>
      </c>
      <c r="R65" s="46">
        <f t="shared" si="27"/>
        <v>15</v>
      </c>
      <c r="S65" s="46">
        <f t="shared" si="28"/>
        <v>5</v>
      </c>
      <c r="T65" s="46">
        <f t="shared" si="29"/>
        <v>0</v>
      </c>
      <c r="U65" s="46">
        <f t="shared" si="30"/>
        <v>20</v>
      </c>
      <c r="V65" s="44" t="str">
        <f t="shared" si="6"/>
        <v>Control Adecuado</v>
      </c>
      <c r="W65" s="44" t="str">
        <f t="shared" si="7"/>
        <v>Cambie el valor de la probabilidad</v>
      </c>
      <c r="X65" s="45" t="s">
        <v>236</v>
      </c>
      <c r="Y65" s="44"/>
      <c r="Z65" s="44"/>
      <c r="AA65" s="46">
        <f t="shared" si="9"/>
        <v>0</v>
      </c>
      <c r="AB65" s="46">
        <f t="shared" si="10"/>
        <v>0</v>
      </c>
      <c r="AC65" s="46">
        <f t="shared" si="11"/>
        <v>0</v>
      </c>
      <c r="AD65" s="44" t="e">
        <f>VLOOKUP(AB65,MapadeCalor!$B$2:$G$6,AA65+1,0)</f>
        <v>#N/A</v>
      </c>
      <c r="AE65" s="102" t="s">
        <v>653</v>
      </c>
      <c r="AF65" s="42" t="s">
        <v>569</v>
      </c>
      <c r="AG65" s="188" t="s">
        <v>733</v>
      </c>
    </row>
    <row r="66" spans="2:33" ht="109.5" customHeight="1" x14ac:dyDescent="0.2">
      <c r="B66" s="40">
        <f t="shared" si="12"/>
        <v>59</v>
      </c>
      <c r="C66" s="62" t="s">
        <v>62</v>
      </c>
      <c r="D66" s="44" t="s">
        <v>230</v>
      </c>
      <c r="E66" s="44" t="s">
        <v>228</v>
      </c>
      <c r="F66" s="42" t="s">
        <v>243</v>
      </c>
      <c r="G66" s="42" t="s">
        <v>233</v>
      </c>
      <c r="H66" s="44" t="s">
        <v>17</v>
      </c>
      <c r="I66" s="44" t="s">
        <v>13</v>
      </c>
      <c r="J66" s="46">
        <f t="shared" si="25"/>
        <v>4</v>
      </c>
      <c r="K66" s="46">
        <f t="shared" si="26"/>
        <v>4</v>
      </c>
      <c r="L66" s="43">
        <f t="shared" si="8"/>
        <v>16</v>
      </c>
      <c r="M66" s="44" t="str">
        <f>VLOOKUP(K66,MapadeCalor!$B$2:$G$6,J66+1,0)</f>
        <v>MUY ALTO</v>
      </c>
      <c r="N66" s="45" t="s">
        <v>244</v>
      </c>
      <c r="O66" s="42" t="s">
        <v>120</v>
      </c>
      <c r="P66" s="42" t="s">
        <v>122</v>
      </c>
      <c r="Q66" s="42" t="s">
        <v>133</v>
      </c>
      <c r="R66" s="46">
        <f t="shared" si="27"/>
        <v>15</v>
      </c>
      <c r="S66" s="46">
        <f t="shared" si="28"/>
        <v>5</v>
      </c>
      <c r="T66" s="46">
        <f t="shared" si="29"/>
        <v>10</v>
      </c>
      <c r="U66" s="46">
        <f t="shared" si="30"/>
        <v>30</v>
      </c>
      <c r="V66" s="44" t="str">
        <f t="shared" si="6"/>
        <v>Control Fuerte</v>
      </c>
      <c r="W66" s="44" t="str">
        <f t="shared" si="7"/>
        <v>Cambie probabilidad e impacto</v>
      </c>
      <c r="X66" s="45" t="s">
        <v>245</v>
      </c>
      <c r="Y66" s="44"/>
      <c r="Z66" s="44"/>
      <c r="AA66" s="46">
        <f t="shared" si="9"/>
        <v>0</v>
      </c>
      <c r="AB66" s="46">
        <f t="shared" si="10"/>
        <v>0</v>
      </c>
      <c r="AC66" s="46">
        <f t="shared" si="11"/>
        <v>0</v>
      </c>
      <c r="AD66" s="44" t="e">
        <f>VLOOKUP(AB66,MapadeCalor!$B$2:$G$6,AA66+1,0)</f>
        <v>#N/A</v>
      </c>
      <c r="AE66" s="102" t="s">
        <v>654</v>
      </c>
      <c r="AF66" s="42" t="s">
        <v>569</v>
      </c>
      <c r="AG66" s="188" t="s">
        <v>734</v>
      </c>
    </row>
    <row r="67" spans="2:33" ht="171" customHeight="1" x14ac:dyDescent="0.2">
      <c r="B67" s="40">
        <f t="shared" si="12"/>
        <v>60</v>
      </c>
      <c r="C67" s="62" t="s">
        <v>62</v>
      </c>
      <c r="D67" s="44" t="s">
        <v>230</v>
      </c>
      <c r="E67" s="44" t="s">
        <v>229</v>
      </c>
      <c r="F67" s="42" t="s">
        <v>231</v>
      </c>
      <c r="G67" s="42" t="s">
        <v>234</v>
      </c>
      <c r="H67" s="44" t="s">
        <v>17</v>
      </c>
      <c r="I67" s="44" t="s">
        <v>12</v>
      </c>
      <c r="J67" s="46">
        <f t="shared" si="25"/>
        <v>4</v>
      </c>
      <c r="K67" s="46">
        <f t="shared" si="26"/>
        <v>2</v>
      </c>
      <c r="L67" s="43">
        <f t="shared" si="8"/>
        <v>8</v>
      </c>
      <c r="M67" s="44" t="str">
        <f>VLOOKUP(K67,MapadeCalor!$B$2:$G$6,J67+1,0)</f>
        <v>ALTO</v>
      </c>
      <c r="N67" s="45" t="s">
        <v>235</v>
      </c>
      <c r="O67" s="42" t="s">
        <v>121</v>
      </c>
      <c r="P67" s="42" t="s">
        <v>122</v>
      </c>
      <c r="Q67" s="42" t="s">
        <v>2</v>
      </c>
      <c r="R67" s="46">
        <f t="shared" si="27"/>
        <v>20</v>
      </c>
      <c r="S67" s="46">
        <f t="shared" si="28"/>
        <v>5</v>
      </c>
      <c r="T67" s="46">
        <f t="shared" si="29"/>
        <v>0</v>
      </c>
      <c r="U67" s="46">
        <f t="shared" si="30"/>
        <v>25</v>
      </c>
      <c r="V67" s="44" t="str">
        <f t="shared" si="6"/>
        <v>Control Adecuado</v>
      </c>
      <c r="W67" s="44" t="str">
        <f t="shared" si="7"/>
        <v>Cambie el valor de la probabilidad</v>
      </c>
      <c r="X67" s="45" t="s">
        <v>237</v>
      </c>
      <c r="Y67" s="44"/>
      <c r="Z67" s="44"/>
      <c r="AA67" s="46">
        <f t="shared" si="9"/>
        <v>0</v>
      </c>
      <c r="AB67" s="46">
        <f t="shared" si="10"/>
        <v>0</v>
      </c>
      <c r="AC67" s="46">
        <f t="shared" si="11"/>
        <v>0</v>
      </c>
      <c r="AD67" s="44" t="e">
        <f>VLOOKUP(AB67,MapadeCalor!$B$2:$G$6,AA67+1,0)</f>
        <v>#N/A</v>
      </c>
      <c r="AE67" s="102" t="s">
        <v>664</v>
      </c>
      <c r="AF67" s="42" t="s">
        <v>569</v>
      </c>
      <c r="AG67" s="188" t="s">
        <v>735</v>
      </c>
    </row>
    <row r="68" spans="2:33" ht="63" customHeight="1" x14ac:dyDescent="0.2">
      <c r="B68" s="40">
        <f t="shared" si="12"/>
        <v>61</v>
      </c>
      <c r="C68" s="62" t="s">
        <v>93</v>
      </c>
      <c r="D68" s="44" t="s">
        <v>104</v>
      </c>
      <c r="E68" s="42" t="s">
        <v>238</v>
      </c>
      <c r="F68" s="42" t="s">
        <v>396</v>
      </c>
      <c r="G68" s="59" t="s">
        <v>397</v>
      </c>
      <c r="H68" s="44" t="s">
        <v>15</v>
      </c>
      <c r="I68" s="44" t="s">
        <v>20</v>
      </c>
      <c r="J68" s="46">
        <f t="shared" si="25"/>
        <v>1</v>
      </c>
      <c r="K68" s="46">
        <f t="shared" si="26"/>
        <v>3</v>
      </c>
      <c r="L68" s="43">
        <f t="shared" si="8"/>
        <v>3</v>
      </c>
      <c r="M68" s="44" t="str">
        <f>VLOOKUP(K68,MapadeCalor!$B$2:$G$6,J68+1,0)</f>
        <v>BAJO</v>
      </c>
      <c r="N68" s="42" t="s">
        <v>239</v>
      </c>
      <c r="O68" s="42" t="s">
        <v>120</v>
      </c>
      <c r="P68" s="42" t="s">
        <v>122</v>
      </c>
      <c r="Q68" s="42" t="s">
        <v>133</v>
      </c>
      <c r="R68" s="46">
        <f t="shared" si="27"/>
        <v>15</v>
      </c>
      <c r="S68" s="46">
        <f t="shared" si="28"/>
        <v>5</v>
      </c>
      <c r="T68" s="46">
        <f t="shared" si="29"/>
        <v>10</v>
      </c>
      <c r="U68" s="46">
        <f t="shared" si="30"/>
        <v>30</v>
      </c>
      <c r="V68" s="44" t="str">
        <f t="shared" si="6"/>
        <v>Control Fuerte</v>
      </c>
      <c r="W68" s="44" t="str">
        <f t="shared" si="7"/>
        <v>Cambie probabilidad e impacto</v>
      </c>
      <c r="X68" s="45" t="s">
        <v>398</v>
      </c>
      <c r="Y68" s="44"/>
      <c r="Z68" s="44"/>
      <c r="AA68" s="46">
        <f t="shared" si="9"/>
        <v>0</v>
      </c>
      <c r="AB68" s="46">
        <f t="shared" si="10"/>
        <v>0</v>
      </c>
      <c r="AC68" s="46">
        <f t="shared" si="11"/>
        <v>0</v>
      </c>
      <c r="AD68" s="44" t="e">
        <f>VLOOKUP(AB68,MapadeCalor!$B$2:$G$6,AA68+1,0)</f>
        <v>#N/A</v>
      </c>
      <c r="AE68" s="42" t="s">
        <v>655</v>
      </c>
      <c r="AF68" s="44" t="s">
        <v>564</v>
      </c>
      <c r="AG68" s="188" t="s">
        <v>689</v>
      </c>
    </row>
    <row r="69" spans="2:33" ht="68.25" customHeight="1" x14ac:dyDescent="0.2">
      <c r="B69" s="40">
        <f t="shared" si="12"/>
        <v>62</v>
      </c>
      <c r="C69" s="62" t="s">
        <v>62</v>
      </c>
      <c r="D69" s="44" t="s">
        <v>104</v>
      </c>
      <c r="E69" s="42" t="s">
        <v>402</v>
      </c>
      <c r="F69" s="42" t="s">
        <v>246</v>
      </c>
      <c r="G69" s="42" t="s">
        <v>247</v>
      </c>
      <c r="H69" s="44" t="s">
        <v>17</v>
      </c>
      <c r="I69" s="44" t="s">
        <v>13</v>
      </c>
      <c r="J69" s="46">
        <f t="shared" si="25"/>
        <v>4</v>
      </c>
      <c r="K69" s="46">
        <f t="shared" si="26"/>
        <v>4</v>
      </c>
      <c r="L69" s="43">
        <f t="shared" si="8"/>
        <v>16</v>
      </c>
      <c r="M69" s="44" t="str">
        <f>VLOOKUP(K69,MapadeCalor!$B$2:$G$6,J69+1,0)</f>
        <v>MUY ALTO</v>
      </c>
      <c r="N69" s="45" t="s">
        <v>248</v>
      </c>
      <c r="O69" s="42" t="s">
        <v>120</v>
      </c>
      <c r="P69" s="42" t="s">
        <v>122</v>
      </c>
      <c r="Q69" s="42" t="s">
        <v>2</v>
      </c>
      <c r="R69" s="46">
        <f t="shared" si="27"/>
        <v>15</v>
      </c>
      <c r="S69" s="46">
        <f t="shared" si="28"/>
        <v>5</v>
      </c>
      <c r="T69" s="46">
        <f t="shared" si="29"/>
        <v>0</v>
      </c>
      <c r="U69" s="46">
        <f t="shared" si="30"/>
        <v>20</v>
      </c>
      <c r="V69" s="44" t="str">
        <f t="shared" si="6"/>
        <v>Control Adecuado</v>
      </c>
      <c r="W69" s="44" t="str">
        <f t="shared" si="7"/>
        <v>Cambie el valor de la probabilidad</v>
      </c>
      <c r="X69" s="45" t="s">
        <v>248</v>
      </c>
      <c r="Y69" s="44"/>
      <c r="Z69" s="44"/>
      <c r="AA69" s="46">
        <f t="shared" si="9"/>
        <v>0</v>
      </c>
      <c r="AB69" s="46">
        <f t="shared" si="10"/>
        <v>0</v>
      </c>
      <c r="AC69" s="46">
        <f t="shared" si="11"/>
        <v>0</v>
      </c>
      <c r="AD69" s="44" t="e">
        <f>VLOOKUP(AB69,MapadeCalor!$B$2:$G$6,AA69+1,0)</f>
        <v>#N/A</v>
      </c>
      <c r="AE69" s="56" t="s">
        <v>565</v>
      </c>
      <c r="AF69" s="44" t="s">
        <v>566</v>
      </c>
      <c r="AG69" s="188" t="s">
        <v>567</v>
      </c>
    </row>
    <row r="70" spans="2:33" ht="85.5" customHeight="1" x14ac:dyDescent="0.2">
      <c r="B70" s="40">
        <f t="shared" si="12"/>
        <v>63</v>
      </c>
      <c r="C70" s="62" t="s">
        <v>94</v>
      </c>
      <c r="D70" s="44" t="s">
        <v>104</v>
      </c>
      <c r="E70" s="42" t="s">
        <v>249</v>
      </c>
      <c r="F70" s="42" t="s">
        <v>250</v>
      </c>
      <c r="G70" s="42" t="s">
        <v>251</v>
      </c>
      <c r="H70" s="44" t="s">
        <v>15</v>
      </c>
      <c r="I70" s="44" t="s">
        <v>20</v>
      </c>
      <c r="J70" s="46">
        <f t="shared" si="25"/>
        <v>1</v>
      </c>
      <c r="K70" s="46">
        <f t="shared" si="26"/>
        <v>3</v>
      </c>
      <c r="L70" s="43">
        <f t="shared" si="8"/>
        <v>3</v>
      </c>
      <c r="M70" s="44" t="str">
        <f>VLOOKUP(K70,MapadeCalor!$B$2:$G$6,J70+1,0)</f>
        <v>BAJO</v>
      </c>
      <c r="N70" s="45" t="s">
        <v>252</v>
      </c>
      <c r="O70" s="42" t="s">
        <v>120</v>
      </c>
      <c r="P70" s="42" t="s">
        <v>122</v>
      </c>
      <c r="Q70" s="42" t="s">
        <v>133</v>
      </c>
      <c r="R70" s="46">
        <f t="shared" si="27"/>
        <v>15</v>
      </c>
      <c r="S70" s="46">
        <f t="shared" si="28"/>
        <v>5</v>
      </c>
      <c r="T70" s="46">
        <f t="shared" si="29"/>
        <v>10</v>
      </c>
      <c r="U70" s="46">
        <f t="shared" si="30"/>
        <v>30</v>
      </c>
      <c r="V70" s="44" t="str">
        <f t="shared" si="6"/>
        <v>Control Fuerte</v>
      </c>
      <c r="W70" s="44" t="str">
        <f t="shared" si="7"/>
        <v>Cambie probabilidad e impacto</v>
      </c>
      <c r="X70" s="45" t="s">
        <v>253</v>
      </c>
      <c r="Y70" s="44"/>
      <c r="Z70" s="44"/>
      <c r="AA70" s="46">
        <f t="shared" si="9"/>
        <v>0</v>
      </c>
      <c r="AB70" s="46">
        <f t="shared" si="10"/>
        <v>0</v>
      </c>
      <c r="AC70" s="46">
        <f t="shared" si="11"/>
        <v>0</v>
      </c>
      <c r="AD70" s="44" t="e">
        <f>VLOOKUP(AB70,MapadeCalor!$B$2:$G$6,AA70+1,0)</f>
        <v>#N/A</v>
      </c>
      <c r="AE70" s="65" t="s">
        <v>656</v>
      </c>
      <c r="AF70" s="44" t="s">
        <v>566</v>
      </c>
      <c r="AG70" s="188" t="s">
        <v>568</v>
      </c>
    </row>
    <row r="71" spans="2:33" ht="89.25" customHeight="1" x14ac:dyDescent="0.2">
      <c r="B71" s="40">
        <f t="shared" si="12"/>
        <v>64</v>
      </c>
      <c r="C71" s="62" t="s">
        <v>62</v>
      </c>
      <c r="D71" s="44" t="s">
        <v>110</v>
      </c>
      <c r="E71" s="42" t="s">
        <v>270</v>
      </c>
      <c r="F71" s="42" t="s">
        <v>271</v>
      </c>
      <c r="G71" s="42" t="s">
        <v>399</v>
      </c>
      <c r="H71" s="44" t="s">
        <v>16</v>
      </c>
      <c r="I71" s="44" t="s">
        <v>12</v>
      </c>
      <c r="J71" s="46">
        <f t="shared" si="25"/>
        <v>3</v>
      </c>
      <c r="K71" s="46">
        <f t="shared" si="26"/>
        <v>2</v>
      </c>
      <c r="L71" s="43">
        <f t="shared" si="8"/>
        <v>6</v>
      </c>
      <c r="M71" s="44" t="str">
        <f>VLOOKUP(K71,MapadeCalor!$B$2:$G$6,J71+1,0)</f>
        <v>MEDIO</v>
      </c>
      <c r="N71" s="50" t="s">
        <v>275</v>
      </c>
      <c r="O71" s="42" t="s">
        <v>120</v>
      </c>
      <c r="P71" s="42" t="s">
        <v>122</v>
      </c>
      <c r="Q71" s="42" t="s">
        <v>2</v>
      </c>
      <c r="R71" s="46">
        <f t="shared" si="27"/>
        <v>15</v>
      </c>
      <c r="S71" s="46">
        <f t="shared" si="28"/>
        <v>5</v>
      </c>
      <c r="T71" s="46">
        <f t="shared" si="29"/>
        <v>0</v>
      </c>
      <c r="U71" s="46">
        <f t="shared" si="30"/>
        <v>20</v>
      </c>
      <c r="V71" s="44" t="str">
        <f t="shared" si="6"/>
        <v>Control Adecuado</v>
      </c>
      <c r="W71" s="44" t="str">
        <f t="shared" si="7"/>
        <v>Cambie el valor de la probabilidad</v>
      </c>
      <c r="X71" s="47" t="s">
        <v>277</v>
      </c>
      <c r="Y71" s="44"/>
      <c r="Z71" s="44"/>
      <c r="AA71" s="46">
        <f t="shared" si="9"/>
        <v>0</v>
      </c>
      <c r="AB71" s="46">
        <f t="shared" si="10"/>
        <v>0</v>
      </c>
      <c r="AC71" s="46">
        <f t="shared" si="11"/>
        <v>0</v>
      </c>
      <c r="AD71" s="44" t="e">
        <f>VLOOKUP(AB71,MapadeCalor!$B$2:$G$6,AA71+1,0)</f>
        <v>#N/A</v>
      </c>
      <c r="AE71" s="42" t="s">
        <v>575</v>
      </c>
      <c r="AF71" s="44" t="s">
        <v>571</v>
      </c>
      <c r="AG71" s="188" t="s">
        <v>736</v>
      </c>
    </row>
    <row r="72" spans="2:33" ht="116.25" customHeight="1" x14ac:dyDescent="0.2">
      <c r="B72" s="40">
        <f t="shared" si="12"/>
        <v>65</v>
      </c>
      <c r="C72" s="62" t="s">
        <v>94</v>
      </c>
      <c r="D72" s="44" t="s">
        <v>110</v>
      </c>
      <c r="E72" s="42" t="s">
        <v>272</v>
      </c>
      <c r="F72" s="42" t="s">
        <v>273</v>
      </c>
      <c r="G72" s="42" t="s">
        <v>274</v>
      </c>
      <c r="H72" s="44" t="s">
        <v>17</v>
      </c>
      <c r="I72" s="44" t="s">
        <v>20</v>
      </c>
      <c r="J72" s="46">
        <f t="shared" si="25"/>
        <v>4</v>
      </c>
      <c r="K72" s="46">
        <f t="shared" si="26"/>
        <v>3</v>
      </c>
      <c r="L72" s="43">
        <f t="shared" si="8"/>
        <v>12</v>
      </c>
      <c r="M72" s="44" t="str">
        <f>VLOOKUP(J72,MapadeCalor!$B$2:$G$6,K72+1,0)</f>
        <v>ALTO</v>
      </c>
      <c r="N72" s="50" t="s">
        <v>276</v>
      </c>
      <c r="O72" s="42" t="s">
        <v>120</v>
      </c>
      <c r="P72" s="42" t="s">
        <v>122</v>
      </c>
      <c r="Q72" s="42" t="s">
        <v>3</v>
      </c>
      <c r="R72" s="46">
        <f t="shared" si="27"/>
        <v>15</v>
      </c>
      <c r="S72" s="46">
        <f t="shared" si="28"/>
        <v>5</v>
      </c>
      <c r="T72" s="46">
        <f t="shared" si="29"/>
        <v>0</v>
      </c>
      <c r="U72" s="46">
        <f t="shared" si="30"/>
        <v>20</v>
      </c>
      <c r="V72" s="44" t="str">
        <f t="shared" si="6"/>
        <v>Control Adecuado</v>
      </c>
      <c r="W72" s="44" t="str">
        <f t="shared" si="7"/>
        <v>Cambie el valor del impacto</v>
      </c>
      <c r="X72" s="49" t="s">
        <v>400</v>
      </c>
      <c r="Y72" s="44"/>
      <c r="Z72" s="44"/>
      <c r="AA72" s="46">
        <f t="shared" si="9"/>
        <v>0</v>
      </c>
      <c r="AB72" s="46">
        <f t="shared" si="10"/>
        <v>0</v>
      </c>
      <c r="AC72" s="46">
        <f t="shared" si="11"/>
        <v>0</v>
      </c>
      <c r="AD72" s="44" t="e">
        <f>VLOOKUP(AB72,MapadeCalor!$B$2:$G$6,AA72+1,0)</f>
        <v>#N/A</v>
      </c>
      <c r="AE72" s="42" t="s">
        <v>573</v>
      </c>
      <c r="AF72" s="44" t="s">
        <v>574</v>
      </c>
      <c r="AG72" s="76" t="s">
        <v>737</v>
      </c>
    </row>
    <row r="73" spans="2:33" ht="73.5" customHeight="1" x14ac:dyDescent="0.2">
      <c r="B73" s="40">
        <f t="shared" si="12"/>
        <v>66</v>
      </c>
      <c r="C73" s="62" t="s">
        <v>278</v>
      </c>
      <c r="D73" s="44" t="s">
        <v>106</v>
      </c>
      <c r="E73" s="59" t="s">
        <v>279</v>
      </c>
      <c r="F73" s="42" t="s">
        <v>280</v>
      </c>
      <c r="G73" s="44" t="s">
        <v>281</v>
      </c>
      <c r="H73" s="44" t="s">
        <v>17</v>
      </c>
      <c r="I73" s="44" t="s">
        <v>20</v>
      </c>
      <c r="J73" s="46">
        <f t="shared" si="25"/>
        <v>4</v>
      </c>
      <c r="K73" s="46">
        <f t="shared" si="26"/>
        <v>3</v>
      </c>
      <c r="L73" s="43">
        <f t="shared" si="8"/>
        <v>12</v>
      </c>
      <c r="M73" s="44" t="str">
        <f>VLOOKUP(J73,MapadeCalor!$B$2:$G$6,K73+1,0)</f>
        <v>ALTO</v>
      </c>
      <c r="N73" s="45" t="s">
        <v>282</v>
      </c>
      <c r="O73" s="44" t="s">
        <v>119</v>
      </c>
      <c r="P73" s="44" t="s">
        <v>122</v>
      </c>
      <c r="Q73" s="44" t="s">
        <v>2</v>
      </c>
      <c r="R73" s="46">
        <f t="shared" si="27"/>
        <v>5</v>
      </c>
      <c r="S73" s="46">
        <f t="shared" si="28"/>
        <v>5</v>
      </c>
      <c r="T73" s="46">
        <f t="shared" si="29"/>
        <v>0</v>
      </c>
      <c r="U73" s="46">
        <f t="shared" si="30"/>
        <v>10</v>
      </c>
      <c r="V73" s="44" t="str">
        <f t="shared" ref="V73:V85" si="31">IF(U73=0,"Sin control",(IF(U73&lt;19,"Control Débil",(IF(((U73&gt;=20)*AND(U73&lt;29)),"Control Adecuado",IF(U73&gt;=30,"Control Fuerte","Error"))))))</f>
        <v>Control Débil</v>
      </c>
      <c r="W73" s="44" t="str">
        <f t="shared" si="7"/>
        <v>Cambie el valor de la probabilidad</v>
      </c>
      <c r="X73" s="49" t="s">
        <v>283</v>
      </c>
      <c r="Y73" s="44"/>
      <c r="Z73" s="44"/>
      <c r="AA73" s="46">
        <f t="shared" ref="AA73:AA85" si="32">IF(Y73="Raro",1,(IF(Y73="Poco Probable",2,(IF(Y73="Posible",3,(IF(Y73="Probable",4,(IF(Y73="Casi Seguro",5,0)))))))))</f>
        <v>0</v>
      </c>
      <c r="AB73" s="46">
        <f t="shared" ref="AB73:AB85" si="33">IF(Z73="Insignificante",1,(IF(Z73="Menor",2,(IF(Z73="Moderado",3,(IF(Z73="Mayor",4,(IF(Z73="Catastrófico",5,0)))))))))</f>
        <v>0</v>
      </c>
      <c r="AC73" s="46">
        <f t="shared" ref="AC73:AC85" si="34">AA73*AB73</f>
        <v>0</v>
      </c>
      <c r="AD73" s="44" t="e">
        <f>VLOOKUP(AB73,MapadeCalor!$B$2:$G$6,AA73+1,0)</f>
        <v>#N/A</v>
      </c>
      <c r="AE73" s="94" t="s">
        <v>584</v>
      </c>
      <c r="AF73" s="72" t="s">
        <v>585</v>
      </c>
      <c r="AG73" s="188" t="s">
        <v>697</v>
      </c>
    </row>
    <row r="74" spans="2:33" ht="111" customHeight="1" x14ac:dyDescent="0.2">
      <c r="B74" s="40">
        <f t="shared" ref="B74:B85" si="35">+B73+1</f>
        <v>67</v>
      </c>
      <c r="C74" s="62" t="s">
        <v>278</v>
      </c>
      <c r="D74" s="44" t="s">
        <v>106</v>
      </c>
      <c r="E74" s="44" t="s">
        <v>284</v>
      </c>
      <c r="F74" s="42" t="s">
        <v>285</v>
      </c>
      <c r="G74" s="44" t="s">
        <v>286</v>
      </c>
      <c r="H74" s="44" t="s">
        <v>17</v>
      </c>
      <c r="I74" s="44" t="s">
        <v>13</v>
      </c>
      <c r="J74" s="46">
        <f t="shared" si="25"/>
        <v>4</v>
      </c>
      <c r="K74" s="46">
        <f t="shared" si="26"/>
        <v>4</v>
      </c>
      <c r="L74" s="43">
        <f t="shared" si="8"/>
        <v>16</v>
      </c>
      <c r="M74" s="44" t="str">
        <f>VLOOKUP(K74,MapadeCalor!$B$2:$G$6,J74+1,0)</f>
        <v>MUY ALTO</v>
      </c>
      <c r="N74" s="45" t="s">
        <v>287</v>
      </c>
      <c r="O74" s="44" t="s">
        <v>119</v>
      </c>
      <c r="P74" s="44" t="s">
        <v>122</v>
      </c>
      <c r="Q74" s="44" t="s">
        <v>3</v>
      </c>
      <c r="R74" s="46">
        <f t="shared" si="27"/>
        <v>5</v>
      </c>
      <c r="S74" s="46">
        <f t="shared" si="28"/>
        <v>5</v>
      </c>
      <c r="T74" s="46">
        <f t="shared" si="29"/>
        <v>0</v>
      </c>
      <c r="U74" s="46">
        <f t="shared" si="30"/>
        <v>10</v>
      </c>
      <c r="V74" s="44" t="str">
        <f t="shared" si="31"/>
        <v>Control Débil</v>
      </c>
      <c r="W74" s="44" t="str">
        <f t="shared" si="7"/>
        <v>Cambie el valor del impacto</v>
      </c>
      <c r="X74" s="47" t="s">
        <v>288</v>
      </c>
      <c r="Y74" s="44"/>
      <c r="Z74" s="44"/>
      <c r="AA74" s="46">
        <f t="shared" si="32"/>
        <v>0</v>
      </c>
      <c r="AB74" s="46">
        <f t="shared" si="33"/>
        <v>0</v>
      </c>
      <c r="AC74" s="46">
        <f t="shared" si="34"/>
        <v>0</v>
      </c>
      <c r="AD74" s="44" t="e">
        <f>VLOOKUP(AB74,MapadeCalor!$B$2:$G$6,AA74+1,0)</f>
        <v>#N/A</v>
      </c>
      <c r="AE74" s="94" t="s">
        <v>586</v>
      </c>
      <c r="AF74" s="72" t="s">
        <v>585</v>
      </c>
      <c r="AG74" s="188" t="s">
        <v>591</v>
      </c>
    </row>
    <row r="75" spans="2:33" ht="84.75" customHeight="1" x14ac:dyDescent="0.2">
      <c r="B75" s="40">
        <f t="shared" si="35"/>
        <v>68</v>
      </c>
      <c r="C75" s="70" t="s">
        <v>289</v>
      </c>
      <c r="D75" s="44" t="s">
        <v>106</v>
      </c>
      <c r="E75" s="44" t="s">
        <v>290</v>
      </c>
      <c r="F75" s="42" t="s">
        <v>291</v>
      </c>
      <c r="G75" s="44" t="s">
        <v>292</v>
      </c>
      <c r="H75" s="44" t="s">
        <v>16</v>
      </c>
      <c r="I75" s="44" t="s">
        <v>20</v>
      </c>
      <c r="J75" s="46">
        <f t="shared" si="25"/>
        <v>3</v>
      </c>
      <c r="K75" s="46">
        <f t="shared" si="26"/>
        <v>3</v>
      </c>
      <c r="L75" s="43">
        <f t="shared" si="8"/>
        <v>9</v>
      </c>
      <c r="M75" s="44" t="str">
        <f>VLOOKUP(K75,MapadeCalor!$B$2:$G$6,J75+1,0)</f>
        <v>ALTO</v>
      </c>
      <c r="N75" s="45" t="s">
        <v>293</v>
      </c>
      <c r="O75" s="44" t="s">
        <v>119</v>
      </c>
      <c r="P75" s="44" t="s">
        <v>122</v>
      </c>
      <c r="Q75" s="44" t="s">
        <v>3</v>
      </c>
      <c r="R75" s="46">
        <f t="shared" si="27"/>
        <v>5</v>
      </c>
      <c r="S75" s="46">
        <f t="shared" si="28"/>
        <v>5</v>
      </c>
      <c r="T75" s="46">
        <f t="shared" si="29"/>
        <v>0</v>
      </c>
      <c r="U75" s="46">
        <f t="shared" si="30"/>
        <v>10</v>
      </c>
      <c r="V75" s="44" t="str">
        <f t="shared" si="31"/>
        <v>Control Débil</v>
      </c>
      <c r="W75" s="48" t="str">
        <f t="shared" si="7"/>
        <v>Cambie el valor del impacto</v>
      </c>
      <c r="X75" s="47" t="s">
        <v>294</v>
      </c>
      <c r="Y75" s="44"/>
      <c r="Z75" s="44"/>
      <c r="AA75" s="46">
        <f t="shared" si="32"/>
        <v>0</v>
      </c>
      <c r="AB75" s="46">
        <f t="shared" si="33"/>
        <v>0</v>
      </c>
      <c r="AC75" s="46">
        <f t="shared" si="34"/>
        <v>0</v>
      </c>
      <c r="AD75" s="44" t="e">
        <f>VLOOKUP(AB75,MapadeCalor!$B$2:$G$6,AA75+1,0)</f>
        <v>#N/A</v>
      </c>
      <c r="AE75" s="94" t="s">
        <v>587</v>
      </c>
      <c r="AF75" s="72" t="s">
        <v>585</v>
      </c>
      <c r="AG75" s="188" t="s">
        <v>698</v>
      </c>
    </row>
    <row r="76" spans="2:33" ht="70.5" customHeight="1" x14ac:dyDescent="0.2">
      <c r="B76" s="40">
        <f t="shared" si="35"/>
        <v>69</v>
      </c>
      <c r="C76" s="70" t="s">
        <v>289</v>
      </c>
      <c r="D76" s="44" t="s">
        <v>106</v>
      </c>
      <c r="E76" s="44" t="s">
        <v>295</v>
      </c>
      <c r="F76" s="42" t="s">
        <v>296</v>
      </c>
      <c r="G76" s="44" t="s">
        <v>297</v>
      </c>
      <c r="H76" s="44" t="s">
        <v>17</v>
      </c>
      <c r="I76" s="44" t="s">
        <v>13</v>
      </c>
      <c r="J76" s="46">
        <f t="shared" si="25"/>
        <v>4</v>
      </c>
      <c r="K76" s="46">
        <f t="shared" si="26"/>
        <v>4</v>
      </c>
      <c r="L76" s="43">
        <f t="shared" si="8"/>
        <v>16</v>
      </c>
      <c r="M76" s="44" t="str">
        <f>VLOOKUP(K76,MapadeCalor!$B$2:$G$6,J76+1,0)</f>
        <v>MUY ALTO</v>
      </c>
      <c r="N76" s="45" t="s">
        <v>298</v>
      </c>
      <c r="O76" s="44" t="s">
        <v>120</v>
      </c>
      <c r="P76" s="44" t="s">
        <v>122</v>
      </c>
      <c r="Q76" s="44" t="s">
        <v>2</v>
      </c>
      <c r="R76" s="46">
        <f t="shared" si="27"/>
        <v>15</v>
      </c>
      <c r="S76" s="46">
        <f t="shared" si="28"/>
        <v>5</v>
      </c>
      <c r="T76" s="46">
        <f t="shared" si="29"/>
        <v>0</v>
      </c>
      <c r="U76" s="46">
        <f t="shared" si="30"/>
        <v>20</v>
      </c>
      <c r="V76" s="44" t="str">
        <f t="shared" si="31"/>
        <v>Control Adecuado</v>
      </c>
      <c r="W76" s="44" t="str">
        <f t="shared" si="7"/>
        <v>Cambie el valor de la probabilidad</v>
      </c>
      <c r="X76" s="47" t="s">
        <v>294</v>
      </c>
      <c r="Y76" s="44"/>
      <c r="Z76" s="44"/>
      <c r="AA76" s="46">
        <f t="shared" si="32"/>
        <v>0</v>
      </c>
      <c r="AB76" s="46">
        <f t="shared" si="33"/>
        <v>0</v>
      </c>
      <c r="AC76" s="46">
        <f t="shared" si="34"/>
        <v>0</v>
      </c>
      <c r="AD76" s="44" t="e">
        <f>VLOOKUP(AB76,MapadeCalor!$B$2:$G$6,AA76+1,0)</f>
        <v>#N/A</v>
      </c>
      <c r="AE76" s="94" t="s">
        <v>588</v>
      </c>
      <c r="AF76" s="72" t="s">
        <v>585</v>
      </c>
      <c r="AG76" s="188" t="s">
        <v>699</v>
      </c>
    </row>
    <row r="77" spans="2:33" ht="83.25" customHeight="1" x14ac:dyDescent="0.2">
      <c r="B77" s="40">
        <f t="shared" si="35"/>
        <v>70</v>
      </c>
      <c r="C77" s="70" t="s">
        <v>289</v>
      </c>
      <c r="D77" s="44" t="s">
        <v>106</v>
      </c>
      <c r="E77" s="44" t="s">
        <v>299</v>
      </c>
      <c r="F77" s="58" t="s">
        <v>300</v>
      </c>
      <c r="G77" s="71" t="s">
        <v>301</v>
      </c>
      <c r="H77" s="44" t="s">
        <v>17</v>
      </c>
      <c r="I77" s="44" t="s">
        <v>20</v>
      </c>
      <c r="J77" s="46">
        <f t="shared" ref="J77:J85" si="36">IF(H77="Raro",1,(IF(H77="Poco Probable",2,(IF(H77="Posible",3,(IF(H77="Probable",4,(IF(H77="Casi Seguro",5,0)))))))))</f>
        <v>4</v>
      </c>
      <c r="K77" s="46">
        <f t="shared" ref="K77:K85" si="37">IF(I77="Insignificante",1,(IF(I77="Menor",2,(IF(I77="Moderado",3,(IF(I77="Mayor",4,(IF(I77="Catastrófico",5,0)))))))))</f>
        <v>3</v>
      </c>
      <c r="L77" s="43">
        <f t="shared" ref="L77:L82" si="38">J77*K77</f>
        <v>12</v>
      </c>
      <c r="M77" s="44" t="str">
        <f>VLOOKUP(J77,MapadeCalor!$B$2:$G$6,K77+1,0)</f>
        <v>ALTO</v>
      </c>
      <c r="N77" s="45" t="s">
        <v>302</v>
      </c>
      <c r="O77" s="44" t="s">
        <v>120</v>
      </c>
      <c r="P77" s="44" t="s">
        <v>122</v>
      </c>
      <c r="Q77" s="44" t="s">
        <v>2</v>
      </c>
      <c r="R77" s="46">
        <f t="shared" ref="R77:R84" si="39">IF(O77="Correctivo",5,(IF(O77="Preventivo",15,(IF(O77="Detectivo",20,0)))))</f>
        <v>15</v>
      </c>
      <c r="S77" s="46">
        <f t="shared" ref="S77:S84" si="40">IF(P77="Manual",5,(IF(P77="Automático",10,0)))</f>
        <v>5</v>
      </c>
      <c r="T77" s="46">
        <f t="shared" ref="T77:T84" si="41">IF(Q77="Probabilidad",0,(IF(Q77="Impacto",0,(IF(Q77="Ambos",10,0)))))</f>
        <v>0</v>
      </c>
      <c r="U77" s="46">
        <f t="shared" ref="U77:U85" si="42">SUM(R77+S77+T77)</f>
        <v>20</v>
      </c>
      <c r="V77" s="44" t="str">
        <f t="shared" si="31"/>
        <v>Control Adecuado</v>
      </c>
      <c r="W77" s="44" t="str">
        <f>IF(Q77="Probabilidad","Cambie el valor de la probabilidad",(IF(Q77="Impacto","Cambie el valor del impacto",(IF(Q77="Ambos","Cambie probabilidad e impacto","Sin Acción")))))</f>
        <v>Cambie el valor de la probabilidad</v>
      </c>
      <c r="X77" s="47" t="s">
        <v>294</v>
      </c>
      <c r="Y77" s="44"/>
      <c r="Z77" s="44"/>
      <c r="AA77" s="46">
        <f t="shared" si="32"/>
        <v>0</v>
      </c>
      <c r="AB77" s="46">
        <f t="shared" si="33"/>
        <v>0</v>
      </c>
      <c r="AC77" s="46">
        <f t="shared" si="34"/>
        <v>0</v>
      </c>
      <c r="AD77" s="44" t="e">
        <f>VLOOKUP(AB77,MapadeCalor!$B$2:$G$6,AA77+1,0)</f>
        <v>#N/A</v>
      </c>
      <c r="AE77" s="94" t="s">
        <v>589</v>
      </c>
      <c r="AF77" s="72" t="s">
        <v>585</v>
      </c>
      <c r="AG77" s="188" t="s">
        <v>700</v>
      </c>
    </row>
    <row r="78" spans="2:33" ht="59.25" customHeight="1" x14ac:dyDescent="0.2">
      <c r="B78" s="40">
        <f t="shared" si="35"/>
        <v>71</v>
      </c>
      <c r="C78" s="70" t="s">
        <v>289</v>
      </c>
      <c r="D78" s="44" t="s">
        <v>106</v>
      </c>
      <c r="E78" s="44" t="s">
        <v>303</v>
      </c>
      <c r="F78" s="58" t="s">
        <v>304</v>
      </c>
      <c r="G78" s="71" t="s">
        <v>305</v>
      </c>
      <c r="H78" s="44" t="s">
        <v>17</v>
      </c>
      <c r="I78" s="44" t="s">
        <v>13</v>
      </c>
      <c r="J78" s="46">
        <f t="shared" si="36"/>
        <v>4</v>
      </c>
      <c r="K78" s="46">
        <f t="shared" si="37"/>
        <v>4</v>
      </c>
      <c r="L78" s="43">
        <f t="shared" si="38"/>
        <v>16</v>
      </c>
      <c r="M78" s="44" t="str">
        <f>VLOOKUP(K78,MapadeCalor!$B$2:$G$6,J78+1,0)</f>
        <v>MUY ALTO</v>
      </c>
      <c r="N78" s="45" t="s">
        <v>306</v>
      </c>
      <c r="O78" s="44" t="s">
        <v>119</v>
      </c>
      <c r="P78" s="44" t="s">
        <v>122</v>
      </c>
      <c r="Q78" s="44" t="s">
        <v>2</v>
      </c>
      <c r="R78" s="46">
        <f t="shared" si="39"/>
        <v>5</v>
      </c>
      <c r="S78" s="46">
        <f t="shared" si="40"/>
        <v>5</v>
      </c>
      <c r="T78" s="46">
        <f t="shared" si="41"/>
        <v>0</v>
      </c>
      <c r="U78" s="46">
        <f t="shared" si="42"/>
        <v>10</v>
      </c>
      <c r="V78" s="44" t="str">
        <f t="shared" si="31"/>
        <v>Control Débil</v>
      </c>
      <c r="W78" s="44" t="str">
        <f t="shared" ref="W78:W85" si="43">IF(Q78="Probabilidad","Cambie el valor de la probabilidad",(IF(Q78="Impacto","Cambie el valor del impacto",(IF(Q78="Ambos","Cambie probabilidad e impacto","Sin Acción")))))</f>
        <v>Cambie el valor de la probabilidad</v>
      </c>
      <c r="X78" s="49" t="s">
        <v>307</v>
      </c>
      <c r="Y78" s="44"/>
      <c r="Z78" s="44"/>
      <c r="AA78" s="46">
        <f t="shared" si="32"/>
        <v>0</v>
      </c>
      <c r="AB78" s="46">
        <f t="shared" si="33"/>
        <v>0</v>
      </c>
      <c r="AC78" s="46">
        <f t="shared" si="34"/>
        <v>0</v>
      </c>
      <c r="AD78" s="44" t="e">
        <f>VLOOKUP(AB78,MapadeCalor!$B$2:$G$6,AA78+1,0)</f>
        <v>#N/A</v>
      </c>
      <c r="AE78" s="94" t="s">
        <v>701</v>
      </c>
      <c r="AF78" s="72" t="s">
        <v>585</v>
      </c>
      <c r="AG78" s="188" t="s">
        <v>702</v>
      </c>
    </row>
    <row r="79" spans="2:33" ht="90.75" customHeight="1" x14ac:dyDescent="0.2">
      <c r="B79" s="40">
        <f t="shared" si="35"/>
        <v>72</v>
      </c>
      <c r="C79" s="70" t="s">
        <v>289</v>
      </c>
      <c r="D79" s="44" t="s">
        <v>106</v>
      </c>
      <c r="E79" s="44" t="s">
        <v>308</v>
      </c>
      <c r="F79" s="58" t="s">
        <v>309</v>
      </c>
      <c r="G79" s="71" t="s">
        <v>310</v>
      </c>
      <c r="H79" s="44" t="s">
        <v>139</v>
      </c>
      <c r="I79" s="44" t="s">
        <v>13</v>
      </c>
      <c r="J79" s="46">
        <f t="shared" si="36"/>
        <v>2</v>
      </c>
      <c r="K79" s="46">
        <f t="shared" si="37"/>
        <v>4</v>
      </c>
      <c r="L79" s="43">
        <f t="shared" si="38"/>
        <v>8</v>
      </c>
      <c r="M79" s="44" t="str">
        <f>VLOOKUP(K79,MapadeCalor!$B$2:$G$6,J79+1,0)</f>
        <v>ALTO</v>
      </c>
      <c r="N79" s="45" t="s">
        <v>311</v>
      </c>
      <c r="O79" s="44" t="s">
        <v>120</v>
      </c>
      <c r="P79" s="44" t="s">
        <v>122</v>
      </c>
      <c r="Q79" s="44" t="s">
        <v>3</v>
      </c>
      <c r="R79" s="46">
        <f t="shared" si="39"/>
        <v>15</v>
      </c>
      <c r="S79" s="46">
        <f t="shared" si="40"/>
        <v>5</v>
      </c>
      <c r="T79" s="46">
        <f t="shared" si="41"/>
        <v>0</v>
      </c>
      <c r="U79" s="46">
        <f t="shared" si="42"/>
        <v>20</v>
      </c>
      <c r="V79" s="44" t="str">
        <f t="shared" si="31"/>
        <v>Control Adecuado</v>
      </c>
      <c r="W79" s="44" t="str">
        <f t="shared" si="43"/>
        <v>Cambie el valor del impacto</v>
      </c>
      <c r="X79" s="47" t="s">
        <v>312</v>
      </c>
      <c r="Y79" s="44"/>
      <c r="Z79" s="44"/>
      <c r="AA79" s="46">
        <f t="shared" si="32"/>
        <v>0</v>
      </c>
      <c r="AB79" s="46">
        <f t="shared" si="33"/>
        <v>0</v>
      </c>
      <c r="AC79" s="46">
        <f t="shared" si="34"/>
        <v>0</v>
      </c>
      <c r="AD79" s="44" t="e">
        <f>VLOOKUP(AB79,MapadeCalor!$B$2:$G$6,AA79+1,0)</f>
        <v>#N/A</v>
      </c>
      <c r="AE79" s="94" t="s">
        <v>590</v>
      </c>
      <c r="AF79" s="72" t="s">
        <v>585</v>
      </c>
      <c r="AG79" s="188" t="s">
        <v>703</v>
      </c>
    </row>
    <row r="80" spans="2:33" ht="101.25" customHeight="1" x14ac:dyDescent="0.2">
      <c r="B80" s="40">
        <f t="shared" si="35"/>
        <v>73</v>
      </c>
      <c r="C80" s="73" t="s">
        <v>93</v>
      </c>
      <c r="D80" s="73" t="s">
        <v>107</v>
      </c>
      <c r="E80" s="54" t="s">
        <v>438</v>
      </c>
      <c r="F80" s="54" t="s">
        <v>439</v>
      </c>
      <c r="G80" s="54" t="s">
        <v>665</v>
      </c>
      <c r="H80" s="73" t="s">
        <v>16</v>
      </c>
      <c r="I80" s="73" t="s">
        <v>12</v>
      </c>
      <c r="J80" s="46">
        <f t="shared" si="36"/>
        <v>3</v>
      </c>
      <c r="K80" s="46">
        <f t="shared" si="37"/>
        <v>2</v>
      </c>
      <c r="L80" s="43">
        <f t="shared" si="38"/>
        <v>6</v>
      </c>
      <c r="M80" s="44" t="str">
        <f>VLOOKUP(K80,MapadeCalor!$B$2:$G$6,J80+1,0)</f>
        <v>MEDIO</v>
      </c>
      <c r="N80" s="73" t="s">
        <v>666</v>
      </c>
      <c r="O80" s="44" t="s">
        <v>120</v>
      </c>
      <c r="P80" s="44" t="s">
        <v>122</v>
      </c>
      <c r="Q80" s="44" t="s">
        <v>2</v>
      </c>
      <c r="R80" s="46">
        <f t="shared" si="39"/>
        <v>15</v>
      </c>
      <c r="S80" s="46">
        <f t="shared" si="40"/>
        <v>5</v>
      </c>
      <c r="T80" s="46">
        <f t="shared" si="41"/>
        <v>0</v>
      </c>
      <c r="U80" s="46">
        <f t="shared" si="42"/>
        <v>20</v>
      </c>
      <c r="V80" s="44" t="str">
        <f t="shared" si="31"/>
        <v>Control Adecuado</v>
      </c>
      <c r="W80" s="44" t="str">
        <f t="shared" si="43"/>
        <v>Cambie el valor de la probabilidad</v>
      </c>
      <c r="X80" s="47" t="s">
        <v>401</v>
      </c>
      <c r="Y80" s="44"/>
      <c r="Z80" s="44"/>
      <c r="AA80" s="46">
        <f t="shared" si="32"/>
        <v>0</v>
      </c>
      <c r="AB80" s="46">
        <f t="shared" si="33"/>
        <v>0</v>
      </c>
      <c r="AC80" s="46">
        <f t="shared" si="34"/>
        <v>0</v>
      </c>
      <c r="AD80" s="44" t="e">
        <f>VLOOKUP(AB80,MapadeCalor!$B$2:$G$6,AA80+1,0)</f>
        <v>#N/A</v>
      </c>
      <c r="AE80" s="56" t="s">
        <v>592</v>
      </c>
      <c r="AF80" s="72" t="s">
        <v>593</v>
      </c>
      <c r="AG80" s="188" t="s">
        <v>634</v>
      </c>
    </row>
    <row r="81" spans="2:33" ht="81.75" customHeight="1" x14ac:dyDescent="0.2">
      <c r="B81" s="40">
        <f t="shared" si="35"/>
        <v>74</v>
      </c>
      <c r="C81" s="73" t="s">
        <v>94</v>
      </c>
      <c r="D81" s="73" t="s">
        <v>107</v>
      </c>
      <c r="E81" s="54" t="s">
        <v>440</v>
      </c>
      <c r="F81" s="54" t="s">
        <v>441</v>
      </c>
      <c r="G81" s="54" t="s">
        <v>141</v>
      </c>
      <c r="H81" s="73" t="s">
        <v>16</v>
      </c>
      <c r="I81" s="73" t="s">
        <v>20</v>
      </c>
      <c r="J81" s="46">
        <f t="shared" si="36"/>
        <v>3</v>
      </c>
      <c r="K81" s="46">
        <f t="shared" si="37"/>
        <v>3</v>
      </c>
      <c r="L81" s="43">
        <f t="shared" si="38"/>
        <v>9</v>
      </c>
      <c r="M81" s="44" t="str">
        <f>VLOOKUP(K81,MapadeCalor!$B$2:$G$6,J81+1,0)</f>
        <v>ALTO</v>
      </c>
      <c r="N81" s="73" t="s">
        <v>444</v>
      </c>
      <c r="O81" s="44" t="s">
        <v>120</v>
      </c>
      <c r="P81" s="44" t="s">
        <v>122</v>
      </c>
      <c r="Q81" s="44" t="s">
        <v>3</v>
      </c>
      <c r="R81" s="46">
        <f t="shared" si="39"/>
        <v>15</v>
      </c>
      <c r="S81" s="46">
        <f t="shared" si="40"/>
        <v>5</v>
      </c>
      <c r="T81" s="46">
        <f t="shared" si="41"/>
        <v>0</v>
      </c>
      <c r="U81" s="46">
        <f t="shared" si="42"/>
        <v>20</v>
      </c>
      <c r="V81" s="44" t="str">
        <f t="shared" si="31"/>
        <v>Control Adecuado</v>
      </c>
      <c r="W81" s="44" t="str">
        <f t="shared" si="43"/>
        <v>Cambie el valor del impacto</v>
      </c>
      <c r="X81" s="47" t="s">
        <v>501</v>
      </c>
      <c r="Y81" s="44"/>
      <c r="Z81" s="44"/>
      <c r="AA81" s="46">
        <f t="shared" si="32"/>
        <v>0</v>
      </c>
      <c r="AB81" s="46">
        <f t="shared" si="33"/>
        <v>0</v>
      </c>
      <c r="AC81" s="46">
        <f t="shared" si="34"/>
        <v>0</v>
      </c>
      <c r="AD81" s="44" t="e">
        <f>VLOOKUP(AB81,MapadeCalor!$B$2:$G$6,AA81+1,0)</f>
        <v>#N/A</v>
      </c>
      <c r="AE81" s="56" t="s">
        <v>594</v>
      </c>
      <c r="AF81" s="72" t="s">
        <v>593</v>
      </c>
      <c r="AG81" s="188" t="s">
        <v>687</v>
      </c>
    </row>
    <row r="82" spans="2:33" ht="88.5" customHeight="1" x14ac:dyDescent="0.2">
      <c r="B82" s="40">
        <f t="shared" si="35"/>
        <v>75</v>
      </c>
      <c r="C82" s="73" t="s">
        <v>124</v>
      </c>
      <c r="D82" s="73" t="s">
        <v>107</v>
      </c>
      <c r="E82" s="54" t="s">
        <v>339</v>
      </c>
      <c r="F82" s="54" t="s">
        <v>442</v>
      </c>
      <c r="G82" s="54" t="s">
        <v>443</v>
      </c>
      <c r="H82" s="73" t="s">
        <v>17</v>
      </c>
      <c r="I82" s="73" t="s">
        <v>14</v>
      </c>
      <c r="J82" s="46">
        <f t="shared" si="36"/>
        <v>4</v>
      </c>
      <c r="K82" s="46">
        <f t="shared" si="37"/>
        <v>5</v>
      </c>
      <c r="L82" s="43">
        <f t="shared" si="38"/>
        <v>20</v>
      </c>
      <c r="M82" s="44" t="str">
        <f>VLOOKUP(K82,MapadeCalor!$B$2:$G$6,J82+1,0)</f>
        <v>MUY ALTO</v>
      </c>
      <c r="N82" s="73" t="s">
        <v>445</v>
      </c>
      <c r="O82" s="44" t="s">
        <v>120</v>
      </c>
      <c r="P82" s="44" t="s">
        <v>325</v>
      </c>
      <c r="Q82" s="44" t="s">
        <v>3</v>
      </c>
      <c r="R82" s="46">
        <f t="shared" si="39"/>
        <v>15</v>
      </c>
      <c r="S82" s="46">
        <f t="shared" si="40"/>
        <v>10</v>
      </c>
      <c r="T82" s="46">
        <f t="shared" si="41"/>
        <v>0</v>
      </c>
      <c r="U82" s="46">
        <f t="shared" si="42"/>
        <v>25</v>
      </c>
      <c r="V82" s="44" t="str">
        <f t="shared" si="31"/>
        <v>Control Adecuado</v>
      </c>
      <c r="W82" s="44" t="str">
        <f t="shared" si="43"/>
        <v>Cambie el valor del impacto</v>
      </c>
      <c r="X82" s="47" t="s">
        <v>502</v>
      </c>
      <c r="Y82" s="44"/>
      <c r="Z82" s="44"/>
      <c r="AA82" s="46">
        <f t="shared" si="32"/>
        <v>0</v>
      </c>
      <c r="AB82" s="46">
        <f t="shared" si="33"/>
        <v>0</v>
      </c>
      <c r="AC82" s="46">
        <f t="shared" si="34"/>
        <v>0</v>
      </c>
      <c r="AD82" s="44" t="e">
        <f>VLOOKUP(AB82,MapadeCalor!$B$2:$G$6,AA82+1,0)</f>
        <v>#N/A</v>
      </c>
      <c r="AE82" s="56" t="s">
        <v>595</v>
      </c>
      <c r="AF82" s="72" t="s">
        <v>593</v>
      </c>
      <c r="AG82" s="188" t="s">
        <v>688</v>
      </c>
    </row>
    <row r="83" spans="2:33" ht="96" customHeight="1" x14ac:dyDescent="0.2">
      <c r="B83" s="40">
        <f t="shared" si="35"/>
        <v>76</v>
      </c>
      <c r="C83" s="74" t="s">
        <v>64</v>
      </c>
      <c r="D83" s="75" t="s">
        <v>109</v>
      </c>
      <c r="E83" s="76" t="s">
        <v>495</v>
      </c>
      <c r="F83" s="42" t="s">
        <v>657</v>
      </c>
      <c r="G83" s="42" t="s">
        <v>496</v>
      </c>
      <c r="H83" s="44" t="s">
        <v>18</v>
      </c>
      <c r="I83" s="44" t="s">
        <v>20</v>
      </c>
      <c r="J83" s="46">
        <f t="shared" si="36"/>
        <v>5</v>
      </c>
      <c r="K83" s="46">
        <f t="shared" si="37"/>
        <v>3</v>
      </c>
      <c r="L83" s="43">
        <f>J83*K83</f>
        <v>15</v>
      </c>
      <c r="M83" s="44" t="str">
        <f>VLOOKUP(K83,MapadeCalor!$B$2:$G$6,J83+1,0)</f>
        <v>MUY ALTO</v>
      </c>
      <c r="N83" s="59" t="s">
        <v>497</v>
      </c>
      <c r="O83" s="44" t="s">
        <v>120</v>
      </c>
      <c r="P83" s="42" t="s">
        <v>122</v>
      </c>
      <c r="Q83" s="42" t="s">
        <v>2</v>
      </c>
      <c r="R83" s="46">
        <f t="shared" si="39"/>
        <v>15</v>
      </c>
      <c r="S83" s="46">
        <f t="shared" si="40"/>
        <v>5</v>
      </c>
      <c r="T83" s="46">
        <f t="shared" si="41"/>
        <v>0</v>
      </c>
      <c r="U83" s="46">
        <f t="shared" si="42"/>
        <v>20</v>
      </c>
      <c r="V83" s="44" t="str">
        <f t="shared" si="31"/>
        <v>Control Adecuado</v>
      </c>
      <c r="W83" s="44" t="str">
        <f t="shared" si="43"/>
        <v>Cambie el valor de la probabilidad</v>
      </c>
      <c r="X83" s="47" t="s">
        <v>504</v>
      </c>
      <c r="Y83" s="44"/>
      <c r="Z83" s="44"/>
      <c r="AA83" s="46">
        <f t="shared" si="32"/>
        <v>0</v>
      </c>
      <c r="AB83" s="46">
        <f t="shared" si="33"/>
        <v>0</v>
      </c>
      <c r="AC83" s="46">
        <f t="shared" si="34"/>
        <v>0</v>
      </c>
      <c r="AD83" s="44" t="e">
        <f>VLOOKUP(AB83,MapadeCalor!$B$2:$G$6,AA83+1,0)</f>
        <v>#N/A</v>
      </c>
      <c r="AE83" s="42" t="s">
        <v>676</v>
      </c>
      <c r="AF83" s="44" t="s">
        <v>555</v>
      </c>
      <c r="AG83" s="188" t="s">
        <v>677</v>
      </c>
    </row>
    <row r="84" spans="2:33" ht="111" customHeight="1" x14ac:dyDescent="0.2">
      <c r="B84" s="40">
        <f t="shared" si="35"/>
        <v>77</v>
      </c>
      <c r="C84" s="74" t="s">
        <v>64</v>
      </c>
      <c r="D84" s="75" t="s">
        <v>108</v>
      </c>
      <c r="E84" s="57" t="s">
        <v>498</v>
      </c>
      <c r="F84" s="57" t="s">
        <v>505</v>
      </c>
      <c r="G84" s="57" t="s">
        <v>499</v>
      </c>
      <c r="H84" s="44" t="s">
        <v>18</v>
      </c>
      <c r="I84" s="44" t="s">
        <v>20</v>
      </c>
      <c r="J84" s="46">
        <f t="shared" si="36"/>
        <v>5</v>
      </c>
      <c r="K84" s="46">
        <f t="shared" si="37"/>
        <v>3</v>
      </c>
      <c r="L84" s="43">
        <f>J84*K84</f>
        <v>15</v>
      </c>
      <c r="M84" s="44" t="str">
        <f>VLOOKUP(K84,MapadeCalor!$B$2:$G$6,J84+1,0)</f>
        <v>MUY ALTO</v>
      </c>
      <c r="N84" s="59" t="s">
        <v>500</v>
      </c>
      <c r="O84" s="42" t="s">
        <v>120</v>
      </c>
      <c r="P84" s="42" t="s">
        <v>122</v>
      </c>
      <c r="Q84" s="42" t="s">
        <v>2</v>
      </c>
      <c r="R84" s="46">
        <f t="shared" si="39"/>
        <v>15</v>
      </c>
      <c r="S84" s="46">
        <f t="shared" si="40"/>
        <v>5</v>
      </c>
      <c r="T84" s="46">
        <f t="shared" si="41"/>
        <v>0</v>
      </c>
      <c r="U84" s="46">
        <f t="shared" si="42"/>
        <v>20</v>
      </c>
      <c r="V84" s="44" t="str">
        <f t="shared" si="31"/>
        <v>Control Adecuado</v>
      </c>
      <c r="W84" s="44" t="str">
        <f t="shared" si="43"/>
        <v>Cambie el valor de la probabilidad</v>
      </c>
      <c r="X84" s="47" t="s">
        <v>503</v>
      </c>
      <c r="Y84" s="44"/>
      <c r="Z84" s="44"/>
      <c r="AA84" s="46">
        <f t="shared" si="32"/>
        <v>0</v>
      </c>
      <c r="AB84" s="46">
        <f t="shared" si="33"/>
        <v>0</v>
      </c>
      <c r="AC84" s="46">
        <f t="shared" si="34"/>
        <v>0</v>
      </c>
      <c r="AD84" s="44" t="e">
        <f>VLOOKUP(AB84,MapadeCalor!$B$2:$G$6,AA84+1,0)</f>
        <v>#N/A</v>
      </c>
      <c r="AE84" s="56" t="s">
        <v>557</v>
      </c>
      <c r="AF84" s="44" t="s">
        <v>555</v>
      </c>
      <c r="AG84" s="188" t="s">
        <v>679</v>
      </c>
    </row>
    <row r="85" spans="2:33" ht="113.25" customHeight="1" thickBot="1" x14ac:dyDescent="0.25">
      <c r="B85" s="107">
        <f t="shared" si="35"/>
        <v>78</v>
      </c>
      <c r="C85" s="108" t="s">
        <v>93</v>
      </c>
      <c r="D85" s="109" t="s">
        <v>230</v>
      </c>
      <c r="E85" s="110" t="s">
        <v>539</v>
      </c>
      <c r="F85" s="111" t="s">
        <v>536</v>
      </c>
      <c r="G85" s="111" t="s">
        <v>537</v>
      </c>
      <c r="H85" s="109" t="s">
        <v>139</v>
      </c>
      <c r="I85" s="109" t="s">
        <v>20</v>
      </c>
      <c r="J85" s="112">
        <f t="shared" si="36"/>
        <v>2</v>
      </c>
      <c r="K85" s="112">
        <f t="shared" si="37"/>
        <v>3</v>
      </c>
      <c r="L85" s="113">
        <f>J85*K85</f>
        <v>6</v>
      </c>
      <c r="M85" s="109" t="str">
        <f>VLOOKUP(K85,MapadeCalor!$B$2:$G$6,J85+1,0)</f>
        <v>MEDIO</v>
      </c>
      <c r="N85" s="114" t="s">
        <v>538</v>
      </c>
      <c r="O85" s="114" t="s">
        <v>120</v>
      </c>
      <c r="P85" s="114" t="s">
        <v>122</v>
      </c>
      <c r="Q85" s="114" t="s">
        <v>2</v>
      </c>
      <c r="R85" s="115">
        <v>15</v>
      </c>
      <c r="S85" s="115">
        <v>5</v>
      </c>
      <c r="T85" s="115">
        <v>10</v>
      </c>
      <c r="U85" s="115">
        <f t="shared" si="42"/>
        <v>30</v>
      </c>
      <c r="V85" s="109" t="str">
        <f t="shared" si="31"/>
        <v>Control Fuerte</v>
      </c>
      <c r="W85" s="109" t="str">
        <f t="shared" si="43"/>
        <v>Cambie el valor de la probabilidad</v>
      </c>
      <c r="X85" s="109" t="s">
        <v>540</v>
      </c>
      <c r="Y85" s="109"/>
      <c r="Z85" s="109"/>
      <c r="AA85" s="112">
        <f t="shared" si="32"/>
        <v>0</v>
      </c>
      <c r="AB85" s="112">
        <f t="shared" si="33"/>
        <v>0</v>
      </c>
      <c r="AC85" s="112">
        <f t="shared" si="34"/>
        <v>0</v>
      </c>
      <c r="AD85" s="109" t="e">
        <f>VLOOKUP(AB85,MapadeCalor!$B$2:$G$6,AA85+1,0)</f>
        <v>#N/A</v>
      </c>
      <c r="AE85" s="109"/>
      <c r="AF85" s="109"/>
      <c r="AG85" s="190" t="s">
        <v>738</v>
      </c>
    </row>
    <row r="90" spans="2:33" x14ac:dyDescent="0.2">
      <c r="D90" s="152" t="s">
        <v>446</v>
      </c>
      <c r="E90" s="152"/>
      <c r="F90" s="152"/>
      <c r="G90" s="152"/>
      <c r="H90" s="152"/>
      <c r="I90" s="152"/>
      <c r="J90" s="116"/>
      <c r="K90" s="116"/>
      <c r="L90" s="116"/>
      <c r="M90" s="92"/>
    </row>
    <row r="91" spans="2:33" x14ac:dyDescent="0.2">
      <c r="E91" s="92"/>
      <c r="F91" s="92"/>
      <c r="G91" s="92"/>
      <c r="H91" s="92"/>
      <c r="I91" s="92"/>
      <c r="J91" s="92"/>
      <c r="K91" s="92"/>
      <c r="L91" s="92"/>
      <c r="M91" s="92"/>
    </row>
    <row r="92" spans="2:33" x14ac:dyDescent="0.2">
      <c r="D92" s="151" t="s">
        <v>447</v>
      </c>
      <c r="E92" s="151"/>
      <c r="F92" s="77" t="s">
        <v>448</v>
      </c>
      <c r="G92" s="151" t="s">
        <v>449</v>
      </c>
      <c r="H92" s="151"/>
      <c r="I92" s="151"/>
    </row>
    <row r="93" spans="2:33" ht="15" customHeight="1" x14ac:dyDescent="0.2">
      <c r="D93" s="172" t="s">
        <v>450</v>
      </c>
      <c r="E93" s="172"/>
      <c r="F93" s="78" t="s">
        <v>457</v>
      </c>
      <c r="G93" s="172" t="s">
        <v>462</v>
      </c>
      <c r="H93" s="172"/>
      <c r="I93" s="172"/>
    </row>
    <row r="94" spans="2:33" ht="15" customHeight="1" x14ac:dyDescent="0.2">
      <c r="D94" s="172" t="s">
        <v>451</v>
      </c>
      <c r="E94" s="172"/>
      <c r="F94" s="78" t="s">
        <v>458</v>
      </c>
      <c r="G94" s="172" t="s">
        <v>452</v>
      </c>
      <c r="H94" s="172"/>
      <c r="I94" s="172"/>
    </row>
    <row r="95" spans="2:33" ht="15" customHeight="1" x14ac:dyDescent="0.2">
      <c r="D95" s="172" t="s">
        <v>453</v>
      </c>
      <c r="E95" s="172"/>
      <c r="F95" s="78" t="s">
        <v>459</v>
      </c>
      <c r="G95" s="172" t="s">
        <v>452</v>
      </c>
      <c r="H95" s="172"/>
      <c r="I95" s="172"/>
    </row>
    <row r="96" spans="2:33" x14ac:dyDescent="0.2">
      <c r="D96" s="172" t="s">
        <v>454</v>
      </c>
      <c r="E96" s="172"/>
      <c r="F96" s="78" t="s">
        <v>460</v>
      </c>
      <c r="G96" s="172" t="s">
        <v>452</v>
      </c>
      <c r="H96" s="172"/>
      <c r="I96" s="172"/>
    </row>
    <row r="97" spans="4:13" ht="25.5" customHeight="1" x14ac:dyDescent="0.2">
      <c r="D97" s="172" t="s">
        <v>455</v>
      </c>
      <c r="E97" s="172"/>
      <c r="F97" s="78" t="s">
        <v>461</v>
      </c>
      <c r="G97" s="172" t="s">
        <v>456</v>
      </c>
      <c r="H97" s="172"/>
      <c r="I97" s="172"/>
    </row>
    <row r="98" spans="4:13" ht="39.75" customHeight="1" x14ac:dyDescent="0.2">
      <c r="D98" s="172" t="s">
        <v>466</v>
      </c>
      <c r="E98" s="172"/>
      <c r="F98" s="78" t="s">
        <v>467</v>
      </c>
      <c r="G98" s="172" t="s">
        <v>468</v>
      </c>
      <c r="H98" s="172"/>
      <c r="I98" s="172"/>
    </row>
    <row r="99" spans="4:13" x14ac:dyDescent="0.2">
      <c r="E99" s="79"/>
      <c r="F99" s="79"/>
      <c r="G99" s="79"/>
      <c r="H99" s="80"/>
      <c r="I99" s="80"/>
      <c r="J99" s="80"/>
      <c r="K99" s="81"/>
      <c r="L99" s="81"/>
      <c r="M99" s="81"/>
    </row>
    <row r="101" spans="4:13" ht="80.25" customHeight="1" x14ac:dyDescent="0.2">
      <c r="D101" s="173" t="s">
        <v>465</v>
      </c>
      <c r="E101" s="173"/>
      <c r="F101" s="44" t="s">
        <v>464</v>
      </c>
      <c r="G101" s="173" t="s">
        <v>463</v>
      </c>
      <c r="H101" s="173"/>
      <c r="I101" s="173"/>
    </row>
  </sheetData>
  <autoFilter ref="B6:AJ85" xr:uid="{00000000-0009-0000-0000-000000000000}">
    <filterColumn colId="2">
      <filters>
        <filter val="Gestión del Control Disciplinario Interno"/>
        <filter val="Gestión del Desarrollo del Talento Humano"/>
        <filter val="Gestión del SGI"/>
        <filter val="Gestión Documental"/>
        <filter val="Gestión Financiera"/>
        <filter val="Gestión Jurídica y Contractual"/>
        <filter val="Servicios"/>
      </filters>
    </filterColumn>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filterColumn colId="30" showButton="0"/>
  </autoFilter>
  <dataConsolidate/>
  <mergeCells count="39">
    <mergeCell ref="G97:I97"/>
    <mergeCell ref="G101:I101"/>
    <mergeCell ref="D97:E97"/>
    <mergeCell ref="D101:E101"/>
    <mergeCell ref="D98:E98"/>
    <mergeCell ref="G98:I98"/>
    <mergeCell ref="G95:I95"/>
    <mergeCell ref="G96:I96"/>
    <mergeCell ref="D95:E95"/>
    <mergeCell ref="D96:E96"/>
    <mergeCell ref="G93:I93"/>
    <mergeCell ref="G94:I94"/>
    <mergeCell ref="D93:E93"/>
    <mergeCell ref="D94:E94"/>
    <mergeCell ref="B1:D4"/>
    <mergeCell ref="G92:I92"/>
    <mergeCell ref="D90:I90"/>
    <mergeCell ref="D92:E92"/>
    <mergeCell ref="B6:B7"/>
    <mergeCell ref="C6:C7"/>
    <mergeCell ref="D6:D7"/>
    <mergeCell ref="E6:E7"/>
    <mergeCell ref="E1:AD4"/>
    <mergeCell ref="Y6:AD6"/>
    <mergeCell ref="X6:X7"/>
    <mergeCell ref="N6:W6"/>
    <mergeCell ref="F6:F7"/>
    <mergeCell ref="J6:J7"/>
    <mergeCell ref="K6:K7"/>
    <mergeCell ref="L6:L7"/>
    <mergeCell ref="AE1:AF1"/>
    <mergeCell ref="AE2:AF2"/>
    <mergeCell ref="AE3:AF3"/>
    <mergeCell ref="AE4:AF4"/>
    <mergeCell ref="G6:G7"/>
    <mergeCell ref="H6:H7"/>
    <mergeCell ref="M6:M7"/>
    <mergeCell ref="I6:I7"/>
    <mergeCell ref="AE6:AG6"/>
  </mergeCells>
  <phoneticPr fontId="12" type="noConversion"/>
  <conditionalFormatting sqref="AD8:AD85 AE85:AF85 AF8:AF9">
    <cfRule type="cellIs" dxfId="563" priority="1825" operator="between">
      <formula>8</formula>
      <formula>10</formula>
    </cfRule>
    <cfRule type="cellIs" dxfId="562" priority="1826" operator="between">
      <formula>6</formula>
      <formula>7</formula>
    </cfRule>
    <cfRule type="cellIs" dxfId="561" priority="1827" operator="equal">
      <formula>5</formula>
    </cfRule>
    <cfRule type="cellIs" dxfId="560" priority="1828" operator="between">
      <formula>2</formula>
      <formula>4</formula>
    </cfRule>
    <cfRule type="cellIs" dxfId="559" priority="1829" operator="equal">
      <formula>"Extremo"</formula>
    </cfRule>
    <cfRule type="cellIs" dxfId="558" priority="1830" operator="equal">
      <formula>"Alto"</formula>
    </cfRule>
    <cfRule type="cellIs" dxfId="557" priority="1831" operator="equal">
      <formula>"Medio"</formula>
    </cfRule>
    <cfRule type="cellIs" dxfId="556" priority="1832" operator="equal">
      <formula>"Bajo"</formula>
    </cfRule>
  </conditionalFormatting>
  <conditionalFormatting sqref="AE34:AF35 AE37:AF37 AF36:AF37">
    <cfRule type="cellIs" dxfId="555" priority="1721" operator="between">
      <formula>8</formula>
      <formula>10</formula>
    </cfRule>
    <cfRule type="cellIs" dxfId="554" priority="1722" operator="between">
      <formula>6</formula>
      <formula>7</formula>
    </cfRule>
    <cfRule type="cellIs" dxfId="553" priority="1723" operator="equal">
      <formula>5</formula>
    </cfRule>
    <cfRule type="cellIs" dxfId="552" priority="1724" operator="between">
      <formula>2</formula>
      <formula>4</formula>
    </cfRule>
    <cfRule type="cellIs" dxfId="551" priority="1725" operator="equal">
      <formula>"Extremo"</formula>
    </cfRule>
    <cfRule type="cellIs" dxfId="550" priority="1726" operator="equal">
      <formula>"Alto"</formula>
    </cfRule>
    <cfRule type="cellIs" dxfId="549" priority="1727" operator="equal">
      <formula>"Medio"</formula>
    </cfRule>
    <cfRule type="cellIs" dxfId="548" priority="1728" operator="equal">
      <formula>"Bajo"</formula>
    </cfRule>
  </conditionalFormatting>
  <conditionalFormatting sqref="AE30:AF33">
    <cfRule type="cellIs" dxfId="547" priority="1017" operator="between">
      <formula>8</formula>
      <formula>10</formula>
    </cfRule>
    <cfRule type="cellIs" dxfId="546" priority="1018" operator="between">
      <formula>6</formula>
      <formula>7</formula>
    </cfRule>
    <cfRule type="cellIs" dxfId="545" priority="1019" operator="equal">
      <formula>5</formula>
    </cfRule>
    <cfRule type="cellIs" dxfId="544" priority="1020" operator="between">
      <formula>2</formula>
      <formula>4</formula>
    </cfRule>
    <cfRule type="cellIs" dxfId="543" priority="1021" operator="equal">
      <formula>"Extremo"</formula>
    </cfRule>
    <cfRule type="cellIs" dxfId="542" priority="1022" operator="equal">
      <formula>"Alto"</formula>
    </cfRule>
    <cfRule type="cellIs" dxfId="541" priority="1023" operator="equal">
      <formula>"Medio"</formula>
    </cfRule>
    <cfRule type="cellIs" dxfId="540" priority="1024" operator="equal">
      <formula>"Bajo"</formula>
    </cfRule>
  </conditionalFormatting>
  <conditionalFormatting sqref="AE19:AF20">
    <cfRule type="cellIs" dxfId="539" priority="1001" operator="between">
      <formula>8</formula>
      <formula>10</formula>
    </cfRule>
    <cfRule type="cellIs" dxfId="538" priority="1002" operator="between">
      <formula>6</formula>
      <formula>7</formula>
    </cfRule>
    <cfRule type="cellIs" dxfId="537" priority="1003" operator="equal">
      <formula>5</formula>
    </cfRule>
    <cfRule type="cellIs" dxfId="536" priority="1004" operator="between">
      <formula>2</formula>
      <formula>4</formula>
    </cfRule>
    <cfRule type="cellIs" dxfId="535" priority="1005" operator="equal">
      <formula>"Extremo"</formula>
    </cfRule>
    <cfRule type="cellIs" dxfId="534" priority="1006" operator="equal">
      <formula>"Alto"</formula>
    </cfRule>
    <cfRule type="cellIs" dxfId="533" priority="1007" operator="equal">
      <formula>"Medio"</formula>
    </cfRule>
    <cfRule type="cellIs" dxfId="532" priority="1008" operator="equal">
      <formula>"Bajo"</formula>
    </cfRule>
  </conditionalFormatting>
  <conditionalFormatting sqref="AE17:AE18">
    <cfRule type="cellIs" dxfId="531" priority="841" operator="between">
      <formula>8</formula>
      <formula>10</formula>
    </cfRule>
    <cfRule type="cellIs" dxfId="530" priority="842" operator="between">
      <formula>6</formula>
      <formula>7</formula>
    </cfRule>
    <cfRule type="cellIs" dxfId="529" priority="843" operator="equal">
      <formula>5</formula>
    </cfRule>
    <cfRule type="cellIs" dxfId="528" priority="844" operator="between">
      <formula>2</formula>
      <formula>4</formula>
    </cfRule>
    <cfRule type="cellIs" dxfId="527" priority="845" operator="equal">
      <formula>"Extremo"</formula>
    </cfRule>
    <cfRule type="cellIs" dxfId="526" priority="846" operator="equal">
      <formula>"Alto"</formula>
    </cfRule>
    <cfRule type="cellIs" dxfId="525" priority="847" operator="equal">
      <formula>"Medio"</formula>
    </cfRule>
    <cfRule type="cellIs" dxfId="524" priority="848" operator="equal">
      <formula>"Bajo"</formula>
    </cfRule>
  </conditionalFormatting>
  <conditionalFormatting sqref="AE14:AF14">
    <cfRule type="cellIs" dxfId="523" priority="833" operator="between">
      <formula>8</formula>
      <formula>10</formula>
    </cfRule>
    <cfRule type="cellIs" dxfId="522" priority="834" operator="between">
      <formula>6</formula>
      <formula>7</formula>
    </cfRule>
    <cfRule type="cellIs" dxfId="521" priority="835" operator="equal">
      <formula>5</formula>
    </cfRule>
    <cfRule type="cellIs" dxfId="520" priority="836" operator="between">
      <formula>2</formula>
      <formula>4</formula>
    </cfRule>
    <cfRule type="cellIs" dxfId="519" priority="837" operator="equal">
      <formula>"Extremo"</formula>
    </cfRule>
    <cfRule type="cellIs" dxfId="518" priority="838" operator="equal">
      <formula>"Alto"</formula>
    </cfRule>
    <cfRule type="cellIs" dxfId="517" priority="839" operator="equal">
      <formula>"Medio"</formula>
    </cfRule>
    <cfRule type="cellIs" dxfId="516" priority="840" operator="equal">
      <formula>"Bajo"</formula>
    </cfRule>
  </conditionalFormatting>
  <conditionalFormatting sqref="AE55:AF55">
    <cfRule type="cellIs" dxfId="515" priority="785" operator="between">
      <formula>8</formula>
      <formula>10</formula>
    </cfRule>
    <cfRule type="cellIs" dxfId="514" priority="786" operator="between">
      <formula>6</formula>
      <formula>7</formula>
    </cfRule>
    <cfRule type="cellIs" dxfId="513" priority="787" operator="equal">
      <formula>5</formula>
    </cfRule>
    <cfRule type="cellIs" dxfId="512" priority="788" operator="between">
      <formula>2</formula>
      <formula>4</formula>
    </cfRule>
    <cfRule type="cellIs" dxfId="511" priority="789" operator="equal">
      <formula>"Extremo"</formula>
    </cfRule>
    <cfRule type="cellIs" dxfId="510" priority="790" operator="equal">
      <formula>"Alto"</formula>
    </cfRule>
    <cfRule type="cellIs" dxfId="509" priority="791" operator="equal">
      <formula>"Medio"</formula>
    </cfRule>
    <cfRule type="cellIs" dxfId="508" priority="792" operator="equal">
      <formula>"Bajo"</formula>
    </cfRule>
  </conditionalFormatting>
  <conditionalFormatting sqref="AE56:AF56">
    <cfRule type="cellIs" dxfId="507" priority="777" operator="between">
      <formula>8</formula>
      <formula>10</formula>
    </cfRule>
    <cfRule type="cellIs" dxfId="506" priority="778" operator="between">
      <formula>6</formula>
      <formula>7</formula>
    </cfRule>
    <cfRule type="cellIs" dxfId="505" priority="779" operator="equal">
      <formula>5</formula>
    </cfRule>
    <cfRule type="cellIs" dxfId="504" priority="780" operator="between">
      <formula>2</formula>
      <formula>4</formula>
    </cfRule>
    <cfRule type="cellIs" dxfId="503" priority="781" operator="equal">
      <formula>"Extremo"</formula>
    </cfRule>
    <cfRule type="cellIs" dxfId="502" priority="782" operator="equal">
      <formula>"Alto"</formula>
    </cfRule>
    <cfRule type="cellIs" dxfId="501" priority="783" operator="equal">
      <formula>"Medio"</formula>
    </cfRule>
    <cfRule type="cellIs" dxfId="500" priority="784" operator="equal">
      <formula>"Bajo"</formula>
    </cfRule>
  </conditionalFormatting>
  <conditionalFormatting sqref="AE29:AF29">
    <cfRule type="cellIs" dxfId="499" priority="545" operator="between">
      <formula>8</formula>
      <formula>10</formula>
    </cfRule>
    <cfRule type="cellIs" dxfId="498" priority="546" operator="between">
      <formula>6</formula>
      <formula>7</formula>
    </cfRule>
    <cfRule type="cellIs" dxfId="497" priority="547" operator="equal">
      <formula>5</formula>
    </cfRule>
    <cfRule type="cellIs" dxfId="496" priority="548" operator="between">
      <formula>2</formula>
      <formula>4</formula>
    </cfRule>
    <cfRule type="cellIs" dxfId="495" priority="549" operator="equal">
      <formula>"Extremo"</formula>
    </cfRule>
    <cfRule type="cellIs" dxfId="494" priority="550" operator="equal">
      <formula>"Alto"</formula>
    </cfRule>
    <cfRule type="cellIs" dxfId="493" priority="551" operator="equal">
      <formula>"Medio"</formula>
    </cfRule>
    <cfRule type="cellIs" dxfId="492" priority="552" operator="equal">
      <formula>"Bajo"</formula>
    </cfRule>
  </conditionalFormatting>
  <conditionalFormatting sqref="AE24:AF24">
    <cfRule type="cellIs" dxfId="491" priority="529" operator="between">
      <formula>8</formula>
      <formula>10</formula>
    </cfRule>
    <cfRule type="cellIs" dxfId="490" priority="530" operator="between">
      <formula>6</formula>
      <formula>7</formula>
    </cfRule>
    <cfRule type="cellIs" dxfId="489" priority="531" operator="equal">
      <formula>5</formula>
    </cfRule>
    <cfRule type="cellIs" dxfId="488" priority="532" operator="between">
      <formula>2</formula>
      <formula>4</formula>
    </cfRule>
    <cfRule type="cellIs" dxfId="487" priority="533" operator="equal">
      <formula>"Extremo"</formula>
    </cfRule>
    <cfRule type="cellIs" dxfId="486" priority="534" operator="equal">
      <formula>"Alto"</formula>
    </cfRule>
    <cfRule type="cellIs" dxfId="485" priority="535" operator="equal">
      <formula>"Medio"</formula>
    </cfRule>
    <cfRule type="cellIs" dxfId="484" priority="536" operator="equal">
      <formula>"Bajo"</formula>
    </cfRule>
  </conditionalFormatting>
  <conditionalFormatting sqref="AG55">
    <cfRule type="cellIs" dxfId="483" priority="489" operator="between">
      <formula>8</formula>
      <formula>10</formula>
    </cfRule>
    <cfRule type="cellIs" dxfId="482" priority="490" operator="between">
      <formula>6</formula>
      <formula>7</formula>
    </cfRule>
    <cfRule type="cellIs" dxfId="481" priority="491" operator="equal">
      <formula>5</formula>
    </cfRule>
    <cfRule type="cellIs" dxfId="480" priority="492" operator="between">
      <formula>2</formula>
      <formula>4</formula>
    </cfRule>
    <cfRule type="cellIs" dxfId="479" priority="493" operator="equal">
      <formula>"Extremo"</formula>
    </cfRule>
    <cfRule type="cellIs" dxfId="478" priority="494" operator="equal">
      <formula>"Alto"</formula>
    </cfRule>
    <cfRule type="cellIs" dxfId="477" priority="495" operator="equal">
      <formula>"Medio"</formula>
    </cfRule>
    <cfRule type="cellIs" dxfId="476" priority="496" operator="equal">
      <formula>"Bajo"</formula>
    </cfRule>
  </conditionalFormatting>
  <conditionalFormatting sqref="AG54">
    <cfRule type="cellIs" dxfId="475" priority="481" operator="between">
      <formula>8</formula>
      <formula>10</formula>
    </cfRule>
    <cfRule type="cellIs" dxfId="474" priority="482" operator="between">
      <formula>6</formula>
      <formula>7</formula>
    </cfRule>
    <cfRule type="cellIs" dxfId="473" priority="483" operator="equal">
      <formula>5</formula>
    </cfRule>
    <cfRule type="cellIs" dxfId="472" priority="484" operator="between">
      <formula>2</formula>
      <formula>4</formula>
    </cfRule>
    <cfRule type="cellIs" dxfId="471" priority="485" operator="equal">
      <formula>"Extremo"</formula>
    </cfRule>
    <cfRule type="cellIs" dxfId="470" priority="486" operator="equal">
      <formula>"Alto"</formula>
    </cfRule>
    <cfRule type="cellIs" dxfId="469" priority="487" operator="equal">
      <formula>"Medio"</formula>
    </cfRule>
    <cfRule type="cellIs" dxfId="468" priority="488" operator="equal">
      <formula>"Bajo"</formula>
    </cfRule>
  </conditionalFormatting>
  <conditionalFormatting sqref="AG56">
    <cfRule type="cellIs" dxfId="467" priority="473" operator="between">
      <formula>8</formula>
      <formula>10</formula>
    </cfRule>
    <cfRule type="cellIs" dxfId="466" priority="474" operator="between">
      <formula>6</formula>
      <formula>7</formula>
    </cfRule>
    <cfRule type="cellIs" dxfId="465" priority="475" operator="equal">
      <formula>5</formula>
    </cfRule>
    <cfRule type="cellIs" dxfId="464" priority="476" operator="between">
      <formula>2</formula>
      <formula>4</formula>
    </cfRule>
    <cfRule type="cellIs" dxfId="463" priority="477" operator="equal">
      <formula>"Extremo"</formula>
    </cfRule>
    <cfRule type="cellIs" dxfId="462" priority="478" operator="equal">
      <formula>"Alto"</formula>
    </cfRule>
    <cfRule type="cellIs" dxfId="461" priority="479" operator="equal">
      <formula>"Medio"</formula>
    </cfRule>
    <cfRule type="cellIs" dxfId="460" priority="480" operator="equal">
      <formula>"Bajo"</formula>
    </cfRule>
  </conditionalFormatting>
  <conditionalFormatting sqref="AF44">
    <cfRule type="cellIs" dxfId="459" priority="465" operator="between">
      <formula>8</formula>
      <formula>10</formula>
    </cfRule>
  </conditionalFormatting>
  <conditionalFormatting sqref="AF44">
    <cfRule type="cellIs" dxfId="458" priority="466" operator="between">
      <formula>6</formula>
      <formula>7</formula>
    </cfRule>
  </conditionalFormatting>
  <conditionalFormatting sqref="AF44">
    <cfRule type="cellIs" dxfId="457" priority="467" operator="equal">
      <formula>5</formula>
    </cfRule>
  </conditionalFormatting>
  <conditionalFormatting sqref="AF44">
    <cfRule type="cellIs" dxfId="456" priority="468" operator="between">
      <formula>2</formula>
      <formula>4</formula>
    </cfRule>
  </conditionalFormatting>
  <conditionalFormatting sqref="AF44">
    <cfRule type="cellIs" dxfId="455" priority="469" operator="equal">
      <formula>"Extremo"</formula>
    </cfRule>
  </conditionalFormatting>
  <conditionalFormatting sqref="AF44">
    <cfRule type="cellIs" dxfId="454" priority="470" operator="equal">
      <formula>"Alto"</formula>
    </cfRule>
  </conditionalFormatting>
  <conditionalFormatting sqref="AF44">
    <cfRule type="cellIs" dxfId="453" priority="471" operator="equal">
      <formula>"Medio"</formula>
    </cfRule>
  </conditionalFormatting>
  <conditionalFormatting sqref="AF44">
    <cfRule type="cellIs" dxfId="452" priority="472" operator="equal">
      <formula>"Bajo"</formula>
    </cfRule>
  </conditionalFormatting>
  <conditionalFormatting sqref="AF45">
    <cfRule type="cellIs" dxfId="451" priority="457" operator="between">
      <formula>8</formula>
      <formula>10</formula>
    </cfRule>
  </conditionalFormatting>
  <conditionalFormatting sqref="AF45">
    <cfRule type="cellIs" dxfId="450" priority="458" operator="between">
      <formula>6</formula>
      <formula>7</formula>
    </cfRule>
  </conditionalFormatting>
  <conditionalFormatting sqref="AF45">
    <cfRule type="cellIs" dxfId="449" priority="459" operator="equal">
      <formula>5</formula>
    </cfRule>
  </conditionalFormatting>
  <conditionalFormatting sqref="AF45">
    <cfRule type="cellIs" dxfId="448" priority="460" operator="between">
      <formula>2</formula>
      <formula>4</formula>
    </cfRule>
  </conditionalFormatting>
  <conditionalFormatting sqref="AF45">
    <cfRule type="cellIs" dxfId="447" priority="461" operator="equal">
      <formula>"Extremo"</formula>
    </cfRule>
  </conditionalFormatting>
  <conditionalFormatting sqref="AF45">
    <cfRule type="cellIs" dxfId="446" priority="462" operator="equal">
      <formula>"Alto"</formula>
    </cfRule>
  </conditionalFormatting>
  <conditionalFormatting sqref="AF45">
    <cfRule type="cellIs" dxfId="445" priority="463" operator="equal">
      <formula>"Medio"</formula>
    </cfRule>
  </conditionalFormatting>
  <conditionalFormatting sqref="AF45">
    <cfRule type="cellIs" dxfId="444" priority="464" operator="equal">
      <formula>"Bajo"</formula>
    </cfRule>
  </conditionalFormatting>
  <conditionalFormatting sqref="AF46">
    <cfRule type="cellIs" dxfId="443" priority="449" operator="between">
      <formula>8</formula>
      <formula>10</formula>
    </cfRule>
  </conditionalFormatting>
  <conditionalFormatting sqref="AF46">
    <cfRule type="cellIs" dxfId="442" priority="450" operator="between">
      <formula>6</formula>
      <formula>7</formula>
    </cfRule>
  </conditionalFormatting>
  <conditionalFormatting sqref="AF46">
    <cfRule type="cellIs" dxfId="441" priority="451" operator="equal">
      <formula>5</formula>
    </cfRule>
  </conditionalFormatting>
  <conditionalFormatting sqref="AF46">
    <cfRule type="cellIs" dxfId="440" priority="452" operator="between">
      <formula>2</formula>
      <formula>4</formula>
    </cfRule>
  </conditionalFormatting>
  <conditionalFormatting sqref="AF46">
    <cfRule type="cellIs" dxfId="439" priority="453" operator="equal">
      <formula>"Extremo"</formula>
    </cfRule>
  </conditionalFormatting>
  <conditionalFormatting sqref="AF46">
    <cfRule type="cellIs" dxfId="438" priority="454" operator="equal">
      <formula>"Alto"</formula>
    </cfRule>
  </conditionalFormatting>
  <conditionalFormatting sqref="AF46">
    <cfRule type="cellIs" dxfId="437" priority="455" operator="equal">
      <formula>"Medio"</formula>
    </cfRule>
  </conditionalFormatting>
  <conditionalFormatting sqref="AF46">
    <cfRule type="cellIs" dxfId="436" priority="456" operator="equal">
      <formula>"Bajo"</formula>
    </cfRule>
  </conditionalFormatting>
  <conditionalFormatting sqref="AF47">
    <cfRule type="cellIs" dxfId="435" priority="441" operator="between">
      <formula>8</formula>
      <formula>10</formula>
    </cfRule>
  </conditionalFormatting>
  <conditionalFormatting sqref="AF47">
    <cfRule type="cellIs" dxfId="434" priority="442" operator="between">
      <formula>6</formula>
      <formula>7</formula>
    </cfRule>
  </conditionalFormatting>
  <conditionalFormatting sqref="AF47">
    <cfRule type="cellIs" dxfId="433" priority="443" operator="equal">
      <formula>5</formula>
    </cfRule>
  </conditionalFormatting>
  <conditionalFormatting sqref="AF47">
    <cfRule type="cellIs" dxfId="432" priority="444" operator="between">
      <formula>2</formula>
      <formula>4</formula>
    </cfRule>
  </conditionalFormatting>
  <conditionalFormatting sqref="AF47">
    <cfRule type="cellIs" dxfId="431" priority="445" operator="equal">
      <formula>"Extremo"</formula>
    </cfRule>
  </conditionalFormatting>
  <conditionalFormatting sqref="AF47">
    <cfRule type="cellIs" dxfId="430" priority="446" operator="equal">
      <formula>"Alto"</formula>
    </cfRule>
  </conditionalFormatting>
  <conditionalFormatting sqref="AF47">
    <cfRule type="cellIs" dxfId="429" priority="447" operator="equal">
      <formula>"Medio"</formula>
    </cfRule>
  </conditionalFormatting>
  <conditionalFormatting sqref="AF47">
    <cfRule type="cellIs" dxfId="428" priority="448" operator="equal">
      <formula>"Bajo"</formula>
    </cfRule>
  </conditionalFormatting>
  <conditionalFormatting sqref="AE60:AF60">
    <cfRule type="cellIs" dxfId="427" priority="433" operator="between">
      <formula>8</formula>
      <formula>10</formula>
    </cfRule>
  </conditionalFormatting>
  <conditionalFormatting sqref="AE60:AF60">
    <cfRule type="cellIs" dxfId="426" priority="434" operator="between">
      <formula>6</formula>
      <formula>7</formula>
    </cfRule>
  </conditionalFormatting>
  <conditionalFormatting sqref="AE60:AF60">
    <cfRule type="cellIs" dxfId="425" priority="435" operator="equal">
      <formula>5</formula>
    </cfRule>
  </conditionalFormatting>
  <conditionalFormatting sqref="AE60:AF60">
    <cfRule type="cellIs" dxfId="424" priority="436" operator="between">
      <formula>2</formula>
      <formula>4</formula>
    </cfRule>
  </conditionalFormatting>
  <conditionalFormatting sqref="AE60:AF60">
    <cfRule type="cellIs" dxfId="423" priority="437" operator="equal">
      <formula>"Extremo"</formula>
    </cfRule>
  </conditionalFormatting>
  <conditionalFormatting sqref="AE60:AF60">
    <cfRule type="cellIs" dxfId="422" priority="438" operator="equal">
      <formula>"Alto"</formula>
    </cfRule>
  </conditionalFormatting>
  <conditionalFormatting sqref="AE60:AF60">
    <cfRule type="cellIs" dxfId="421" priority="439" operator="equal">
      <formula>"Medio"</formula>
    </cfRule>
  </conditionalFormatting>
  <conditionalFormatting sqref="AE60:AF60">
    <cfRule type="cellIs" dxfId="420" priority="440" operator="equal">
      <formula>"Bajo"</formula>
    </cfRule>
  </conditionalFormatting>
  <conditionalFormatting sqref="AE68:AF68">
    <cfRule type="cellIs" dxfId="419" priority="425" operator="between">
      <formula>8</formula>
      <formula>10</formula>
    </cfRule>
  </conditionalFormatting>
  <conditionalFormatting sqref="AE68:AF68">
    <cfRule type="cellIs" dxfId="418" priority="426" operator="between">
      <formula>6</formula>
      <formula>7</formula>
    </cfRule>
  </conditionalFormatting>
  <conditionalFormatting sqref="AE68:AF68">
    <cfRule type="cellIs" dxfId="417" priority="427" operator="equal">
      <formula>5</formula>
    </cfRule>
  </conditionalFormatting>
  <conditionalFormatting sqref="AE68:AF68">
    <cfRule type="cellIs" dxfId="416" priority="428" operator="between">
      <formula>2</formula>
      <formula>4</formula>
    </cfRule>
  </conditionalFormatting>
  <conditionalFormatting sqref="AE68:AF68">
    <cfRule type="cellIs" dxfId="415" priority="429" operator="equal">
      <formula>"Extremo"</formula>
    </cfRule>
  </conditionalFormatting>
  <conditionalFormatting sqref="AE68:AF68">
    <cfRule type="cellIs" dxfId="414" priority="430" operator="equal">
      <formula>"Alto"</formula>
    </cfRule>
  </conditionalFormatting>
  <conditionalFormatting sqref="AE68:AF68">
    <cfRule type="cellIs" dxfId="413" priority="431" operator="equal">
      <formula>"Medio"</formula>
    </cfRule>
  </conditionalFormatting>
  <conditionalFormatting sqref="AE68:AF68">
    <cfRule type="cellIs" dxfId="412" priority="432" operator="equal">
      <formula>"Bajo"</formula>
    </cfRule>
  </conditionalFormatting>
  <conditionalFormatting sqref="AE69:AF69">
    <cfRule type="cellIs" dxfId="411" priority="417" operator="between">
      <formula>8</formula>
      <formula>10</formula>
    </cfRule>
  </conditionalFormatting>
  <conditionalFormatting sqref="AE69:AF69">
    <cfRule type="cellIs" dxfId="410" priority="418" operator="between">
      <formula>6</formula>
      <formula>7</formula>
    </cfRule>
  </conditionalFormatting>
  <conditionalFormatting sqref="AE69:AF69">
    <cfRule type="cellIs" dxfId="409" priority="419" operator="equal">
      <formula>5</formula>
    </cfRule>
  </conditionalFormatting>
  <conditionalFormatting sqref="AE69:AF69">
    <cfRule type="cellIs" dxfId="408" priority="420" operator="between">
      <formula>2</formula>
      <formula>4</formula>
    </cfRule>
  </conditionalFormatting>
  <conditionalFormatting sqref="AE69:AF69">
    <cfRule type="cellIs" dxfId="407" priority="421" operator="equal">
      <formula>"Extremo"</formula>
    </cfRule>
  </conditionalFormatting>
  <conditionalFormatting sqref="AE69:AF69">
    <cfRule type="cellIs" dxfId="406" priority="422" operator="equal">
      <formula>"Alto"</formula>
    </cfRule>
  </conditionalFormatting>
  <conditionalFormatting sqref="AE69:AF69">
    <cfRule type="cellIs" dxfId="405" priority="423" operator="equal">
      <formula>"Medio"</formula>
    </cfRule>
  </conditionalFormatting>
  <conditionalFormatting sqref="AE69:AF69">
    <cfRule type="cellIs" dxfId="404" priority="424" operator="equal">
      <formula>"Bajo"</formula>
    </cfRule>
  </conditionalFormatting>
  <conditionalFormatting sqref="AE70:AF70">
    <cfRule type="cellIs" dxfId="403" priority="409" operator="between">
      <formula>8</formula>
      <formula>10</formula>
    </cfRule>
  </conditionalFormatting>
  <conditionalFormatting sqref="AE70:AF70">
    <cfRule type="cellIs" dxfId="402" priority="410" operator="between">
      <formula>6</formula>
      <formula>7</formula>
    </cfRule>
  </conditionalFormatting>
  <conditionalFormatting sqref="AE70:AF70">
    <cfRule type="cellIs" dxfId="401" priority="411" operator="equal">
      <formula>5</formula>
    </cfRule>
  </conditionalFormatting>
  <conditionalFormatting sqref="AE70:AF70">
    <cfRule type="cellIs" dxfId="400" priority="412" operator="between">
      <formula>2</formula>
      <formula>4</formula>
    </cfRule>
  </conditionalFormatting>
  <conditionalFormatting sqref="AE70:AF70">
    <cfRule type="cellIs" dxfId="399" priority="413" operator="equal">
      <formula>"Extremo"</formula>
    </cfRule>
  </conditionalFormatting>
  <conditionalFormatting sqref="AE70:AF70">
    <cfRule type="cellIs" dxfId="398" priority="414" operator="equal">
      <formula>"Alto"</formula>
    </cfRule>
  </conditionalFormatting>
  <conditionalFormatting sqref="AE70:AF70">
    <cfRule type="cellIs" dxfId="397" priority="415" operator="equal">
      <formula>"Medio"</formula>
    </cfRule>
  </conditionalFormatting>
  <conditionalFormatting sqref="AE70:AF70">
    <cfRule type="cellIs" dxfId="396" priority="416" operator="equal">
      <formula>"Bajo"</formula>
    </cfRule>
  </conditionalFormatting>
  <conditionalFormatting sqref="AE65:AF65">
    <cfRule type="cellIs" dxfId="395" priority="401" operator="between">
      <formula>8</formula>
      <formula>10</formula>
    </cfRule>
  </conditionalFormatting>
  <conditionalFormatting sqref="AE65:AF65">
    <cfRule type="cellIs" dxfId="394" priority="402" operator="between">
      <formula>6</formula>
      <formula>7</formula>
    </cfRule>
  </conditionalFormatting>
  <conditionalFormatting sqref="AE65:AF65">
    <cfRule type="cellIs" dxfId="393" priority="403" operator="equal">
      <formula>5</formula>
    </cfRule>
  </conditionalFormatting>
  <conditionalFormatting sqref="AE65:AF65">
    <cfRule type="cellIs" dxfId="392" priority="404" operator="between">
      <formula>2</formula>
      <formula>4</formula>
    </cfRule>
  </conditionalFormatting>
  <conditionalFormatting sqref="AE65:AF65">
    <cfRule type="cellIs" dxfId="391" priority="405" operator="equal">
      <formula>"Extremo"</formula>
    </cfRule>
  </conditionalFormatting>
  <conditionalFormatting sqref="AE65:AF65">
    <cfRule type="cellIs" dxfId="390" priority="406" operator="equal">
      <formula>"Alto"</formula>
    </cfRule>
  </conditionalFormatting>
  <conditionalFormatting sqref="AE65:AF65">
    <cfRule type="cellIs" dxfId="389" priority="407" operator="equal">
      <formula>"Medio"</formula>
    </cfRule>
  </conditionalFormatting>
  <conditionalFormatting sqref="AE65:AF65">
    <cfRule type="cellIs" dxfId="388" priority="408" operator="equal">
      <formula>"Bajo"</formula>
    </cfRule>
  </conditionalFormatting>
  <conditionalFormatting sqref="AE66:AF66">
    <cfRule type="cellIs" dxfId="387" priority="393" operator="between">
      <formula>8</formula>
      <formula>10</formula>
    </cfRule>
  </conditionalFormatting>
  <conditionalFormatting sqref="AE66:AF66">
    <cfRule type="cellIs" dxfId="386" priority="394" operator="between">
      <formula>6</formula>
      <formula>7</formula>
    </cfRule>
  </conditionalFormatting>
  <conditionalFormatting sqref="AE66:AF66">
    <cfRule type="cellIs" dxfId="385" priority="395" operator="equal">
      <formula>5</formula>
    </cfRule>
  </conditionalFormatting>
  <conditionalFormatting sqref="AE66:AF66">
    <cfRule type="cellIs" dxfId="384" priority="396" operator="between">
      <formula>2</formula>
      <formula>4</formula>
    </cfRule>
  </conditionalFormatting>
  <conditionalFormatting sqref="AE66:AF66">
    <cfRule type="cellIs" dxfId="383" priority="397" operator="equal">
      <formula>"Extremo"</formula>
    </cfRule>
  </conditionalFormatting>
  <conditionalFormatting sqref="AE66:AF66">
    <cfRule type="cellIs" dxfId="382" priority="398" operator="equal">
      <formula>"Alto"</formula>
    </cfRule>
  </conditionalFormatting>
  <conditionalFormatting sqref="AE66:AF66">
    <cfRule type="cellIs" dxfId="381" priority="399" operator="equal">
      <formula>"Medio"</formula>
    </cfRule>
  </conditionalFormatting>
  <conditionalFormatting sqref="AE66:AF66">
    <cfRule type="cellIs" dxfId="380" priority="400" operator="equal">
      <formula>"Bajo"</formula>
    </cfRule>
  </conditionalFormatting>
  <conditionalFormatting sqref="AE67:AF67">
    <cfRule type="cellIs" dxfId="379" priority="385" operator="between">
      <formula>8</formula>
      <formula>10</formula>
    </cfRule>
  </conditionalFormatting>
  <conditionalFormatting sqref="AE67:AF67">
    <cfRule type="cellIs" dxfId="378" priority="386" operator="between">
      <formula>6</formula>
      <formula>7</formula>
    </cfRule>
  </conditionalFormatting>
  <conditionalFormatting sqref="AE67:AF67">
    <cfRule type="cellIs" dxfId="377" priority="387" operator="equal">
      <formula>5</formula>
    </cfRule>
  </conditionalFormatting>
  <conditionalFormatting sqref="AE67:AF67">
    <cfRule type="cellIs" dxfId="376" priority="388" operator="between">
      <formula>2</formula>
      <formula>4</formula>
    </cfRule>
  </conditionalFormatting>
  <conditionalFormatting sqref="AE67:AF67">
    <cfRule type="cellIs" dxfId="375" priority="389" operator="equal">
      <formula>"Extremo"</formula>
    </cfRule>
  </conditionalFormatting>
  <conditionalFormatting sqref="AE67:AF67">
    <cfRule type="cellIs" dxfId="374" priority="390" operator="equal">
      <formula>"Alto"</formula>
    </cfRule>
  </conditionalFormatting>
  <conditionalFormatting sqref="AE67:AF67">
    <cfRule type="cellIs" dxfId="373" priority="391" operator="equal">
      <formula>"Medio"</formula>
    </cfRule>
  </conditionalFormatting>
  <conditionalFormatting sqref="AE67:AF67">
    <cfRule type="cellIs" dxfId="372" priority="392" operator="equal">
      <formula>"Bajo"</formula>
    </cfRule>
  </conditionalFormatting>
  <conditionalFormatting sqref="AF27">
    <cfRule type="cellIs" dxfId="371" priority="377" operator="between">
      <formula>8</formula>
      <formula>10</formula>
    </cfRule>
  </conditionalFormatting>
  <conditionalFormatting sqref="AF27">
    <cfRule type="cellIs" dxfId="370" priority="378" operator="between">
      <formula>6</formula>
      <formula>7</formula>
    </cfRule>
  </conditionalFormatting>
  <conditionalFormatting sqref="AF27">
    <cfRule type="cellIs" dxfId="369" priority="379" operator="equal">
      <formula>5</formula>
    </cfRule>
  </conditionalFormatting>
  <conditionalFormatting sqref="AF27">
    <cfRule type="cellIs" dxfId="368" priority="380" operator="between">
      <formula>2</formula>
      <formula>4</formula>
    </cfRule>
  </conditionalFormatting>
  <conditionalFormatting sqref="AF27">
    <cfRule type="cellIs" dxfId="367" priority="381" operator="equal">
      <formula>"Extremo"</formula>
    </cfRule>
  </conditionalFormatting>
  <conditionalFormatting sqref="AF27">
    <cfRule type="cellIs" dxfId="366" priority="382" operator="equal">
      <formula>"Alto"</formula>
    </cfRule>
  </conditionalFormatting>
  <conditionalFormatting sqref="AF27">
    <cfRule type="cellIs" dxfId="365" priority="383" operator="equal">
      <formula>"Medio"</formula>
    </cfRule>
  </conditionalFormatting>
  <conditionalFormatting sqref="AF27">
    <cfRule type="cellIs" dxfId="364" priority="384" operator="equal">
      <formula>"Bajo"</formula>
    </cfRule>
  </conditionalFormatting>
  <conditionalFormatting sqref="AF28">
    <cfRule type="cellIs" dxfId="363" priority="369" operator="between">
      <formula>8</formula>
      <formula>10</formula>
    </cfRule>
  </conditionalFormatting>
  <conditionalFormatting sqref="AF28">
    <cfRule type="cellIs" dxfId="362" priority="370" operator="between">
      <formula>6</formula>
      <formula>7</formula>
    </cfRule>
  </conditionalFormatting>
  <conditionalFormatting sqref="AF28">
    <cfRule type="cellIs" dxfId="361" priority="371" operator="equal">
      <formula>5</formula>
    </cfRule>
  </conditionalFormatting>
  <conditionalFormatting sqref="AF28">
    <cfRule type="cellIs" dxfId="360" priority="372" operator="between">
      <formula>2</formula>
      <formula>4</formula>
    </cfRule>
  </conditionalFormatting>
  <conditionalFormatting sqref="AF28">
    <cfRule type="cellIs" dxfId="359" priority="373" operator="equal">
      <formula>"Extremo"</formula>
    </cfRule>
  </conditionalFormatting>
  <conditionalFormatting sqref="AF28">
    <cfRule type="cellIs" dxfId="358" priority="374" operator="equal">
      <formula>"Alto"</formula>
    </cfRule>
  </conditionalFormatting>
  <conditionalFormatting sqref="AF28">
    <cfRule type="cellIs" dxfId="357" priority="375" operator="equal">
      <formula>"Medio"</formula>
    </cfRule>
  </conditionalFormatting>
  <conditionalFormatting sqref="AF28">
    <cfRule type="cellIs" dxfId="356" priority="376" operator="equal">
      <formula>"Bajo"</formula>
    </cfRule>
  </conditionalFormatting>
  <conditionalFormatting sqref="AE71:AF72">
    <cfRule type="cellIs" dxfId="355" priority="361" operator="between">
      <formula>8</formula>
      <formula>10</formula>
    </cfRule>
  </conditionalFormatting>
  <conditionalFormatting sqref="AE71:AF72">
    <cfRule type="cellIs" dxfId="354" priority="362" operator="between">
      <formula>6</formula>
      <formula>7</formula>
    </cfRule>
  </conditionalFormatting>
  <conditionalFormatting sqref="AE71:AF72">
    <cfRule type="cellIs" dxfId="353" priority="363" operator="equal">
      <formula>5</formula>
    </cfRule>
  </conditionalFormatting>
  <conditionalFormatting sqref="AE71:AF72">
    <cfRule type="cellIs" dxfId="352" priority="364" operator="between">
      <formula>2</formula>
      <formula>4</formula>
    </cfRule>
  </conditionalFormatting>
  <conditionalFormatting sqref="AE71:AF72">
    <cfRule type="cellIs" dxfId="351" priority="365" operator="equal">
      <formula>"Extremo"</formula>
    </cfRule>
  </conditionalFormatting>
  <conditionalFormatting sqref="AE71:AF72">
    <cfRule type="cellIs" dxfId="350" priority="366" operator="equal">
      <formula>"Alto"</formula>
    </cfRule>
  </conditionalFormatting>
  <conditionalFormatting sqref="AE71:AF72">
    <cfRule type="cellIs" dxfId="349" priority="367" operator="equal">
      <formula>"Medio"</formula>
    </cfRule>
  </conditionalFormatting>
  <conditionalFormatting sqref="AE71:AF72">
    <cfRule type="cellIs" dxfId="348" priority="368" operator="equal">
      <formula>"Bajo"</formula>
    </cfRule>
  </conditionalFormatting>
  <conditionalFormatting sqref="AF40">
    <cfRule type="cellIs" dxfId="347" priority="353" operator="between">
      <formula>8</formula>
      <formula>10</formula>
    </cfRule>
  </conditionalFormatting>
  <conditionalFormatting sqref="AF40">
    <cfRule type="cellIs" dxfId="346" priority="354" operator="between">
      <formula>6</formula>
      <formula>7</formula>
    </cfRule>
  </conditionalFormatting>
  <conditionalFormatting sqref="AF40">
    <cfRule type="cellIs" dxfId="345" priority="355" operator="equal">
      <formula>5</formula>
    </cfRule>
  </conditionalFormatting>
  <conditionalFormatting sqref="AF40">
    <cfRule type="cellIs" dxfId="344" priority="356" operator="between">
      <formula>2</formula>
      <formula>4</formula>
    </cfRule>
  </conditionalFormatting>
  <conditionalFormatting sqref="AF40">
    <cfRule type="cellIs" dxfId="343" priority="357" operator="equal">
      <formula>"Extremo"</formula>
    </cfRule>
  </conditionalFormatting>
  <conditionalFormatting sqref="AF40">
    <cfRule type="cellIs" dxfId="342" priority="358" operator="equal">
      <formula>"Alto"</formula>
    </cfRule>
  </conditionalFormatting>
  <conditionalFormatting sqref="AF40">
    <cfRule type="cellIs" dxfId="341" priority="359" operator="equal">
      <formula>"Medio"</formula>
    </cfRule>
  </conditionalFormatting>
  <conditionalFormatting sqref="AF40">
    <cfRule type="cellIs" dxfId="340" priority="360" operator="equal">
      <formula>"Bajo"</formula>
    </cfRule>
  </conditionalFormatting>
  <conditionalFormatting sqref="AF41">
    <cfRule type="cellIs" dxfId="339" priority="337" operator="between">
      <formula>8</formula>
      <formula>10</formula>
    </cfRule>
  </conditionalFormatting>
  <conditionalFormatting sqref="AF41">
    <cfRule type="cellIs" dxfId="338" priority="338" operator="between">
      <formula>6</formula>
      <formula>7</formula>
    </cfRule>
  </conditionalFormatting>
  <conditionalFormatting sqref="AF41">
    <cfRule type="cellIs" dxfId="337" priority="339" operator="equal">
      <formula>5</formula>
    </cfRule>
  </conditionalFormatting>
  <conditionalFormatting sqref="AF41">
    <cfRule type="cellIs" dxfId="336" priority="340" operator="between">
      <formula>2</formula>
      <formula>4</formula>
    </cfRule>
  </conditionalFormatting>
  <conditionalFormatting sqref="AF41">
    <cfRule type="cellIs" dxfId="335" priority="341" operator="equal">
      <formula>"Extremo"</formula>
    </cfRule>
  </conditionalFormatting>
  <conditionalFormatting sqref="AF41">
    <cfRule type="cellIs" dxfId="334" priority="342" operator="equal">
      <formula>"Alto"</formula>
    </cfRule>
  </conditionalFormatting>
  <conditionalFormatting sqref="AF41">
    <cfRule type="cellIs" dxfId="333" priority="343" operator="equal">
      <formula>"Medio"</formula>
    </cfRule>
  </conditionalFormatting>
  <conditionalFormatting sqref="AF41">
    <cfRule type="cellIs" dxfId="332" priority="344" operator="equal">
      <formula>"Bajo"</formula>
    </cfRule>
  </conditionalFormatting>
  <conditionalFormatting sqref="AF42">
    <cfRule type="cellIs" dxfId="331" priority="329" operator="between">
      <formula>8</formula>
      <formula>10</formula>
    </cfRule>
  </conditionalFormatting>
  <conditionalFormatting sqref="AF42">
    <cfRule type="cellIs" dxfId="330" priority="330" operator="between">
      <formula>6</formula>
      <formula>7</formula>
    </cfRule>
  </conditionalFormatting>
  <conditionalFormatting sqref="AF42">
    <cfRule type="cellIs" dxfId="329" priority="331" operator="equal">
      <formula>5</formula>
    </cfRule>
  </conditionalFormatting>
  <conditionalFormatting sqref="AF42">
    <cfRule type="cellIs" dxfId="328" priority="332" operator="between">
      <formula>2</formula>
      <formula>4</formula>
    </cfRule>
  </conditionalFormatting>
  <conditionalFormatting sqref="AF42">
    <cfRule type="cellIs" dxfId="327" priority="333" operator="equal">
      <formula>"Extremo"</formula>
    </cfRule>
  </conditionalFormatting>
  <conditionalFormatting sqref="AF42">
    <cfRule type="cellIs" dxfId="326" priority="334" operator="equal">
      <formula>"Alto"</formula>
    </cfRule>
  </conditionalFormatting>
  <conditionalFormatting sqref="AF42">
    <cfRule type="cellIs" dxfId="325" priority="335" operator="equal">
      <formula>"Medio"</formula>
    </cfRule>
  </conditionalFormatting>
  <conditionalFormatting sqref="AF42">
    <cfRule type="cellIs" dxfId="324" priority="336" operator="equal">
      <formula>"Bajo"</formula>
    </cfRule>
  </conditionalFormatting>
  <conditionalFormatting sqref="AF43">
    <cfRule type="cellIs" dxfId="323" priority="321" operator="between">
      <formula>8</formula>
      <formula>10</formula>
    </cfRule>
  </conditionalFormatting>
  <conditionalFormatting sqref="AF43">
    <cfRule type="cellIs" dxfId="322" priority="322" operator="between">
      <formula>6</formula>
      <formula>7</formula>
    </cfRule>
  </conditionalFormatting>
  <conditionalFormatting sqref="AF43">
    <cfRule type="cellIs" dxfId="321" priority="323" operator="equal">
      <formula>5</formula>
    </cfRule>
  </conditionalFormatting>
  <conditionalFormatting sqref="AF43">
    <cfRule type="cellIs" dxfId="320" priority="324" operator="between">
      <formula>2</formula>
      <formula>4</formula>
    </cfRule>
  </conditionalFormatting>
  <conditionalFormatting sqref="AF43">
    <cfRule type="cellIs" dxfId="319" priority="325" operator="equal">
      <formula>"Extremo"</formula>
    </cfRule>
  </conditionalFormatting>
  <conditionalFormatting sqref="AF43">
    <cfRule type="cellIs" dxfId="318" priority="326" operator="equal">
      <formula>"Alto"</formula>
    </cfRule>
  </conditionalFormatting>
  <conditionalFormatting sqref="AF43">
    <cfRule type="cellIs" dxfId="317" priority="327" operator="equal">
      <formula>"Medio"</formula>
    </cfRule>
  </conditionalFormatting>
  <conditionalFormatting sqref="AF43">
    <cfRule type="cellIs" dxfId="316" priority="328" operator="equal">
      <formula>"Bajo"</formula>
    </cfRule>
  </conditionalFormatting>
  <conditionalFormatting sqref="AE73">
    <cfRule type="cellIs" dxfId="315" priority="313" operator="between">
      <formula>8</formula>
      <formula>10</formula>
    </cfRule>
  </conditionalFormatting>
  <conditionalFormatting sqref="AE73">
    <cfRule type="cellIs" dxfId="314" priority="314" operator="between">
      <formula>6</formula>
      <formula>7</formula>
    </cfRule>
  </conditionalFormatting>
  <conditionalFormatting sqref="AE73">
    <cfRule type="cellIs" dxfId="313" priority="315" operator="equal">
      <formula>5</formula>
    </cfRule>
  </conditionalFormatting>
  <conditionalFormatting sqref="AE73">
    <cfRule type="cellIs" dxfId="312" priority="316" operator="between">
      <formula>2</formula>
      <formula>4</formula>
    </cfRule>
  </conditionalFormatting>
  <conditionalFormatting sqref="AE73">
    <cfRule type="cellIs" dxfId="311" priority="317" operator="equal">
      <formula>"Extremo"</formula>
    </cfRule>
  </conditionalFormatting>
  <conditionalFormatting sqref="AE73">
    <cfRule type="cellIs" dxfId="310" priority="318" operator="equal">
      <formula>"Alto"</formula>
    </cfRule>
  </conditionalFormatting>
  <conditionalFormatting sqref="AE73">
    <cfRule type="cellIs" dxfId="309" priority="319" operator="equal">
      <formula>"Medio"</formula>
    </cfRule>
  </conditionalFormatting>
  <conditionalFormatting sqref="AE73">
    <cfRule type="cellIs" dxfId="308" priority="320" operator="equal">
      <formula>"Bajo"</formula>
    </cfRule>
  </conditionalFormatting>
  <conditionalFormatting sqref="AF73">
    <cfRule type="cellIs" dxfId="307" priority="305" operator="between">
      <formula>8</formula>
      <formula>10</formula>
    </cfRule>
  </conditionalFormatting>
  <conditionalFormatting sqref="AF73">
    <cfRule type="cellIs" dxfId="306" priority="306" operator="between">
      <formula>6</formula>
      <formula>7</formula>
    </cfRule>
  </conditionalFormatting>
  <conditionalFormatting sqref="AF73">
    <cfRule type="cellIs" dxfId="305" priority="307" operator="equal">
      <formula>5</formula>
    </cfRule>
  </conditionalFormatting>
  <conditionalFormatting sqref="AF73">
    <cfRule type="cellIs" dxfId="304" priority="308" operator="between">
      <formula>2</formula>
      <formula>4</formula>
    </cfRule>
  </conditionalFormatting>
  <conditionalFormatting sqref="AF73">
    <cfRule type="cellIs" dxfId="303" priority="309" operator="equal">
      <formula>"Extremo"</formula>
    </cfRule>
  </conditionalFormatting>
  <conditionalFormatting sqref="AF73">
    <cfRule type="cellIs" dxfId="302" priority="310" operator="equal">
      <formula>"Alto"</formula>
    </cfRule>
  </conditionalFormatting>
  <conditionalFormatting sqref="AF73">
    <cfRule type="cellIs" dxfId="301" priority="311" operator="equal">
      <formula>"Medio"</formula>
    </cfRule>
  </conditionalFormatting>
  <conditionalFormatting sqref="AF73">
    <cfRule type="cellIs" dxfId="300" priority="312" operator="equal">
      <formula>"Bajo"</formula>
    </cfRule>
  </conditionalFormatting>
  <conditionalFormatting sqref="AE74">
    <cfRule type="cellIs" dxfId="299" priority="281" operator="between">
      <formula>8</formula>
      <formula>10</formula>
    </cfRule>
  </conditionalFormatting>
  <conditionalFormatting sqref="AE74">
    <cfRule type="cellIs" dxfId="298" priority="282" operator="between">
      <formula>6</formula>
      <formula>7</formula>
    </cfRule>
  </conditionalFormatting>
  <conditionalFormatting sqref="AE74">
    <cfRule type="cellIs" dxfId="297" priority="283" operator="equal">
      <formula>5</formula>
    </cfRule>
  </conditionalFormatting>
  <conditionalFormatting sqref="AE74">
    <cfRule type="cellIs" dxfId="296" priority="284" operator="between">
      <formula>2</formula>
      <formula>4</formula>
    </cfRule>
  </conditionalFormatting>
  <conditionalFormatting sqref="AE74">
    <cfRule type="cellIs" dxfId="295" priority="285" operator="equal">
      <formula>"Extremo"</formula>
    </cfRule>
  </conditionalFormatting>
  <conditionalFormatting sqref="AE74">
    <cfRule type="cellIs" dxfId="294" priority="286" operator="equal">
      <formula>"Alto"</formula>
    </cfRule>
  </conditionalFormatting>
  <conditionalFormatting sqref="AE74">
    <cfRule type="cellIs" dxfId="293" priority="287" operator="equal">
      <formula>"Medio"</formula>
    </cfRule>
  </conditionalFormatting>
  <conditionalFormatting sqref="AE74">
    <cfRule type="cellIs" dxfId="292" priority="288" operator="equal">
      <formula>"Bajo"</formula>
    </cfRule>
  </conditionalFormatting>
  <conditionalFormatting sqref="AF74">
    <cfRule type="cellIs" dxfId="291" priority="289" operator="between">
      <formula>8</formula>
      <formula>10</formula>
    </cfRule>
  </conditionalFormatting>
  <conditionalFormatting sqref="AF74">
    <cfRule type="cellIs" dxfId="290" priority="290" operator="between">
      <formula>6</formula>
      <formula>7</formula>
    </cfRule>
  </conditionalFormatting>
  <conditionalFormatting sqref="AF74">
    <cfRule type="cellIs" dxfId="289" priority="291" operator="equal">
      <formula>5</formula>
    </cfRule>
  </conditionalFormatting>
  <conditionalFormatting sqref="AF74">
    <cfRule type="cellIs" dxfId="288" priority="292" operator="between">
      <formula>2</formula>
      <formula>4</formula>
    </cfRule>
  </conditionalFormatting>
  <conditionalFormatting sqref="AF74">
    <cfRule type="cellIs" dxfId="287" priority="293" operator="equal">
      <formula>"Extremo"</formula>
    </cfRule>
  </conditionalFormatting>
  <conditionalFormatting sqref="AF74">
    <cfRule type="cellIs" dxfId="286" priority="294" operator="equal">
      <formula>"Alto"</formula>
    </cfRule>
  </conditionalFormatting>
  <conditionalFormatting sqref="AF74">
    <cfRule type="cellIs" dxfId="285" priority="295" operator="equal">
      <formula>"Medio"</formula>
    </cfRule>
  </conditionalFormatting>
  <conditionalFormatting sqref="AF74">
    <cfRule type="cellIs" dxfId="284" priority="296" operator="equal">
      <formula>"Bajo"</formula>
    </cfRule>
  </conditionalFormatting>
  <conditionalFormatting sqref="AF74">
    <cfRule type="cellIs" dxfId="283" priority="297" operator="between">
      <formula>8</formula>
      <formula>10</formula>
    </cfRule>
  </conditionalFormatting>
  <conditionalFormatting sqref="AF74">
    <cfRule type="cellIs" dxfId="282" priority="298" operator="between">
      <formula>6</formula>
      <formula>7</formula>
    </cfRule>
  </conditionalFormatting>
  <conditionalFormatting sqref="AF74">
    <cfRule type="cellIs" dxfId="281" priority="299" operator="equal">
      <formula>5</formula>
    </cfRule>
  </conditionalFormatting>
  <conditionalFormatting sqref="AF74">
    <cfRule type="cellIs" dxfId="280" priority="300" operator="between">
      <formula>2</formula>
      <formula>4</formula>
    </cfRule>
  </conditionalFormatting>
  <conditionalFormatting sqref="AF74">
    <cfRule type="cellIs" dxfId="279" priority="301" operator="equal">
      <formula>"Extremo"</formula>
    </cfRule>
  </conditionalFormatting>
  <conditionalFormatting sqref="AF74">
    <cfRule type="cellIs" dxfId="278" priority="302" operator="equal">
      <formula>"Alto"</formula>
    </cfRule>
  </conditionalFormatting>
  <conditionalFormatting sqref="AF74">
    <cfRule type="cellIs" dxfId="277" priority="303" operator="equal">
      <formula>"Medio"</formula>
    </cfRule>
  </conditionalFormatting>
  <conditionalFormatting sqref="AF74">
    <cfRule type="cellIs" dxfId="276" priority="304" operator="equal">
      <formula>"Bajo"</formula>
    </cfRule>
  </conditionalFormatting>
  <conditionalFormatting sqref="AE75">
    <cfRule type="cellIs" dxfId="275" priority="257" operator="between">
      <formula>8</formula>
      <formula>10</formula>
    </cfRule>
  </conditionalFormatting>
  <conditionalFormatting sqref="AE75">
    <cfRule type="cellIs" dxfId="274" priority="258" operator="between">
      <formula>6</formula>
      <formula>7</formula>
    </cfRule>
  </conditionalFormatting>
  <conditionalFormatting sqref="AE75">
    <cfRule type="cellIs" dxfId="273" priority="259" operator="equal">
      <formula>5</formula>
    </cfRule>
  </conditionalFormatting>
  <conditionalFormatting sqref="AE75">
    <cfRule type="cellIs" dxfId="272" priority="260" operator="between">
      <formula>2</formula>
      <formula>4</formula>
    </cfRule>
  </conditionalFormatting>
  <conditionalFormatting sqref="AE75">
    <cfRule type="cellIs" dxfId="271" priority="261" operator="equal">
      <formula>"Extremo"</formula>
    </cfRule>
  </conditionalFormatting>
  <conditionalFormatting sqref="AE75">
    <cfRule type="cellIs" dxfId="270" priority="262" operator="equal">
      <formula>"Alto"</formula>
    </cfRule>
  </conditionalFormatting>
  <conditionalFormatting sqref="AE75">
    <cfRule type="cellIs" dxfId="269" priority="263" operator="equal">
      <formula>"Medio"</formula>
    </cfRule>
  </conditionalFormatting>
  <conditionalFormatting sqref="AE75">
    <cfRule type="cellIs" dxfId="268" priority="264" operator="equal">
      <formula>"Bajo"</formula>
    </cfRule>
  </conditionalFormatting>
  <conditionalFormatting sqref="AF75">
    <cfRule type="cellIs" dxfId="267" priority="265" operator="between">
      <formula>8</formula>
      <formula>10</formula>
    </cfRule>
  </conditionalFormatting>
  <conditionalFormatting sqref="AF75">
    <cfRule type="cellIs" dxfId="266" priority="266" operator="between">
      <formula>6</formula>
      <formula>7</formula>
    </cfRule>
  </conditionalFormatting>
  <conditionalFormatting sqref="AF75">
    <cfRule type="cellIs" dxfId="265" priority="267" operator="equal">
      <formula>5</formula>
    </cfRule>
  </conditionalFormatting>
  <conditionalFormatting sqref="AF75">
    <cfRule type="cellIs" dxfId="264" priority="268" operator="between">
      <formula>2</formula>
      <formula>4</formula>
    </cfRule>
  </conditionalFormatting>
  <conditionalFormatting sqref="AF75">
    <cfRule type="cellIs" dxfId="263" priority="269" operator="equal">
      <formula>"Extremo"</formula>
    </cfRule>
  </conditionalFormatting>
  <conditionalFormatting sqref="AF75">
    <cfRule type="cellIs" dxfId="262" priority="270" operator="equal">
      <formula>"Alto"</formula>
    </cfRule>
  </conditionalFormatting>
  <conditionalFormatting sqref="AF75">
    <cfRule type="cellIs" dxfId="261" priority="271" operator="equal">
      <formula>"Medio"</formula>
    </cfRule>
  </conditionalFormatting>
  <conditionalFormatting sqref="AF75">
    <cfRule type="cellIs" dxfId="260" priority="272" operator="equal">
      <formula>"Bajo"</formula>
    </cfRule>
  </conditionalFormatting>
  <conditionalFormatting sqref="AF75">
    <cfRule type="cellIs" dxfId="259" priority="273" operator="between">
      <formula>8</formula>
      <formula>10</formula>
    </cfRule>
  </conditionalFormatting>
  <conditionalFormatting sqref="AF75">
    <cfRule type="cellIs" dxfId="258" priority="274" operator="between">
      <formula>6</formula>
      <formula>7</formula>
    </cfRule>
  </conditionalFormatting>
  <conditionalFormatting sqref="AF75">
    <cfRule type="cellIs" dxfId="257" priority="275" operator="equal">
      <formula>5</formula>
    </cfRule>
  </conditionalFormatting>
  <conditionalFormatting sqref="AF75">
    <cfRule type="cellIs" dxfId="256" priority="276" operator="between">
      <formula>2</formula>
      <formula>4</formula>
    </cfRule>
  </conditionalFormatting>
  <conditionalFormatting sqref="AF75">
    <cfRule type="cellIs" dxfId="255" priority="277" operator="equal">
      <formula>"Extremo"</formula>
    </cfRule>
  </conditionalFormatting>
  <conditionalFormatting sqref="AF75">
    <cfRule type="cellIs" dxfId="254" priority="278" operator="equal">
      <formula>"Alto"</formula>
    </cfRule>
  </conditionalFormatting>
  <conditionalFormatting sqref="AF75">
    <cfRule type="cellIs" dxfId="253" priority="279" operator="equal">
      <formula>"Medio"</formula>
    </cfRule>
  </conditionalFormatting>
  <conditionalFormatting sqref="AF75">
    <cfRule type="cellIs" dxfId="252" priority="280" operator="equal">
      <formula>"Bajo"</formula>
    </cfRule>
  </conditionalFormatting>
  <conditionalFormatting sqref="AE76">
    <cfRule type="cellIs" dxfId="251" priority="233" operator="between">
      <formula>8</formula>
      <formula>10</formula>
    </cfRule>
  </conditionalFormatting>
  <conditionalFormatting sqref="AE76">
    <cfRule type="cellIs" dxfId="250" priority="234" operator="between">
      <formula>6</formula>
      <formula>7</formula>
    </cfRule>
  </conditionalFormatting>
  <conditionalFormatting sqref="AE76">
    <cfRule type="cellIs" dxfId="249" priority="235" operator="equal">
      <formula>5</formula>
    </cfRule>
  </conditionalFormatting>
  <conditionalFormatting sqref="AE76">
    <cfRule type="cellIs" dxfId="248" priority="236" operator="between">
      <formula>2</formula>
      <formula>4</formula>
    </cfRule>
  </conditionalFormatting>
  <conditionalFormatting sqref="AE76">
    <cfRule type="cellIs" dxfId="247" priority="237" operator="equal">
      <formula>"Extremo"</formula>
    </cfRule>
  </conditionalFormatting>
  <conditionalFormatting sqref="AE76">
    <cfRule type="cellIs" dxfId="246" priority="238" operator="equal">
      <formula>"Alto"</formula>
    </cfRule>
  </conditionalFormatting>
  <conditionalFormatting sqref="AE76">
    <cfRule type="cellIs" dxfId="245" priority="239" operator="equal">
      <formula>"Medio"</formula>
    </cfRule>
  </conditionalFormatting>
  <conditionalFormatting sqref="AE76">
    <cfRule type="cellIs" dxfId="244" priority="240" operator="equal">
      <formula>"Bajo"</formula>
    </cfRule>
  </conditionalFormatting>
  <conditionalFormatting sqref="AF76">
    <cfRule type="cellIs" dxfId="243" priority="241" operator="between">
      <formula>8</formula>
      <formula>10</formula>
    </cfRule>
  </conditionalFormatting>
  <conditionalFormatting sqref="AF76">
    <cfRule type="cellIs" dxfId="242" priority="242" operator="between">
      <formula>6</formula>
      <formula>7</formula>
    </cfRule>
  </conditionalFormatting>
  <conditionalFormatting sqref="AF76">
    <cfRule type="cellIs" dxfId="241" priority="243" operator="equal">
      <formula>5</formula>
    </cfRule>
  </conditionalFormatting>
  <conditionalFormatting sqref="AF76">
    <cfRule type="cellIs" dxfId="240" priority="244" operator="between">
      <formula>2</formula>
      <formula>4</formula>
    </cfRule>
  </conditionalFormatting>
  <conditionalFormatting sqref="AF76">
    <cfRule type="cellIs" dxfId="239" priority="245" operator="equal">
      <formula>"Extremo"</formula>
    </cfRule>
  </conditionalFormatting>
  <conditionalFormatting sqref="AF76">
    <cfRule type="cellIs" dxfId="238" priority="246" operator="equal">
      <formula>"Alto"</formula>
    </cfRule>
  </conditionalFormatting>
  <conditionalFormatting sqref="AF76">
    <cfRule type="cellIs" dxfId="237" priority="247" operator="equal">
      <formula>"Medio"</formula>
    </cfRule>
  </conditionalFormatting>
  <conditionalFormatting sqref="AF76">
    <cfRule type="cellIs" dxfId="236" priority="248" operator="equal">
      <formula>"Bajo"</formula>
    </cfRule>
  </conditionalFormatting>
  <conditionalFormatting sqref="AF76">
    <cfRule type="cellIs" dxfId="235" priority="249" operator="between">
      <formula>8</formula>
      <formula>10</formula>
    </cfRule>
  </conditionalFormatting>
  <conditionalFormatting sqref="AF76">
    <cfRule type="cellIs" dxfId="234" priority="250" operator="between">
      <formula>6</formula>
      <formula>7</formula>
    </cfRule>
  </conditionalFormatting>
  <conditionalFormatting sqref="AF76">
    <cfRule type="cellIs" dxfId="233" priority="251" operator="equal">
      <formula>5</formula>
    </cfRule>
  </conditionalFormatting>
  <conditionalFormatting sqref="AF76">
    <cfRule type="cellIs" dxfId="232" priority="252" operator="between">
      <formula>2</formula>
      <formula>4</formula>
    </cfRule>
  </conditionalFormatting>
  <conditionalFormatting sqref="AF76">
    <cfRule type="cellIs" dxfId="231" priority="253" operator="equal">
      <formula>"Extremo"</formula>
    </cfRule>
  </conditionalFormatting>
  <conditionalFormatting sqref="AF76">
    <cfRule type="cellIs" dxfId="230" priority="254" operator="equal">
      <formula>"Alto"</formula>
    </cfRule>
  </conditionalFormatting>
  <conditionalFormatting sqref="AF76">
    <cfRule type="cellIs" dxfId="229" priority="255" operator="equal">
      <formula>"Medio"</formula>
    </cfRule>
  </conditionalFormatting>
  <conditionalFormatting sqref="AF76">
    <cfRule type="cellIs" dxfId="228" priority="256" operator="equal">
      <formula>"Bajo"</formula>
    </cfRule>
  </conditionalFormatting>
  <conditionalFormatting sqref="AE77">
    <cfRule type="cellIs" dxfId="227" priority="209" operator="between">
      <formula>8</formula>
      <formula>10</formula>
    </cfRule>
  </conditionalFormatting>
  <conditionalFormatting sqref="AE77">
    <cfRule type="cellIs" dxfId="226" priority="210" operator="between">
      <formula>6</formula>
      <formula>7</formula>
    </cfRule>
  </conditionalFormatting>
  <conditionalFormatting sqref="AE77">
    <cfRule type="cellIs" dxfId="225" priority="211" operator="equal">
      <formula>5</formula>
    </cfRule>
  </conditionalFormatting>
  <conditionalFormatting sqref="AE77">
    <cfRule type="cellIs" dxfId="224" priority="212" operator="between">
      <formula>2</formula>
      <formula>4</formula>
    </cfRule>
  </conditionalFormatting>
  <conditionalFormatting sqref="AE77">
    <cfRule type="cellIs" dxfId="223" priority="213" operator="equal">
      <formula>"Extremo"</formula>
    </cfRule>
  </conditionalFormatting>
  <conditionalFormatting sqref="AE77">
    <cfRule type="cellIs" dxfId="222" priority="214" operator="equal">
      <formula>"Alto"</formula>
    </cfRule>
  </conditionalFormatting>
  <conditionalFormatting sqref="AE77">
    <cfRule type="cellIs" dxfId="221" priority="215" operator="equal">
      <formula>"Medio"</formula>
    </cfRule>
  </conditionalFormatting>
  <conditionalFormatting sqref="AE77">
    <cfRule type="cellIs" dxfId="220" priority="216" operator="equal">
      <formula>"Bajo"</formula>
    </cfRule>
  </conditionalFormatting>
  <conditionalFormatting sqref="AF77">
    <cfRule type="cellIs" dxfId="219" priority="217" operator="between">
      <formula>8</formula>
      <formula>10</formula>
    </cfRule>
  </conditionalFormatting>
  <conditionalFormatting sqref="AF77">
    <cfRule type="cellIs" dxfId="218" priority="218" operator="between">
      <formula>6</formula>
      <formula>7</formula>
    </cfRule>
  </conditionalFormatting>
  <conditionalFormatting sqref="AF77">
    <cfRule type="cellIs" dxfId="217" priority="219" operator="equal">
      <formula>5</formula>
    </cfRule>
  </conditionalFormatting>
  <conditionalFormatting sqref="AF77">
    <cfRule type="cellIs" dxfId="216" priority="220" operator="between">
      <formula>2</formula>
      <formula>4</formula>
    </cfRule>
  </conditionalFormatting>
  <conditionalFormatting sqref="AF77">
    <cfRule type="cellIs" dxfId="215" priority="221" operator="equal">
      <formula>"Extremo"</formula>
    </cfRule>
  </conditionalFormatting>
  <conditionalFormatting sqref="AF77">
    <cfRule type="cellIs" dxfId="214" priority="222" operator="equal">
      <formula>"Alto"</formula>
    </cfRule>
  </conditionalFormatting>
  <conditionalFormatting sqref="AF77">
    <cfRule type="cellIs" dxfId="213" priority="223" operator="equal">
      <formula>"Medio"</formula>
    </cfRule>
  </conditionalFormatting>
  <conditionalFormatting sqref="AF77">
    <cfRule type="cellIs" dxfId="212" priority="224" operator="equal">
      <formula>"Bajo"</formula>
    </cfRule>
  </conditionalFormatting>
  <conditionalFormatting sqref="AF77">
    <cfRule type="cellIs" dxfId="211" priority="225" operator="between">
      <formula>8</formula>
      <formula>10</formula>
    </cfRule>
  </conditionalFormatting>
  <conditionalFormatting sqref="AF77">
    <cfRule type="cellIs" dxfId="210" priority="226" operator="between">
      <formula>6</formula>
      <formula>7</formula>
    </cfRule>
  </conditionalFormatting>
  <conditionalFormatting sqref="AF77">
    <cfRule type="cellIs" dxfId="209" priority="227" operator="equal">
      <formula>5</formula>
    </cfRule>
  </conditionalFormatting>
  <conditionalFormatting sqref="AF77">
    <cfRule type="cellIs" dxfId="208" priority="228" operator="between">
      <formula>2</formula>
      <formula>4</formula>
    </cfRule>
  </conditionalFormatting>
  <conditionalFormatting sqref="AF77">
    <cfRule type="cellIs" dxfId="207" priority="229" operator="equal">
      <formula>"Extremo"</formula>
    </cfRule>
  </conditionalFormatting>
  <conditionalFormatting sqref="AF77">
    <cfRule type="cellIs" dxfId="206" priority="230" operator="equal">
      <formula>"Alto"</formula>
    </cfRule>
  </conditionalFormatting>
  <conditionalFormatting sqref="AF77">
    <cfRule type="cellIs" dxfId="205" priority="231" operator="equal">
      <formula>"Medio"</formula>
    </cfRule>
  </conditionalFormatting>
  <conditionalFormatting sqref="AF77">
    <cfRule type="cellIs" dxfId="204" priority="232" operator="equal">
      <formula>"Bajo"</formula>
    </cfRule>
  </conditionalFormatting>
  <conditionalFormatting sqref="AF79">
    <cfRule type="cellIs" dxfId="203" priority="177" operator="between">
      <formula>8</formula>
      <formula>10</formula>
    </cfRule>
  </conditionalFormatting>
  <conditionalFormatting sqref="AF79">
    <cfRule type="cellIs" dxfId="202" priority="178" operator="between">
      <formula>6</formula>
      <formula>7</formula>
    </cfRule>
  </conditionalFormatting>
  <conditionalFormatting sqref="AF79">
    <cfRule type="cellIs" dxfId="201" priority="179" operator="equal">
      <formula>5</formula>
    </cfRule>
  </conditionalFormatting>
  <conditionalFormatting sqref="AF79">
    <cfRule type="cellIs" dxfId="200" priority="180" operator="between">
      <formula>2</formula>
      <formula>4</formula>
    </cfRule>
  </conditionalFormatting>
  <conditionalFormatting sqref="AF79">
    <cfRule type="cellIs" dxfId="199" priority="181" operator="equal">
      <formula>"Extremo"</formula>
    </cfRule>
  </conditionalFormatting>
  <conditionalFormatting sqref="AF79">
    <cfRule type="cellIs" dxfId="198" priority="182" operator="equal">
      <formula>"Alto"</formula>
    </cfRule>
  </conditionalFormatting>
  <conditionalFormatting sqref="AF79">
    <cfRule type="cellIs" dxfId="197" priority="183" operator="equal">
      <formula>"Medio"</formula>
    </cfRule>
  </conditionalFormatting>
  <conditionalFormatting sqref="AF79">
    <cfRule type="cellIs" dxfId="196" priority="184" operator="equal">
      <formula>"Bajo"</formula>
    </cfRule>
  </conditionalFormatting>
  <conditionalFormatting sqref="AF78">
    <cfRule type="cellIs" dxfId="195" priority="193" operator="between">
      <formula>8</formula>
      <formula>10</formula>
    </cfRule>
  </conditionalFormatting>
  <conditionalFormatting sqref="AF78">
    <cfRule type="cellIs" dxfId="194" priority="194" operator="between">
      <formula>6</formula>
      <formula>7</formula>
    </cfRule>
  </conditionalFormatting>
  <conditionalFormatting sqref="AF78">
    <cfRule type="cellIs" dxfId="193" priority="195" operator="equal">
      <formula>5</formula>
    </cfRule>
  </conditionalFormatting>
  <conditionalFormatting sqref="AF78">
    <cfRule type="cellIs" dxfId="192" priority="196" operator="between">
      <formula>2</formula>
      <formula>4</formula>
    </cfRule>
  </conditionalFormatting>
  <conditionalFormatting sqref="AF78">
    <cfRule type="cellIs" dxfId="191" priority="197" operator="equal">
      <formula>"Extremo"</formula>
    </cfRule>
  </conditionalFormatting>
  <conditionalFormatting sqref="AF78">
    <cfRule type="cellIs" dxfId="190" priority="198" operator="equal">
      <formula>"Alto"</formula>
    </cfRule>
  </conditionalFormatting>
  <conditionalFormatting sqref="AF78">
    <cfRule type="cellIs" dxfId="189" priority="199" operator="equal">
      <formula>"Medio"</formula>
    </cfRule>
  </conditionalFormatting>
  <conditionalFormatting sqref="AF78">
    <cfRule type="cellIs" dxfId="188" priority="200" operator="equal">
      <formula>"Bajo"</formula>
    </cfRule>
  </conditionalFormatting>
  <conditionalFormatting sqref="AF78">
    <cfRule type="cellIs" dxfId="187" priority="201" operator="between">
      <formula>8</formula>
      <formula>10</formula>
    </cfRule>
  </conditionalFormatting>
  <conditionalFormatting sqref="AF78">
    <cfRule type="cellIs" dxfId="186" priority="202" operator="between">
      <formula>6</formula>
      <formula>7</formula>
    </cfRule>
  </conditionalFormatting>
  <conditionalFormatting sqref="AF78">
    <cfRule type="cellIs" dxfId="185" priority="203" operator="equal">
      <formula>5</formula>
    </cfRule>
  </conditionalFormatting>
  <conditionalFormatting sqref="AF78">
    <cfRule type="cellIs" dxfId="184" priority="204" operator="between">
      <formula>2</formula>
      <formula>4</formula>
    </cfRule>
  </conditionalFormatting>
  <conditionalFormatting sqref="AF78">
    <cfRule type="cellIs" dxfId="183" priority="205" operator="equal">
      <formula>"Extremo"</formula>
    </cfRule>
  </conditionalFormatting>
  <conditionalFormatting sqref="AF78">
    <cfRule type="cellIs" dxfId="182" priority="206" operator="equal">
      <formula>"Alto"</formula>
    </cfRule>
  </conditionalFormatting>
  <conditionalFormatting sqref="AF78">
    <cfRule type="cellIs" dxfId="181" priority="207" operator="equal">
      <formula>"Medio"</formula>
    </cfRule>
  </conditionalFormatting>
  <conditionalFormatting sqref="AF78">
    <cfRule type="cellIs" dxfId="180" priority="208" operator="equal">
      <formula>"Bajo"</formula>
    </cfRule>
  </conditionalFormatting>
  <conditionalFormatting sqref="AE79">
    <cfRule type="cellIs" dxfId="179" priority="161" operator="between">
      <formula>8</formula>
      <formula>10</formula>
    </cfRule>
  </conditionalFormatting>
  <conditionalFormatting sqref="AE79">
    <cfRule type="cellIs" dxfId="178" priority="162" operator="between">
      <formula>6</formula>
      <formula>7</formula>
    </cfRule>
  </conditionalFormatting>
  <conditionalFormatting sqref="AE79">
    <cfRule type="cellIs" dxfId="177" priority="163" operator="equal">
      <formula>5</formula>
    </cfRule>
  </conditionalFormatting>
  <conditionalFormatting sqref="AE79">
    <cfRule type="cellIs" dxfId="176" priority="164" operator="between">
      <formula>2</formula>
      <formula>4</formula>
    </cfRule>
  </conditionalFormatting>
  <conditionalFormatting sqref="AE79">
    <cfRule type="cellIs" dxfId="175" priority="165" operator="equal">
      <formula>"Extremo"</formula>
    </cfRule>
  </conditionalFormatting>
  <conditionalFormatting sqref="AE79">
    <cfRule type="cellIs" dxfId="174" priority="166" operator="equal">
      <formula>"Alto"</formula>
    </cfRule>
  </conditionalFormatting>
  <conditionalFormatting sqref="AE79">
    <cfRule type="cellIs" dxfId="173" priority="167" operator="equal">
      <formula>"Medio"</formula>
    </cfRule>
  </conditionalFormatting>
  <conditionalFormatting sqref="AE79">
    <cfRule type="cellIs" dxfId="172" priority="168" operator="equal">
      <formula>"Bajo"</formula>
    </cfRule>
  </conditionalFormatting>
  <conditionalFormatting sqref="AF79">
    <cfRule type="cellIs" dxfId="171" priority="169" operator="between">
      <formula>8</formula>
      <formula>10</formula>
    </cfRule>
  </conditionalFormatting>
  <conditionalFormatting sqref="AF79">
    <cfRule type="cellIs" dxfId="170" priority="170" operator="between">
      <formula>6</formula>
      <formula>7</formula>
    </cfRule>
  </conditionalFormatting>
  <conditionalFormatting sqref="AF79">
    <cfRule type="cellIs" dxfId="169" priority="171" operator="equal">
      <formula>5</formula>
    </cfRule>
  </conditionalFormatting>
  <conditionalFormatting sqref="AF79">
    <cfRule type="cellIs" dxfId="168" priority="172" operator="between">
      <formula>2</formula>
      <formula>4</formula>
    </cfRule>
  </conditionalFormatting>
  <conditionalFormatting sqref="AF79">
    <cfRule type="cellIs" dxfId="167" priority="173" operator="equal">
      <formula>"Extremo"</formula>
    </cfRule>
  </conditionalFormatting>
  <conditionalFormatting sqref="AF79">
    <cfRule type="cellIs" dxfId="166" priority="174" operator="equal">
      <formula>"Alto"</formula>
    </cfRule>
  </conditionalFormatting>
  <conditionalFormatting sqref="AF79">
    <cfRule type="cellIs" dxfId="165" priority="175" operator="equal">
      <formula>"Medio"</formula>
    </cfRule>
  </conditionalFormatting>
  <conditionalFormatting sqref="AF79">
    <cfRule type="cellIs" dxfId="164" priority="176" operator="equal">
      <formula>"Bajo"</formula>
    </cfRule>
  </conditionalFormatting>
  <conditionalFormatting sqref="AE80">
    <cfRule type="cellIs" dxfId="163" priority="145" operator="between">
      <formula>8</formula>
      <formula>10</formula>
    </cfRule>
  </conditionalFormatting>
  <conditionalFormatting sqref="AE80">
    <cfRule type="cellIs" dxfId="162" priority="146" operator="between">
      <formula>6</formula>
      <formula>7</formula>
    </cfRule>
  </conditionalFormatting>
  <conditionalFormatting sqref="AE80">
    <cfRule type="cellIs" dxfId="161" priority="147" operator="equal">
      <formula>5</formula>
    </cfRule>
  </conditionalFormatting>
  <conditionalFormatting sqref="AE80">
    <cfRule type="cellIs" dxfId="160" priority="148" operator="between">
      <formula>2</formula>
      <formula>4</formula>
    </cfRule>
  </conditionalFormatting>
  <conditionalFormatting sqref="AE80">
    <cfRule type="cellIs" dxfId="159" priority="149" operator="equal">
      <formula>"Extremo"</formula>
    </cfRule>
  </conditionalFormatting>
  <conditionalFormatting sqref="AE80">
    <cfRule type="cellIs" dxfId="158" priority="150" operator="equal">
      <formula>"Alto"</formula>
    </cfRule>
  </conditionalFormatting>
  <conditionalFormatting sqref="AE80">
    <cfRule type="cellIs" dxfId="157" priority="151" operator="equal">
      <formula>"Medio"</formula>
    </cfRule>
  </conditionalFormatting>
  <conditionalFormatting sqref="AE80">
    <cfRule type="cellIs" dxfId="156" priority="152" operator="equal">
      <formula>"Bajo"</formula>
    </cfRule>
  </conditionalFormatting>
  <conditionalFormatting sqref="AF80">
    <cfRule type="cellIs" dxfId="155" priority="153" operator="between">
      <formula>8</formula>
      <formula>10</formula>
    </cfRule>
  </conditionalFormatting>
  <conditionalFormatting sqref="AF80">
    <cfRule type="cellIs" dxfId="154" priority="154" operator="between">
      <formula>6</formula>
      <formula>7</formula>
    </cfRule>
  </conditionalFormatting>
  <conditionalFormatting sqref="AF80">
    <cfRule type="cellIs" dxfId="153" priority="155" operator="equal">
      <formula>5</formula>
    </cfRule>
  </conditionalFormatting>
  <conditionalFormatting sqref="AF80">
    <cfRule type="cellIs" dxfId="152" priority="156" operator="between">
      <formula>2</formula>
      <formula>4</formula>
    </cfRule>
  </conditionalFormatting>
  <conditionalFormatting sqref="AF80">
    <cfRule type="cellIs" dxfId="151" priority="157" operator="equal">
      <formula>"Extremo"</formula>
    </cfRule>
  </conditionalFormatting>
  <conditionalFormatting sqref="AF80">
    <cfRule type="cellIs" dxfId="150" priority="158" operator="equal">
      <formula>"Alto"</formula>
    </cfRule>
  </conditionalFormatting>
  <conditionalFormatting sqref="AF80">
    <cfRule type="cellIs" dxfId="149" priority="159" operator="equal">
      <formula>"Medio"</formula>
    </cfRule>
  </conditionalFormatting>
  <conditionalFormatting sqref="AF80">
    <cfRule type="cellIs" dxfId="148" priority="160" operator="equal">
      <formula>"Bajo"</formula>
    </cfRule>
  </conditionalFormatting>
  <conditionalFormatting sqref="AE81:AE82">
    <cfRule type="cellIs" dxfId="147" priority="129" operator="between">
      <formula>8</formula>
      <formula>10</formula>
    </cfRule>
  </conditionalFormatting>
  <conditionalFormatting sqref="AE81:AE82">
    <cfRule type="cellIs" dxfId="146" priority="130" operator="between">
      <formula>6</formula>
      <formula>7</formula>
    </cfRule>
  </conditionalFormatting>
  <conditionalFormatting sqref="AE81:AE82">
    <cfRule type="cellIs" dxfId="145" priority="131" operator="equal">
      <formula>5</formula>
    </cfRule>
  </conditionalFormatting>
  <conditionalFormatting sqref="AE81:AE82">
    <cfRule type="cellIs" dxfId="144" priority="132" operator="between">
      <formula>2</formula>
      <formula>4</formula>
    </cfRule>
  </conditionalFormatting>
  <conditionalFormatting sqref="AE81:AE82">
    <cfRule type="cellIs" dxfId="143" priority="133" operator="equal">
      <formula>"Extremo"</formula>
    </cfRule>
  </conditionalFormatting>
  <conditionalFormatting sqref="AE81:AE82">
    <cfRule type="cellIs" dxfId="142" priority="134" operator="equal">
      <formula>"Alto"</formula>
    </cfRule>
  </conditionalFormatting>
  <conditionalFormatting sqref="AE81:AE82">
    <cfRule type="cellIs" dxfId="141" priority="135" operator="equal">
      <formula>"Medio"</formula>
    </cfRule>
  </conditionalFormatting>
  <conditionalFormatting sqref="AE81:AE82">
    <cfRule type="cellIs" dxfId="140" priority="136" operator="equal">
      <formula>"Bajo"</formula>
    </cfRule>
  </conditionalFormatting>
  <conditionalFormatting sqref="AF81:AF82">
    <cfRule type="cellIs" dxfId="139" priority="137" operator="between">
      <formula>8</formula>
      <formula>10</formula>
    </cfRule>
  </conditionalFormatting>
  <conditionalFormatting sqref="AF81:AF82">
    <cfRule type="cellIs" dxfId="138" priority="138" operator="between">
      <formula>6</formula>
      <formula>7</formula>
    </cfRule>
  </conditionalFormatting>
  <conditionalFormatting sqref="AF81:AF82">
    <cfRule type="cellIs" dxfId="137" priority="139" operator="equal">
      <formula>5</formula>
    </cfRule>
  </conditionalFormatting>
  <conditionalFormatting sqref="AF81:AF82">
    <cfRule type="cellIs" dxfId="136" priority="140" operator="between">
      <formula>2</formula>
      <formula>4</formula>
    </cfRule>
  </conditionalFormatting>
  <conditionalFormatting sqref="AF81:AF82">
    <cfRule type="cellIs" dxfId="135" priority="141" operator="equal">
      <formula>"Extremo"</formula>
    </cfRule>
  </conditionalFormatting>
  <conditionalFormatting sqref="AF81:AF82">
    <cfRule type="cellIs" dxfId="134" priority="142" operator="equal">
      <formula>"Alto"</formula>
    </cfRule>
  </conditionalFormatting>
  <conditionalFormatting sqref="AF81:AF82">
    <cfRule type="cellIs" dxfId="133" priority="143" operator="equal">
      <formula>"Medio"</formula>
    </cfRule>
  </conditionalFormatting>
  <conditionalFormatting sqref="AF81:AF82">
    <cfRule type="cellIs" dxfId="132" priority="144" operator="equal">
      <formula>"Bajo"</formula>
    </cfRule>
  </conditionalFormatting>
  <conditionalFormatting sqref="AF21">
    <cfRule type="cellIs" dxfId="131" priority="105" operator="between">
      <formula>8</formula>
      <formula>10</formula>
    </cfRule>
  </conditionalFormatting>
  <conditionalFormatting sqref="AF21">
    <cfRule type="cellIs" dxfId="130" priority="106" operator="between">
      <formula>6</formula>
      <formula>7</formula>
    </cfRule>
  </conditionalFormatting>
  <conditionalFormatting sqref="AF21">
    <cfRule type="cellIs" dxfId="129" priority="107" operator="equal">
      <formula>5</formula>
    </cfRule>
  </conditionalFormatting>
  <conditionalFormatting sqref="AF21">
    <cfRule type="cellIs" dxfId="128" priority="108" operator="between">
      <formula>2</formula>
      <formula>4</formula>
    </cfRule>
  </conditionalFormatting>
  <conditionalFormatting sqref="AF21">
    <cfRule type="cellIs" dxfId="127" priority="109" operator="equal">
      <formula>"Extremo"</formula>
    </cfRule>
  </conditionalFormatting>
  <conditionalFormatting sqref="AF21">
    <cfRule type="cellIs" dxfId="126" priority="110" operator="equal">
      <formula>"Alto"</formula>
    </cfRule>
  </conditionalFormatting>
  <conditionalFormatting sqref="AF21">
    <cfRule type="cellIs" dxfId="125" priority="111" operator="equal">
      <formula>"Medio"</formula>
    </cfRule>
  </conditionalFormatting>
  <conditionalFormatting sqref="AF21">
    <cfRule type="cellIs" dxfId="124" priority="112" operator="equal">
      <formula>"Bajo"</formula>
    </cfRule>
  </conditionalFormatting>
  <conditionalFormatting sqref="AE21:AF21">
    <cfRule type="cellIs" dxfId="123" priority="113" operator="between">
      <formula>8</formula>
      <formula>10</formula>
    </cfRule>
  </conditionalFormatting>
  <conditionalFormatting sqref="AE21:AF21">
    <cfRule type="cellIs" dxfId="122" priority="114" operator="between">
      <formula>6</formula>
      <formula>7</formula>
    </cfRule>
  </conditionalFormatting>
  <conditionalFormatting sqref="AE21:AF21">
    <cfRule type="cellIs" dxfId="121" priority="115" operator="equal">
      <formula>5</formula>
    </cfRule>
  </conditionalFormatting>
  <conditionalFormatting sqref="AE21:AF21">
    <cfRule type="cellIs" dxfId="120" priority="116" operator="between">
      <formula>2</formula>
      <formula>4</formula>
    </cfRule>
  </conditionalFormatting>
  <conditionalFormatting sqref="AE21:AF21">
    <cfRule type="cellIs" dxfId="119" priority="117" operator="equal">
      <formula>"Extremo"</formula>
    </cfRule>
  </conditionalFormatting>
  <conditionalFormatting sqref="AE21:AF21">
    <cfRule type="cellIs" dxfId="118" priority="118" operator="equal">
      <formula>"Alto"</formula>
    </cfRule>
  </conditionalFormatting>
  <conditionalFormatting sqref="AE21:AF21">
    <cfRule type="cellIs" dxfId="117" priority="119" operator="equal">
      <formula>"Medio"</formula>
    </cfRule>
  </conditionalFormatting>
  <conditionalFormatting sqref="AE21:AF21">
    <cfRule type="cellIs" dxfId="116" priority="120" operator="equal">
      <formula>"Bajo"</formula>
    </cfRule>
  </conditionalFormatting>
  <conditionalFormatting sqref="AF21">
    <cfRule type="cellIs" dxfId="115" priority="121" operator="between">
      <formula>8</formula>
      <formula>10</formula>
    </cfRule>
  </conditionalFormatting>
  <conditionalFormatting sqref="AF21">
    <cfRule type="cellIs" dxfId="114" priority="122" operator="between">
      <formula>6</formula>
      <formula>7</formula>
    </cfRule>
  </conditionalFormatting>
  <conditionalFormatting sqref="AF21">
    <cfRule type="cellIs" dxfId="113" priority="123" operator="equal">
      <formula>5</formula>
    </cfRule>
  </conditionalFormatting>
  <conditionalFormatting sqref="AF21">
    <cfRule type="cellIs" dxfId="112" priority="124" operator="between">
      <formula>2</formula>
      <formula>4</formula>
    </cfRule>
  </conditionalFormatting>
  <conditionalFormatting sqref="AF21">
    <cfRule type="cellIs" dxfId="111" priority="125" operator="equal">
      <formula>"Extremo"</formula>
    </cfRule>
  </conditionalFormatting>
  <conditionalFormatting sqref="AF21">
    <cfRule type="cellIs" dxfId="110" priority="126" operator="equal">
      <formula>"Alto"</formula>
    </cfRule>
  </conditionalFormatting>
  <conditionalFormatting sqref="AF21">
    <cfRule type="cellIs" dxfId="109" priority="127" operator="equal">
      <formula>"Medio"</formula>
    </cfRule>
  </conditionalFormatting>
  <conditionalFormatting sqref="AF21">
    <cfRule type="cellIs" dxfId="108" priority="128" operator="equal">
      <formula>"Bajo"</formula>
    </cfRule>
  </conditionalFormatting>
  <conditionalFormatting sqref="AF22">
    <cfRule type="cellIs" dxfId="107" priority="89" operator="between">
      <formula>8</formula>
      <formula>10</formula>
    </cfRule>
  </conditionalFormatting>
  <conditionalFormatting sqref="AF22">
    <cfRule type="cellIs" dxfId="106" priority="90" operator="between">
      <formula>6</formula>
      <formula>7</formula>
    </cfRule>
  </conditionalFormatting>
  <conditionalFormatting sqref="AF22">
    <cfRule type="cellIs" dxfId="105" priority="91" operator="equal">
      <formula>5</formula>
    </cfRule>
  </conditionalFormatting>
  <conditionalFormatting sqref="AF22">
    <cfRule type="cellIs" dxfId="104" priority="92" operator="between">
      <formula>2</formula>
      <formula>4</formula>
    </cfRule>
  </conditionalFormatting>
  <conditionalFormatting sqref="AF22">
    <cfRule type="cellIs" dxfId="103" priority="93" operator="equal">
      <formula>"Extremo"</formula>
    </cfRule>
  </conditionalFormatting>
  <conditionalFormatting sqref="AF22">
    <cfRule type="cellIs" dxfId="102" priority="94" operator="equal">
      <formula>"Alto"</formula>
    </cfRule>
  </conditionalFormatting>
  <conditionalFormatting sqref="AF22">
    <cfRule type="cellIs" dxfId="101" priority="95" operator="equal">
      <formula>"Medio"</formula>
    </cfRule>
  </conditionalFormatting>
  <conditionalFormatting sqref="AF22">
    <cfRule type="cellIs" dxfId="100" priority="96" operator="equal">
      <formula>"Bajo"</formula>
    </cfRule>
  </conditionalFormatting>
  <conditionalFormatting sqref="AE22:AF22">
    <cfRule type="cellIs" dxfId="99" priority="97" operator="between">
      <formula>8</formula>
      <formula>10</formula>
    </cfRule>
  </conditionalFormatting>
  <conditionalFormatting sqref="AE22:AF22">
    <cfRule type="cellIs" dxfId="98" priority="98" operator="between">
      <formula>6</formula>
      <formula>7</formula>
    </cfRule>
  </conditionalFormatting>
  <conditionalFormatting sqref="AE22:AF22">
    <cfRule type="cellIs" dxfId="97" priority="99" operator="equal">
      <formula>5</formula>
    </cfRule>
  </conditionalFormatting>
  <conditionalFormatting sqref="AE22:AF22">
    <cfRule type="cellIs" dxfId="96" priority="100" operator="between">
      <formula>2</formula>
      <formula>4</formula>
    </cfRule>
  </conditionalFormatting>
  <conditionalFormatting sqref="AE22:AF22">
    <cfRule type="cellIs" dxfId="95" priority="101" operator="equal">
      <formula>"Extremo"</formula>
    </cfRule>
  </conditionalFormatting>
  <conditionalFormatting sqref="AE22:AF22">
    <cfRule type="cellIs" dxfId="94" priority="102" operator="equal">
      <formula>"Alto"</formula>
    </cfRule>
  </conditionalFormatting>
  <conditionalFormatting sqref="AE22:AF22">
    <cfRule type="cellIs" dxfId="93" priority="103" operator="equal">
      <formula>"Medio"</formula>
    </cfRule>
  </conditionalFormatting>
  <conditionalFormatting sqref="AE22:AF22">
    <cfRule type="cellIs" dxfId="92" priority="104" operator="equal">
      <formula>"Bajo"</formula>
    </cfRule>
  </conditionalFormatting>
  <conditionalFormatting sqref="AF23">
    <cfRule type="cellIs" dxfId="91" priority="73" operator="between">
      <formula>8</formula>
      <formula>10</formula>
    </cfRule>
  </conditionalFormatting>
  <conditionalFormatting sqref="AF23">
    <cfRule type="cellIs" dxfId="90" priority="74" operator="between">
      <formula>6</formula>
      <formula>7</formula>
    </cfRule>
  </conditionalFormatting>
  <conditionalFormatting sqref="AF23">
    <cfRule type="cellIs" dxfId="89" priority="75" operator="equal">
      <formula>5</formula>
    </cfRule>
  </conditionalFormatting>
  <conditionalFormatting sqref="AF23">
    <cfRule type="cellIs" dxfId="88" priority="76" operator="between">
      <formula>2</formula>
      <formula>4</formula>
    </cfRule>
  </conditionalFormatting>
  <conditionalFormatting sqref="AF23">
    <cfRule type="cellIs" dxfId="87" priority="77" operator="equal">
      <formula>"Extremo"</formula>
    </cfRule>
  </conditionalFormatting>
  <conditionalFormatting sqref="AF23">
    <cfRule type="cellIs" dxfId="86" priority="78" operator="equal">
      <formula>"Alto"</formula>
    </cfRule>
  </conditionalFormatting>
  <conditionalFormatting sqref="AF23">
    <cfRule type="cellIs" dxfId="85" priority="79" operator="equal">
      <formula>"Medio"</formula>
    </cfRule>
  </conditionalFormatting>
  <conditionalFormatting sqref="AF23">
    <cfRule type="cellIs" dxfId="84" priority="80" operator="equal">
      <formula>"Bajo"</formula>
    </cfRule>
  </conditionalFormatting>
  <conditionalFormatting sqref="AE23:AF23">
    <cfRule type="cellIs" dxfId="83" priority="81" operator="between">
      <formula>8</formula>
      <formula>10</formula>
    </cfRule>
  </conditionalFormatting>
  <conditionalFormatting sqref="AE23:AF23">
    <cfRule type="cellIs" dxfId="82" priority="82" operator="between">
      <formula>6</formula>
      <formula>7</formula>
    </cfRule>
  </conditionalFormatting>
  <conditionalFormatting sqref="AE23:AF23">
    <cfRule type="cellIs" dxfId="81" priority="83" operator="equal">
      <formula>5</formula>
    </cfRule>
  </conditionalFormatting>
  <conditionalFormatting sqref="AE23:AF23">
    <cfRule type="cellIs" dxfId="80" priority="84" operator="between">
      <formula>2</formula>
      <formula>4</formula>
    </cfRule>
  </conditionalFormatting>
  <conditionalFormatting sqref="AE23:AF23">
    <cfRule type="cellIs" dxfId="79" priority="85" operator="equal">
      <formula>"Extremo"</formula>
    </cfRule>
  </conditionalFormatting>
  <conditionalFormatting sqref="AE23:AF23">
    <cfRule type="cellIs" dxfId="78" priority="86" operator="equal">
      <formula>"Alto"</formula>
    </cfRule>
  </conditionalFormatting>
  <conditionalFormatting sqref="AE23:AF23">
    <cfRule type="cellIs" dxfId="77" priority="87" operator="equal">
      <formula>"Medio"</formula>
    </cfRule>
  </conditionalFormatting>
  <conditionalFormatting sqref="AE23:AF23">
    <cfRule type="cellIs" dxfId="76" priority="88" operator="equal">
      <formula>"Bajo"</formula>
    </cfRule>
  </conditionalFormatting>
  <conditionalFormatting sqref="AF53">
    <cfRule type="cellIs" dxfId="75" priority="65" operator="between">
      <formula>8</formula>
      <formula>10</formula>
    </cfRule>
  </conditionalFormatting>
  <conditionalFormatting sqref="AF53">
    <cfRule type="cellIs" dxfId="74" priority="66" operator="between">
      <formula>6</formula>
      <formula>7</formula>
    </cfRule>
  </conditionalFormatting>
  <conditionalFormatting sqref="AF53">
    <cfRule type="cellIs" dxfId="73" priority="67" operator="equal">
      <formula>5</formula>
    </cfRule>
  </conditionalFormatting>
  <conditionalFormatting sqref="AF53">
    <cfRule type="cellIs" dxfId="72" priority="68" operator="between">
      <formula>2</formula>
      <formula>4</formula>
    </cfRule>
  </conditionalFormatting>
  <conditionalFormatting sqref="AF53">
    <cfRule type="cellIs" dxfId="71" priority="69" operator="equal">
      <formula>"Extremo"</formula>
    </cfRule>
  </conditionalFormatting>
  <conditionalFormatting sqref="AF53">
    <cfRule type="cellIs" dxfId="70" priority="70" operator="equal">
      <formula>"Alto"</formula>
    </cfRule>
  </conditionalFormatting>
  <conditionalFormatting sqref="AF53">
    <cfRule type="cellIs" dxfId="69" priority="71" operator="equal">
      <formula>"Medio"</formula>
    </cfRule>
  </conditionalFormatting>
  <conditionalFormatting sqref="AF53">
    <cfRule type="cellIs" dxfId="68" priority="72" operator="equal">
      <formula>"Bajo"</formula>
    </cfRule>
  </conditionalFormatting>
  <conditionalFormatting sqref="AE8:AE9">
    <cfRule type="cellIs" dxfId="67" priority="57" operator="between">
      <formula>8</formula>
      <formula>10</formula>
    </cfRule>
  </conditionalFormatting>
  <conditionalFormatting sqref="AE8:AE9">
    <cfRule type="cellIs" dxfId="66" priority="58" operator="between">
      <formula>6</formula>
      <formula>7</formula>
    </cfRule>
  </conditionalFormatting>
  <conditionalFormatting sqref="AE8:AE9">
    <cfRule type="cellIs" dxfId="65" priority="59" operator="equal">
      <formula>5</formula>
    </cfRule>
  </conditionalFormatting>
  <conditionalFormatting sqref="AE8:AE9">
    <cfRule type="cellIs" dxfId="64" priority="60" operator="between">
      <formula>2</formula>
      <formula>4</formula>
    </cfRule>
  </conditionalFormatting>
  <conditionalFormatting sqref="AE8:AE9">
    <cfRule type="cellIs" dxfId="63" priority="61" operator="equal">
      <formula>"Extremo"</formula>
    </cfRule>
  </conditionalFormatting>
  <conditionalFormatting sqref="AE8:AE9">
    <cfRule type="cellIs" dxfId="62" priority="62" operator="equal">
      <formula>"Alto"</formula>
    </cfRule>
  </conditionalFormatting>
  <conditionalFormatting sqref="AE8:AE9">
    <cfRule type="cellIs" dxfId="61" priority="63" operator="equal">
      <formula>"Medio"</formula>
    </cfRule>
  </conditionalFormatting>
  <conditionalFormatting sqref="AE8:AE9">
    <cfRule type="cellIs" dxfId="60" priority="64" operator="equal">
      <formula>"Bajo"</formula>
    </cfRule>
  </conditionalFormatting>
  <conditionalFormatting sqref="AG12">
    <cfRule type="cellIs" dxfId="59" priority="49" operator="between">
      <formula>8</formula>
      <formula>10</formula>
    </cfRule>
    <cfRule type="cellIs" dxfId="58" priority="50" operator="between">
      <formula>6</formula>
      <formula>7</formula>
    </cfRule>
    <cfRule type="cellIs" dxfId="57" priority="51" operator="equal">
      <formula>5</formula>
    </cfRule>
    <cfRule type="cellIs" dxfId="56" priority="52" operator="between">
      <formula>2</formula>
      <formula>4</formula>
    </cfRule>
    <cfRule type="cellIs" dxfId="55" priority="53" operator="equal">
      <formula>"Extremo"</formula>
    </cfRule>
    <cfRule type="cellIs" dxfId="54" priority="54" operator="equal">
      <formula>"Alto"</formula>
    </cfRule>
    <cfRule type="cellIs" dxfId="53" priority="55" operator="equal">
      <formula>"Medio"</formula>
    </cfRule>
    <cfRule type="cellIs" dxfId="52" priority="56" operator="equal">
      <formula>"Bajo"</formula>
    </cfRule>
  </conditionalFormatting>
  <conditionalFormatting sqref="AE61:AF61">
    <cfRule type="cellIs" dxfId="51" priority="41" operator="between">
      <formula>8</formula>
      <formula>10</formula>
    </cfRule>
  </conditionalFormatting>
  <conditionalFormatting sqref="AE61:AF61">
    <cfRule type="cellIs" dxfId="50" priority="42" operator="between">
      <formula>6</formula>
      <formula>7</formula>
    </cfRule>
  </conditionalFormatting>
  <conditionalFormatting sqref="AE61:AF61">
    <cfRule type="cellIs" dxfId="49" priority="43" operator="equal">
      <formula>5</formula>
    </cfRule>
  </conditionalFormatting>
  <conditionalFormatting sqref="AE61:AF61">
    <cfRule type="cellIs" dxfId="48" priority="44" operator="between">
      <formula>2</formula>
      <formula>4</formula>
    </cfRule>
  </conditionalFormatting>
  <conditionalFormatting sqref="AE61:AF61">
    <cfRule type="cellIs" dxfId="47" priority="45" operator="equal">
      <formula>"Extremo"</formula>
    </cfRule>
  </conditionalFormatting>
  <conditionalFormatting sqref="AE61:AF61">
    <cfRule type="cellIs" dxfId="46" priority="46" operator="equal">
      <formula>"Alto"</formula>
    </cfRule>
  </conditionalFormatting>
  <conditionalFormatting sqref="AE61:AF61">
    <cfRule type="cellIs" dxfId="45" priority="47" operator="equal">
      <formula>"Medio"</formula>
    </cfRule>
  </conditionalFormatting>
  <conditionalFormatting sqref="AE61:AF61">
    <cfRule type="cellIs" dxfId="44" priority="48" operator="equal">
      <formula>"Bajo"</formula>
    </cfRule>
  </conditionalFormatting>
  <conditionalFormatting sqref="AE62:AF62">
    <cfRule type="cellIs" dxfId="43" priority="33" operator="between">
      <formula>8</formula>
      <formula>10</formula>
    </cfRule>
  </conditionalFormatting>
  <conditionalFormatting sqref="AE62:AF62">
    <cfRule type="cellIs" dxfId="42" priority="34" operator="between">
      <formula>6</formula>
      <formula>7</formula>
    </cfRule>
  </conditionalFormatting>
  <conditionalFormatting sqref="AE62:AF62">
    <cfRule type="cellIs" dxfId="41" priority="35" operator="equal">
      <formula>5</formula>
    </cfRule>
  </conditionalFormatting>
  <conditionalFormatting sqref="AE62:AF62">
    <cfRule type="cellIs" dxfId="40" priority="36" operator="between">
      <formula>2</formula>
      <formula>4</formula>
    </cfRule>
  </conditionalFormatting>
  <conditionalFormatting sqref="AE62:AF62">
    <cfRule type="cellIs" dxfId="39" priority="37" operator="equal">
      <formula>"Extremo"</formula>
    </cfRule>
  </conditionalFormatting>
  <conditionalFormatting sqref="AE62:AF62">
    <cfRule type="cellIs" dxfId="38" priority="38" operator="equal">
      <formula>"Alto"</formula>
    </cfRule>
  </conditionalFormatting>
  <conditionalFormatting sqref="AE62:AF62">
    <cfRule type="cellIs" dxfId="37" priority="39" operator="equal">
      <formula>"Medio"</formula>
    </cfRule>
  </conditionalFormatting>
  <conditionalFormatting sqref="AE62:AF62">
    <cfRule type="cellIs" dxfId="36" priority="40" operator="equal">
      <formula>"Bajo"</formula>
    </cfRule>
  </conditionalFormatting>
  <conditionalFormatting sqref="AE63:AF63">
    <cfRule type="cellIs" dxfId="35" priority="25" operator="between">
      <formula>8</formula>
      <formula>10</formula>
    </cfRule>
  </conditionalFormatting>
  <conditionalFormatting sqref="AE63:AF63">
    <cfRule type="cellIs" dxfId="34" priority="26" operator="between">
      <formula>6</formula>
      <formula>7</formula>
    </cfRule>
  </conditionalFormatting>
  <conditionalFormatting sqref="AE63:AF63">
    <cfRule type="cellIs" dxfId="33" priority="27" operator="equal">
      <formula>5</formula>
    </cfRule>
  </conditionalFormatting>
  <conditionalFormatting sqref="AE63:AF63">
    <cfRule type="cellIs" dxfId="32" priority="28" operator="between">
      <formula>2</formula>
      <formula>4</formula>
    </cfRule>
  </conditionalFormatting>
  <conditionalFormatting sqref="AE63:AF63">
    <cfRule type="cellIs" dxfId="31" priority="29" operator="equal">
      <formula>"Extremo"</formula>
    </cfRule>
  </conditionalFormatting>
  <conditionalFormatting sqref="AE63:AF63">
    <cfRule type="cellIs" dxfId="30" priority="30" operator="equal">
      <formula>"Alto"</formula>
    </cfRule>
  </conditionalFormatting>
  <conditionalFormatting sqref="AE63:AF63">
    <cfRule type="cellIs" dxfId="29" priority="31" operator="equal">
      <formula>"Medio"</formula>
    </cfRule>
  </conditionalFormatting>
  <conditionalFormatting sqref="AE63:AF63">
    <cfRule type="cellIs" dxfId="28" priority="32" operator="equal">
      <formula>"Bajo"</formula>
    </cfRule>
  </conditionalFormatting>
  <conditionalFormatting sqref="AE64:AF64">
    <cfRule type="cellIs" dxfId="27" priority="17" operator="between">
      <formula>8</formula>
      <formula>10</formula>
    </cfRule>
  </conditionalFormatting>
  <conditionalFormatting sqref="AE64:AF64">
    <cfRule type="cellIs" dxfId="26" priority="18" operator="between">
      <formula>6</formula>
      <formula>7</formula>
    </cfRule>
  </conditionalFormatting>
  <conditionalFormatting sqref="AE64:AF64">
    <cfRule type="cellIs" dxfId="25" priority="19" operator="equal">
      <formula>5</formula>
    </cfRule>
  </conditionalFormatting>
  <conditionalFormatting sqref="AE64:AF64">
    <cfRule type="cellIs" dxfId="24" priority="20" operator="between">
      <formula>2</formula>
      <formula>4</formula>
    </cfRule>
  </conditionalFormatting>
  <conditionalFormatting sqref="AE64:AF64">
    <cfRule type="cellIs" dxfId="23" priority="21" operator="equal">
      <formula>"Extremo"</formula>
    </cfRule>
  </conditionalFormatting>
  <conditionalFormatting sqref="AE64:AF64">
    <cfRule type="cellIs" dxfId="22" priority="22" operator="equal">
      <formula>"Alto"</formula>
    </cfRule>
  </conditionalFormatting>
  <conditionalFormatting sqref="AE64:AF64">
    <cfRule type="cellIs" dxfId="21" priority="23" operator="equal">
      <formula>"Medio"</formula>
    </cfRule>
  </conditionalFormatting>
  <conditionalFormatting sqref="AE64:AF64">
    <cfRule type="cellIs" dxfId="20" priority="24" operator="equal">
      <formula>"Bajo"</formula>
    </cfRule>
  </conditionalFormatting>
  <conditionalFormatting sqref="AE78">
    <cfRule type="cellIs" dxfId="19" priority="9" operator="between">
      <formula>8</formula>
      <formula>10</formula>
    </cfRule>
  </conditionalFormatting>
  <conditionalFormatting sqref="AE78">
    <cfRule type="cellIs" dxfId="18" priority="10" operator="between">
      <formula>6</formula>
      <formula>7</formula>
    </cfRule>
  </conditionalFormatting>
  <conditionalFormatting sqref="AE78">
    <cfRule type="cellIs" dxfId="17" priority="11" operator="equal">
      <formula>5</formula>
    </cfRule>
  </conditionalFormatting>
  <conditionalFormatting sqref="AE78">
    <cfRule type="cellIs" dxfId="16" priority="12" operator="between">
      <formula>2</formula>
      <formula>4</formula>
    </cfRule>
  </conditionalFormatting>
  <conditionalFormatting sqref="AE78">
    <cfRule type="cellIs" dxfId="15" priority="13" operator="equal">
      <formula>"Extremo"</formula>
    </cfRule>
  </conditionalFormatting>
  <conditionalFormatting sqref="AE78">
    <cfRule type="cellIs" dxfId="14" priority="14" operator="equal">
      <formula>"Alto"</formula>
    </cfRule>
  </conditionalFormatting>
  <conditionalFormatting sqref="AE78">
    <cfRule type="cellIs" dxfId="13" priority="15" operator="equal">
      <formula>"Medio"</formula>
    </cfRule>
  </conditionalFormatting>
  <conditionalFormatting sqref="AE78">
    <cfRule type="cellIs" dxfId="12" priority="16" operator="equal">
      <formula>"Bajo"</formula>
    </cfRule>
  </conditionalFormatting>
  <conditionalFormatting sqref="AG72">
    <cfRule type="cellIs" dxfId="11" priority="1" operator="between">
      <formula>8</formula>
      <formula>10</formula>
    </cfRule>
  </conditionalFormatting>
  <conditionalFormatting sqref="AG72">
    <cfRule type="cellIs" dxfId="10" priority="2" operator="between">
      <formula>6</formula>
      <formula>7</formula>
    </cfRule>
  </conditionalFormatting>
  <conditionalFormatting sqref="AG72">
    <cfRule type="cellIs" dxfId="9" priority="3" operator="equal">
      <formula>5</formula>
    </cfRule>
  </conditionalFormatting>
  <conditionalFormatting sqref="AG72">
    <cfRule type="cellIs" dxfId="8" priority="4" operator="between">
      <formula>2</formula>
      <formula>4</formula>
    </cfRule>
  </conditionalFormatting>
  <conditionalFormatting sqref="AG72">
    <cfRule type="cellIs" dxfId="7" priority="5" operator="equal">
      <formula>"Extremo"</formula>
    </cfRule>
  </conditionalFormatting>
  <conditionalFormatting sqref="AG72">
    <cfRule type="cellIs" dxfId="6" priority="6" operator="equal">
      <formula>"Alto"</formula>
    </cfRule>
  </conditionalFormatting>
  <conditionalFormatting sqref="AG72">
    <cfRule type="cellIs" dxfId="5" priority="7" operator="equal">
      <formula>"Medio"</formula>
    </cfRule>
  </conditionalFormatting>
  <conditionalFormatting sqref="AG72">
    <cfRule type="cellIs" dxfId="4" priority="8" operator="equal">
      <formula>"Bajo"</formula>
    </cfRule>
  </conditionalFormatting>
  <dataValidations count="16">
    <dataValidation type="list" allowBlank="1" showInputMessage="1" showErrorMessage="1" sqref="Z74:Z79 I83:I85 I8:I79" xr:uid="{00000000-0002-0000-0000-000000000000}">
      <formula1>"Insignificante,Menor,Moderado,Mayor,Catastrófico"</formula1>
    </dataValidation>
    <dataValidation type="list" allowBlank="1" showInputMessage="1" showErrorMessage="1" sqref="O8:O72 O81:O84" xr:uid="{00000000-0002-0000-0000-000001000000}">
      <formula1>"Preventivo,Correctivo,Detectivo"</formula1>
    </dataValidation>
    <dataValidation type="list" allowBlank="1" showInputMessage="1" showErrorMessage="1" sqref="P8:P72 P81:P84" xr:uid="{00000000-0002-0000-0000-000002000000}">
      <formula1>"Automatico,Manual"</formula1>
    </dataValidation>
    <dataValidation type="list" allowBlank="1" showInputMessage="1" showErrorMessage="1" sqref="Z8:Z72 Z80:Z85" xr:uid="{00000000-0002-0000-0000-000003000000}">
      <formula1>"Insignificante,Menor,Moderado,Mayor,Catastrofico"</formula1>
    </dataValidation>
    <dataValidation type="list" allowBlank="1" showInputMessage="1" showErrorMessage="1" sqref="Q8:Q72 Q81:Q84" xr:uid="{00000000-0002-0000-0000-000004000000}">
      <formula1>"Probabilidad,Impacto,Ambos"</formula1>
    </dataValidation>
    <dataValidation type="list" allowBlank="1" showInputMessage="1" showErrorMessage="1" sqref="Q73:Q80" xr:uid="{00000000-0002-0000-0000-000005000000}">
      <formula1>$AJ$8:$AJ$9</formula1>
    </dataValidation>
    <dataValidation type="list" allowBlank="1" showInputMessage="1" showErrorMessage="1" sqref="P73:P80" xr:uid="{00000000-0002-0000-0000-000006000000}">
      <formula1>$AI$8:$AI$9</formula1>
    </dataValidation>
    <dataValidation type="list" allowBlank="1" showInputMessage="1" showErrorMessage="1" sqref="O73:O80" xr:uid="{00000000-0002-0000-0000-000007000000}">
      <formula1>$AH$8:$AH$10</formula1>
    </dataValidation>
    <dataValidation type="list" allowBlank="1" showInputMessage="1" showErrorMessage="1" sqref="Y8:Y85 H83:H85 H8:H79" xr:uid="{00000000-0002-0000-0000-000008000000}">
      <formula1>"Raro,Poco Probable,Posible,Probable,Casi Seguro"</formula1>
    </dataValidation>
    <dataValidation type="list" allowBlank="1" showErrorMessage="1" sqref="I80:I82" xr:uid="{00000000-0002-0000-0000-000009000000}">
      <formula1>"Insignificante,Menor,Moderado,Mayor,Catastrófico"</formula1>
    </dataValidation>
    <dataValidation type="list" allowBlank="1" showErrorMessage="1" sqref="H80:H82" xr:uid="{00000000-0002-0000-0000-00000A000000}">
      <formula1>"Raro,Poco Probable,Posible,Probable,Casi Seguro"</formula1>
    </dataValidation>
    <dataValidation type="list" allowBlank="1" showInputMessage="1" showErrorMessage="1" sqref="C8:D79 C83:D84" xr:uid="{00000000-0002-0000-0000-00000B000000}">
      <formula1>#REF!</formula1>
    </dataValidation>
    <dataValidation type="list" allowBlank="1" showErrorMessage="1" sqref="Q85" xr:uid="{00000000-0002-0000-0000-00000C000000}">
      <formula1>"Probabilidad,Impacto,Ambos"</formula1>
    </dataValidation>
    <dataValidation type="list" allowBlank="1" showErrorMessage="1" sqref="P85" xr:uid="{00000000-0002-0000-0000-00000D000000}">
      <formula1>"Automatico,Manual"</formula1>
    </dataValidation>
    <dataValidation type="list" allowBlank="1" showErrorMessage="1" sqref="O85" xr:uid="{00000000-0002-0000-0000-00000E000000}">
      <formula1>"Preventivo,Correctivo,Detectivo"</formula1>
    </dataValidation>
    <dataValidation type="list" allowBlank="1" showErrorMessage="1" sqref="C85:D85 C80:D82" xr:uid="{00000000-0002-0000-0000-00000F000000}">
      <formula1>#REF!</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537" operator="equal" id="{5325D82F-E09F-4AD8-882D-FD96B44F0318}">
            <xm:f>MapadeCalor!$G$2</xm:f>
            <x14:dxf>
              <fill>
                <patternFill>
                  <bgColor rgb="FFFF0000"/>
                </patternFill>
              </fill>
            </x14:dxf>
          </x14:cfRule>
          <x14:cfRule type="cellIs" priority="538" operator="equal" id="{C9A6B003-DCC3-4156-A72B-6099211B2D78}">
            <xm:f>MapadeCalor!$C$4</xm:f>
            <x14:dxf>
              <fill>
                <patternFill>
                  <bgColor rgb="FF92D050"/>
                </patternFill>
              </fill>
            </x14:dxf>
          </x14:cfRule>
          <x14:cfRule type="cellIs" priority="541" operator="equal" id="{DDACD199-10FD-4956-B6B4-2A0C3CD782EA}">
            <xm:f>MapadeCalor!$C$2</xm:f>
            <x14:dxf>
              <fill>
                <patternFill>
                  <bgColor rgb="FFFFC000"/>
                </patternFill>
              </fill>
            </x14:dxf>
          </x14:cfRule>
          <x14:cfRule type="cellIs" priority="544" operator="equal" id="{95C12012-09EB-4140-8CA3-A87AD7260235}">
            <xm:f>MapadeCalor!$C$3</xm:f>
            <x14:dxf>
              <fill>
                <patternFill>
                  <bgColor rgb="FFFFFF00"/>
                </patternFill>
              </fill>
            </x14:dxf>
          </x14:cfRule>
          <xm:sqref>M8:M85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1"/>
  <sheetViews>
    <sheetView zoomScale="70" zoomScaleNormal="70" workbookViewId="0">
      <selection activeCell="D14" sqref="D14"/>
    </sheetView>
  </sheetViews>
  <sheetFormatPr baseColWidth="10" defaultColWidth="11.42578125"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174" t="s">
        <v>410</v>
      </c>
      <c r="B1" s="174"/>
      <c r="C1" s="175" t="s">
        <v>411</v>
      </c>
      <c r="D1" s="175"/>
      <c r="E1" s="175"/>
      <c r="F1" s="175"/>
      <c r="G1" s="175"/>
      <c r="H1" s="10"/>
      <c r="I1" s="176" t="s">
        <v>412</v>
      </c>
      <c r="J1" s="177"/>
      <c r="K1" s="177"/>
      <c r="L1" s="177"/>
      <c r="M1" s="177"/>
      <c r="N1" s="177"/>
      <c r="O1" s="177"/>
      <c r="P1" s="178"/>
      <c r="Q1" s="179"/>
    </row>
    <row r="2" spans="1:17" ht="72" customHeight="1" x14ac:dyDescent="0.25">
      <c r="A2" s="11" t="s">
        <v>413</v>
      </c>
      <c r="B2" s="12">
        <v>5</v>
      </c>
      <c r="C2" s="13" t="s">
        <v>414</v>
      </c>
      <c r="D2" s="14" t="s">
        <v>414</v>
      </c>
      <c r="E2" s="15" t="s">
        <v>415</v>
      </c>
      <c r="F2" s="15" t="s">
        <v>415</v>
      </c>
      <c r="G2" s="15" t="s">
        <v>415</v>
      </c>
      <c r="H2" s="7"/>
      <c r="I2" s="35" t="s">
        <v>416</v>
      </c>
      <c r="J2" s="36" t="s">
        <v>417</v>
      </c>
      <c r="K2" s="37" t="s">
        <v>418</v>
      </c>
      <c r="L2" s="38" t="s">
        <v>419</v>
      </c>
      <c r="M2" s="38" t="s">
        <v>420</v>
      </c>
      <c r="N2" s="38" t="s">
        <v>421</v>
      </c>
      <c r="O2" s="38" t="s">
        <v>422</v>
      </c>
      <c r="P2" s="39" t="s">
        <v>423</v>
      </c>
      <c r="Q2" s="179"/>
    </row>
    <row r="3" spans="1:17" ht="72" customHeight="1" x14ac:dyDescent="0.25">
      <c r="A3" s="11" t="s">
        <v>17</v>
      </c>
      <c r="B3" s="12">
        <v>4</v>
      </c>
      <c r="C3" s="16" t="s">
        <v>424</v>
      </c>
      <c r="D3" s="13" t="s">
        <v>414</v>
      </c>
      <c r="E3" s="13" t="s">
        <v>414</v>
      </c>
      <c r="F3" s="15" t="s">
        <v>415</v>
      </c>
      <c r="G3" s="15" t="s">
        <v>415</v>
      </c>
      <c r="H3" s="7"/>
      <c r="I3" s="17" t="s">
        <v>425</v>
      </c>
      <c r="J3" s="9" t="s">
        <v>426</v>
      </c>
      <c r="K3" s="9" t="s">
        <v>508</v>
      </c>
      <c r="L3" s="18" t="s">
        <v>427</v>
      </c>
      <c r="M3" s="18"/>
      <c r="N3" s="18" t="s">
        <v>427</v>
      </c>
      <c r="O3" s="18"/>
      <c r="P3" s="19" t="s">
        <v>428</v>
      </c>
      <c r="Q3" s="179"/>
    </row>
    <row r="4" spans="1:17" ht="72" customHeight="1" x14ac:dyDescent="0.25">
      <c r="A4" s="11" t="s">
        <v>16</v>
      </c>
      <c r="B4" s="12">
        <v>3</v>
      </c>
      <c r="C4" s="33" t="s">
        <v>429</v>
      </c>
      <c r="D4" s="16" t="s">
        <v>424</v>
      </c>
      <c r="E4" s="20" t="s">
        <v>414</v>
      </c>
      <c r="F4" s="21" t="s">
        <v>415</v>
      </c>
      <c r="G4" s="21" t="s">
        <v>415</v>
      </c>
      <c r="H4" s="7"/>
      <c r="I4" s="22" t="s">
        <v>430</v>
      </c>
      <c r="J4" s="9" t="s">
        <v>431</v>
      </c>
      <c r="K4" s="9" t="s">
        <v>506</v>
      </c>
      <c r="L4" s="23" t="s">
        <v>427</v>
      </c>
      <c r="M4" s="23" t="s">
        <v>427</v>
      </c>
      <c r="N4" s="23" t="s">
        <v>427</v>
      </c>
      <c r="O4" s="23"/>
      <c r="P4" s="19" t="s">
        <v>507</v>
      </c>
      <c r="Q4" s="179"/>
    </row>
    <row r="5" spans="1:17" ht="72" customHeight="1" x14ac:dyDescent="0.25">
      <c r="A5" s="11" t="s">
        <v>103</v>
      </c>
      <c r="B5" s="12">
        <v>2</v>
      </c>
      <c r="C5" s="33" t="s">
        <v>429</v>
      </c>
      <c r="D5" s="33" t="s">
        <v>429</v>
      </c>
      <c r="E5" s="24" t="s">
        <v>424</v>
      </c>
      <c r="F5" s="20" t="s">
        <v>414</v>
      </c>
      <c r="G5" s="20" t="s">
        <v>414</v>
      </c>
      <c r="H5" s="7"/>
      <c r="I5" s="25" t="s">
        <v>432</v>
      </c>
      <c r="J5" s="9" t="s">
        <v>433</v>
      </c>
      <c r="K5" s="9" t="s">
        <v>509</v>
      </c>
      <c r="L5" s="26"/>
      <c r="M5" s="26" t="s">
        <v>427</v>
      </c>
      <c r="N5" s="26"/>
      <c r="O5" s="26"/>
      <c r="P5" s="19" t="s">
        <v>511</v>
      </c>
      <c r="Q5" s="179"/>
    </row>
    <row r="6" spans="1:17" ht="72" customHeight="1" thickBot="1" x14ac:dyDescent="0.3">
      <c r="A6" s="11" t="s">
        <v>434</v>
      </c>
      <c r="B6" s="12">
        <v>1</v>
      </c>
      <c r="C6" s="33" t="s">
        <v>429</v>
      </c>
      <c r="D6" s="33" t="s">
        <v>429</v>
      </c>
      <c r="E6" s="34" t="s">
        <v>429</v>
      </c>
      <c r="F6" s="24" t="s">
        <v>424</v>
      </c>
      <c r="G6" s="27" t="s">
        <v>414</v>
      </c>
      <c r="H6" s="7"/>
      <c r="I6" s="32" t="s">
        <v>435</v>
      </c>
      <c r="J6" s="28" t="s">
        <v>436</v>
      </c>
      <c r="K6" s="28" t="s">
        <v>437</v>
      </c>
      <c r="L6" s="29"/>
      <c r="M6" s="29"/>
      <c r="N6" s="29"/>
      <c r="O6" s="29" t="s">
        <v>427</v>
      </c>
      <c r="P6" s="30" t="s">
        <v>510</v>
      </c>
      <c r="Q6" s="179"/>
    </row>
    <row r="7" spans="1:17" x14ac:dyDescent="0.25">
      <c r="A7" s="180"/>
      <c r="B7" s="180"/>
      <c r="C7" s="12">
        <v>1</v>
      </c>
      <c r="D7" s="12">
        <v>2</v>
      </c>
      <c r="E7" s="12">
        <v>3</v>
      </c>
      <c r="F7" s="12">
        <v>4</v>
      </c>
      <c r="G7" s="12">
        <v>5</v>
      </c>
      <c r="H7" s="181" t="s">
        <v>512</v>
      </c>
      <c r="I7" s="182"/>
      <c r="J7" s="182"/>
      <c r="K7" s="182"/>
      <c r="L7" s="182"/>
      <c r="M7" s="182"/>
      <c r="N7" s="182"/>
      <c r="O7" s="182"/>
      <c r="P7" s="182"/>
      <c r="Q7" s="182"/>
    </row>
    <row r="8" spans="1:17" x14ac:dyDescent="0.25">
      <c r="A8" s="180"/>
      <c r="B8" s="180"/>
      <c r="C8" s="31" t="s">
        <v>11</v>
      </c>
      <c r="D8" s="31" t="s">
        <v>12</v>
      </c>
      <c r="E8" s="31" t="s">
        <v>20</v>
      </c>
      <c r="F8" s="31" t="s">
        <v>13</v>
      </c>
      <c r="G8" s="31" t="s">
        <v>14</v>
      </c>
      <c r="H8" s="182"/>
      <c r="I8" s="182"/>
      <c r="J8" s="182"/>
      <c r="K8" s="182"/>
      <c r="L8" s="182"/>
      <c r="M8" s="182"/>
      <c r="N8" s="182"/>
      <c r="O8" s="182"/>
      <c r="P8" s="182"/>
      <c r="Q8" s="182"/>
    </row>
    <row r="9" spans="1:17" x14ac:dyDescent="0.25">
      <c r="A9" s="180"/>
      <c r="B9" s="180"/>
      <c r="C9" s="182" t="s">
        <v>7</v>
      </c>
      <c r="D9" s="182"/>
      <c r="E9" s="182"/>
      <c r="F9" s="182"/>
      <c r="G9" s="182"/>
      <c r="H9" s="182"/>
      <c r="I9" s="182"/>
      <c r="J9" s="182"/>
      <c r="K9" s="182"/>
      <c r="L9" s="182"/>
      <c r="M9" s="182"/>
      <c r="N9" s="182"/>
      <c r="O9" s="182"/>
      <c r="P9" s="182"/>
      <c r="Q9" s="182"/>
    </row>
    <row r="10" spans="1:17" x14ac:dyDescent="0.25">
      <c r="A10" s="180"/>
      <c r="B10" s="180"/>
      <c r="C10" s="182"/>
      <c r="D10" s="182"/>
      <c r="E10" s="182"/>
      <c r="F10" s="182"/>
      <c r="G10" s="182"/>
      <c r="H10" s="182"/>
      <c r="I10" s="182"/>
      <c r="J10" s="182"/>
      <c r="K10" s="182"/>
      <c r="L10" s="182"/>
      <c r="M10" s="182"/>
      <c r="N10" s="182"/>
      <c r="O10" s="182"/>
      <c r="P10" s="182"/>
      <c r="Q10" s="182"/>
    </row>
    <row r="11" spans="1:17" x14ac:dyDescent="0.25">
      <c r="A11" s="180"/>
      <c r="B11" s="180"/>
      <c r="C11" s="182"/>
      <c r="D11" s="182"/>
      <c r="E11" s="182"/>
      <c r="F11" s="182"/>
      <c r="G11" s="182"/>
      <c r="H11" s="182"/>
      <c r="I11" s="182"/>
      <c r="J11" s="182"/>
      <c r="K11" s="182"/>
      <c r="L11" s="182"/>
      <c r="M11" s="182"/>
      <c r="N11" s="182"/>
      <c r="O11" s="182"/>
      <c r="P11" s="182"/>
      <c r="Q11" s="182"/>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showGridLines="0" topLeftCell="A22" workbookViewId="0">
      <selection activeCell="F30" sqref="F30"/>
    </sheetView>
  </sheetViews>
  <sheetFormatPr baseColWidth="10" defaultColWidth="11.42578125" defaultRowHeight="15" x14ac:dyDescent="0.25"/>
  <cols>
    <col min="1" max="1" width="20.7109375" customWidth="1"/>
    <col min="2" max="2" width="60.7109375" customWidth="1"/>
    <col min="3" max="4" width="15.7109375" customWidth="1"/>
  </cols>
  <sheetData>
    <row r="1" spans="1:4" x14ac:dyDescent="0.25">
      <c r="A1" s="185" t="s">
        <v>76</v>
      </c>
      <c r="B1" s="185"/>
      <c r="C1" s="185"/>
      <c r="D1" s="185"/>
    </row>
    <row r="2" spans="1:4" x14ac:dyDescent="0.25">
      <c r="A2" s="185"/>
      <c r="B2" s="185"/>
      <c r="C2" s="185"/>
      <c r="D2" s="185"/>
    </row>
    <row r="3" spans="1:4" x14ac:dyDescent="0.25">
      <c r="A3" s="185"/>
      <c r="B3" s="185"/>
      <c r="C3" s="185"/>
      <c r="D3" s="185"/>
    </row>
    <row r="4" spans="1:4" x14ac:dyDescent="0.25">
      <c r="A4" s="186" t="s">
        <v>77</v>
      </c>
      <c r="B4" s="186"/>
      <c r="C4" s="186"/>
      <c r="D4" s="186"/>
    </row>
    <row r="5" spans="1:4" ht="19.5" customHeight="1" x14ac:dyDescent="0.25">
      <c r="A5" s="6" t="s">
        <v>0</v>
      </c>
      <c r="B5" s="183" t="s">
        <v>78</v>
      </c>
      <c r="C5" s="183"/>
      <c r="D5" s="183"/>
    </row>
    <row r="6" spans="1:4" ht="41.25" customHeight="1" x14ac:dyDescent="0.25">
      <c r="A6" s="6" t="s">
        <v>1</v>
      </c>
      <c r="B6" s="183" t="s">
        <v>98</v>
      </c>
      <c r="C6" s="183"/>
      <c r="D6" s="183"/>
    </row>
    <row r="7" spans="1:4" ht="31.5" customHeight="1" x14ac:dyDescent="0.25">
      <c r="A7" s="6" t="s">
        <v>22</v>
      </c>
      <c r="B7" s="183" t="s">
        <v>79</v>
      </c>
      <c r="C7" s="183"/>
      <c r="D7" s="183"/>
    </row>
    <row r="8" spans="1:4" ht="47.25" customHeight="1" x14ac:dyDescent="0.25">
      <c r="A8" s="6" t="s">
        <v>5</v>
      </c>
      <c r="B8" s="183" t="s">
        <v>80</v>
      </c>
      <c r="C8" s="183"/>
      <c r="D8" s="183"/>
    </row>
    <row r="9" spans="1:4" ht="31.5" customHeight="1" x14ac:dyDescent="0.25">
      <c r="A9" s="6" t="s">
        <v>8</v>
      </c>
      <c r="B9" s="183" t="s">
        <v>81</v>
      </c>
      <c r="C9" s="183"/>
      <c r="D9" s="183"/>
    </row>
    <row r="10" spans="1:4" ht="64.5" customHeight="1" x14ac:dyDescent="0.25">
      <c r="A10" s="6" t="s">
        <v>9</v>
      </c>
      <c r="B10" s="183" t="s">
        <v>82</v>
      </c>
      <c r="C10" s="183"/>
      <c r="D10" s="183"/>
    </row>
    <row r="11" spans="1:4" ht="60" customHeight="1" x14ac:dyDescent="0.25">
      <c r="A11" s="6" t="s">
        <v>2</v>
      </c>
      <c r="B11" s="183" t="s">
        <v>100</v>
      </c>
      <c r="C11" s="183"/>
      <c r="D11" s="183"/>
    </row>
    <row r="12" spans="1:4" ht="60" customHeight="1" x14ac:dyDescent="0.25">
      <c r="A12" s="6" t="s">
        <v>3</v>
      </c>
      <c r="B12" s="183" t="s">
        <v>101</v>
      </c>
      <c r="C12" s="183"/>
      <c r="D12" s="183"/>
    </row>
    <row r="13" spans="1:4" ht="63" customHeight="1" x14ac:dyDescent="0.25">
      <c r="A13" s="6" t="s">
        <v>4</v>
      </c>
      <c r="B13" s="183" t="s">
        <v>83</v>
      </c>
      <c r="C13" s="183"/>
      <c r="D13" s="183"/>
    </row>
    <row r="14" spans="1:4" x14ac:dyDescent="0.25">
      <c r="A14" s="4"/>
      <c r="B14" s="4"/>
      <c r="C14" s="4"/>
      <c r="D14" s="4"/>
    </row>
    <row r="15" spans="1:4" x14ac:dyDescent="0.25">
      <c r="A15" s="184" t="s">
        <v>6</v>
      </c>
      <c r="B15" s="184"/>
      <c r="C15" s="184"/>
      <c r="D15" s="184"/>
    </row>
    <row r="16" spans="1:4" ht="78" customHeight="1" x14ac:dyDescent="0.25">
      <c r="A16" s="6" t="s">
        <v>29</v>
      </c>
      <c r="B16" s="183" t="s">
        <v>84</v>
      </c>
      <c r="C16" s="183"/>
      <c r="D16" s="183"/>
    </row>
    <row r="17" spans="1:4" ht="87.75" customHeight="1" x14ac:dyDescent="0.25">
      <c r="A17" s="6" t="s">
        <v>30</v>
      </c>
      <c r="B17" s="183" t="s">
        <v>85</v>
      </c>
      <c r="C17" s="183"/>
      <c r="D17" s="183"/>
    </row>
    <row r="18" spans="1:4" ht="47.25" customHeight="1" x14ac:dyDescent="0.25">
      <c r="A18" s="6" t="s">
        <v>31</v>
      </c>
      <c r="B18" s="183" t="s">
        <v>102</v>
      </c>
      <c r="C18" s="183"/>
      <c r="D18" s="183"/>
    </row>
    <row r="19" spans="1:4" ht="49.5" customHeight="1" x14ac:dyDescent="0.25">
      <c r="A19" s="6" t="s">
        <v>32</v>
      </c>
      <c r="B19" s="183" t="s">
        <v>123</v>
      </c>
      <c r="C19" s="183"/>
      <c r="D19" s="183"/>
    </row>
    <row r="20" spans="1:4" ht="105.75" customHeight="1" x14ac:dyDescent="0.25">
      <c r="A20" s="6" t="s">
        <v>33</v>
      </c>
      <c r="B20" s="183" t="s">
        <v>86</v>
      </c>
      <c r="C20" s="183"/>
      <c r="D20" s="183"/>
    </row>
    <row r="21" spans="1:4" ht="93.75" customHeight="1" x14ac:dyDescent="0.25">
      <c r="A21" s="6" t="s">
        <v>38</v>
      </c>
      <c r="B21" s="183" t="s">
        <v>87</v>
      </c>
      <c r="C21" s="183"/>
      <c r="D21" s="183"/>
    </row>
    <row r="22" spans="1:4" ht="33" customHeight="1" x14ac:dyDescent="0.25">
      <c r="A22" s="6" t="s">
        <v>21</v>
      </c>
      <c r="B22" s="183" t="s">
        <v>88</v>
      </c>
      <c r="C22" s="183"/>
      <c r="D22" s="183"/>
    </row>
    <row r="23" spans="1:4" x14ac:dyDescent="0.25">
      <c r="A23" s="5"/>
      <c r="B23" s="4"/>
      <c r="C23" s="4"/>
      <c r="D23" s="4"/>
    </row>
    <row r="24" spans="1:4" ht="15" customHeight="1" x14ac:dyDescent="0.25">
      <c r="A24" s="184" t="s">
        <v>10</v>
      </c>
      <c r="B24" s="184"/>
      <c r="C24" s="184"/>
      <c r="D24" s="184"/>
    </row>
    <row r="25" spans="1:4" ht="54" customHeight="1" x14ac:dyDescent="0.25">
      <c r="A25" s="3" t="s">
        <v>2</v>
      </c>
      <c r="B25" s="183" t="s">
        <v>89</v>
      </c>
      <c r="C25" s="183"/>
      <c r="D25" s="183"/>
    </row>
    <row r="26" spans="1:4" ht="51.75" customHeight="1" x14ac:dyDescent="0.25">
      <c r="A26" s="3" t="s">
        <v>3</v>
      </c>
      <c r="B26" s="183" t="s">
        <v>90</v>
      </c>
      <c r="C26" s="183"/>
      <c r="D26" s="183"/>
    </row>
    <row r="27" spans="1:4" ht="52.5" customHeight="1" x14ac:dyDescent="0.25">
      <c r="A27" s="3" t="s">
        <v>19</v>
      </c>
      <c r="B27" s="183" t="s">
        <v>91</v>
      </c>
      <c r="C27" s="183"/>
      <c r="D27" s="183"/>
    </row>
    <row r="29" spans="1:4" x14ac:dyDescent="0.25">
      <c r="A29" s="184" t="s">
        <v>314</v>
      </c>
      <c r="B29" s="184"/>
      <c r="C29" s="184"/>
      <c r="D29" s="184"/>
    </row>
    <row r="30" spans="1:4" ht="46.5" customHeight="1" x14ac:dyDescent="0.25">
      <c r="A30" s="3" t="s">
        <v>318</v>
      </c>
      <c r="B30" s="183" t="s">
        <v>319</v>
      </c>
      <c r="C30" s="183"/>
      <c r="D30" s="183"/>
    </row>
    <row r="31" spans="1:4" ht="36" customHeight="1" x14ac:dyDescent="0.25">
      <c r="A31" s="3" t="s">
        <v>315</v>
      </c>
      <c r="B31" s="183" t="s">
        <v>316</v>
      </c>
      <c r="C31" s="183"/>
      <c r="D31" s="183"/>
    </row>
  </sheetData>
  <mergeCells count="26">
    <mergeCell ref="B6:D6"/>
    <mergeCell ref="B7:D7"/>
    <mergeCell ref="B8:D8"/>
    <mergeCell ref="B26:D26"/>
    <mergeCell ref="B27:D27"/>
    <mergeCell ref="B20:D20"/>
    <mergeCell ref="B21:D21"/>
    <mergeCell ref="B22:D22"/>
    <mergeCell ref="A24:D24"/>
    <mergeCell ref="B25:D25"/>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
  <sheetViews>
    <sheetView workbookViewId="0">
      <selection activeCell="A25" sqref="A25"/>
    </sheetView>
  </sheetViews>
  <sheetFormatPr baseColWidth="10" defaultColWidth="11.42578125"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2" t="s">
        <v>60</v>
      </c>
      <c r="C1" s="2" t="s">
        <v>61</v>
      </c>
      <c r="E1" s="2" t="s">
        <v>66</v>
      </c>
      <c r="G1" s="2" t="s">
        <v>65</v>
      </c>
    </row>
    <row r="2" spans="1:7" x14ac:dyDescent="0.25">
      <c r="A2" s="1" t="s">
        <v>39</v>
      </c>
      <c r="C2" s="1" t="s">
        <v>93</v>
      </c>
      <c r="E2" s="1" t="s">
        <v>67</v>
      </c>
      <c r="G2" s="1" t="s">
        <v>72</v>
      </c>
    </row>
    <row r="3" spans="1:7" x14ac:dyDescent="0.25">
      <c r="A3" s="1" t="s">
        <v>40</v>
      </c>
      <c r="C3" s="1" t="s">
        <v>62</v>
      </c>
      <c r="E3" s="1" t="s">
        <v>68</v>
      </c>
      <c r="G3" s="1" t="s">
        <v>73</v>
      </c>
    </row>
    <row r="4" spans="1:7" x14ac:dyDescent="0.25">
      <c r="A4" s="1" t="s">
        <v>41</v>
      </c>
      <c r="C4" s="1" t="s">
        <v>94</v>
      </c>
      <c r="E4" s="1" t="s">
        <v>69</v>
      </c>
      <c r="G4" s="1" t="s">
        <v>74</v>
      </c>
    </row>
    <row r="5" spans="1:7" x14ac:dyDescent="0.25">
      <c r="A5" s="1" t="s">
        <v>42</v>
      </c>
      <c r="C5" s="1" t="s">
        <v>63</v>
      </c>
      <c r="E5" s="1" t="s">
        <v>70</v>
      </c>
      <c r="G5" s="1" t="s">
        <v>75</v>
      </c>
    </row>
    <row r="6" spans="1:7" x14ac:dyDescent="0.25">
      <c r="A6" s="1" t="s">
        <v>92</v>
      </c>
      <c r="C6" s="1" t="s">
        <v>64</v>
      </c>
      <c r="E6" s="1" t="s">
        <v>71</v>
      </c>
    </row>
    <row r="7" spans="1:7" x14ac:dyDescent="0.25">
      <c r="A7" s="1" t="s">
        <v>43</v>
      </c>
      <c r="C7" s="1" t="s">
        <v>95</v>
      </c>
    </row>
    <row r="8" spans="1:7" x14ac:dyDescent="0.25">
      <c r="A8" s="1" t="s">
        <v>44</v>
      </c>
      <c r="C8" s="1" t="s">
        <v>96</v>
      </c>
    </row>
    <row r="9" spans="1:7" x14ac:dyDescent="0.25">
      <c r="A9" s="1" t="s">
        <v>45</v>
      </c>
    </row>
    <row r="10" spans="1:7" x14ac:dyDescent="0.25">
      <c r="A10" s="1" t="s">
        <v>46</v>
      </c>
    </row>
    <row r="11" spans="1:7" x14ac:dyDescent="0.25">
      <c r="A11" s="1" t="s">
        <v>47</v>
      </c>
    </row>
    <row r="12" spans="1:7" x14ac:dyDescent="0.25">
      <c r="A12" s="1" t="s">
        <v>48</v>
      </c>
    </row>
    <row r="13" spans="1:7" x14ac:dyDescent="0.25">
      <c r="A13" s="1" t="s">
        <v>49</v>
      </c>
    </row>
    <row r="14" spans="1:7" x14ac:dyDescent="0.25">
      <c r="A14" s="1" t="s">
        <v>50</v>
      </c>
    </row>
    <row r="15" spans="1:7" x14ac:dyDescent="0.25">
      <c r="A15" s="1" t="s">
        <v>51</v>
      </c>
    </row>
    <row r="16" spans="1:7" x14ac:dyDescent="0.25">
      <c r="A16" s="1" t="s">
        <v>52</v>
      </c>
    </row>
    <row r="17" spans="1:1" x14ac:dyDescent="0.25">
      <c r="A17" s="1" t="s">
        <v>53</v>
      </c>
    </row>
    <row r="18" spans="1:1" x14ac:dyDescent="0.25">
      <c r="A18" s="1" t="s">
        <v>54</v>
      </c>
    </row>
    <row r="19" spans="1:1" x14ac:dyDescent="0.25">
      <c r="A19" s="1" t="s">
        <v>55</v>
      </c>
    </row>
    <row r="20" spans="1:1" x14ac:dyDescent="0.25">
      <c r="A20" s="1" t="s">
        <v>56</v>
      </c>
    </row>
    <row r="21" spans="1:1" x14ac:dyDescent="0.25">
      <c r="A21" s="1" t="s">
        <v>57</v>
      </c>
    </row>
    <row r="22" spans="1:1" x14ac:dyDescent="0.25">
      <c r="A22" s="1" t="s">
        <v>58</v>
      </c>
    </row>
    <row r="23" spans="1:1" x14ac:dyDescent="0.25">
      <c r="A23" s="1" t="s">
        <v>59</v>
      </c>
    </row>
    <row r="24" spans="1:1" x14ac:dyDescent="0.25">
      <c r="A24" s="8"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E-SGI-F006 Mapa de Riesgos</vt:lpstr>
      <vt:lpstr>MapadeCalor</vt:lpstr>
      <vt:lpstr>Instr. Mapa Riesgos</vt:lpstr>
      <vt:lpstr>Parámetros</vt:lpstr>
      <vt:lpstr>'E-SGI-F006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23mar</cp:lastModifiedBy>
  <cp:lastPrinted>2019-01-31T20:58:18Z</cp:lastPrinted>
  <dcterms:created xsi:type="dcterms:W3CDTF">2014-01-30T13:08:21Z</dcterms:created>
  <dcterms:modified xsi:type="dcterms:W3CDTF">2021-01-18T15:55:52Z</dcterms:modified>
  <cp:category>Herramientas de Gestión</cp:category>
</cp:coreProperties>
</file>