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120" yWindow="-120" windowWidth="20730" windowHeight="11160" firstSheet="7" activeTab="9"/>
  </bookViews>
  <sheets>
    <sheet name="Índice" sheetId="1" r:id="rId1"/>
    <sheet name="Control Cambios" sheetId="11" r:id="rId2"/>
    <sheet name="Objetivos" sheetId="2" r:id="rId3"/>
    <sheet name="1.Gestión Riesgo de Corrupción" sheetId="3" r:id="rId4"/>
    <sheet name="2. Racionalización de Trámites" sheetId="4" r:id="rId5"/>
    <sheet name="3. Rendición de Cuentas" sheetId="5" r:id="rId6"/>
    <sheet name="4. Servicio al ciudadano" sheetId="6" r:id="rId7"/>
    <sheet name="5. Estrategia Participación" sheetId="7" r:id="rId8"/>
    <sheet name=" 6. Transparencia y Acceso Info" sheetId="8" r:id="rId9"/>
    <sheet name="7. Iniciativas Adicionales" sheetId="9" r:id="rId10"/>
    <sheet name="8. Mapa de Riesgos" sheetId="21" r:id="rId11"/>
    <sheet name="MapadeCalor" sheetId="19" state="hidden" r:id="rId12"/>
    <sheet name="Instr. Mapa Riesgos" sheetId="20" state="hidden" r:id="rId13"/>
  </sheets>
  <externalReferences>
    <externalReference r:id="rId14"/>
  </externalReferences>
  <definedNames>
    <definedName name="_xlnm._FilterDatabase" localSheetId="10" hidden="1">'8. Mapa de Riesgos'!$B$6:$AF$81</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OFFSET(#REF!,0,0,COUNTA(#REF!)-1,1)</definedName>
    <definedName name="_xlnm.Print_Titles" localSheetId="10">'8. Mapa de Riesgos'!$1:$7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21" l="1"/>
  <c r="M8" i="21"/>
  <c r="R8" i="21"/>
  <c r="S8" i="21"/>
  <c r="U8" i="21" s="1"/>
  <c r="V8" i="21" s="1"/>
  <c r="T8" i="21"/>
  <c r="W8" i="21"/>
  <c r="AB8" i="21"/>
  <c r="AC8" i="21" s="1"/>
  <c r="J9" i="21"/>
  <c r="K9" i="21"/>
  <c r="R9" i="21"/>
  <c r="S9" i="21"/>
  <c r="T9" i="21"/>
  <c r="W9" i="21"/>
  <c r="AA9" i="21"/>
  <c r="AD9" i="21" s="1"/>
  <c r="AB9" i="21"/>
  <c r="AC9" i="21"/>
  <c r="J10" i="21"/>
  <c r="K10" i="21"/>
  <c r="L10" i="21" s="1"/>
  <c r="R10" i="21"/>
  <c r="S10" i="21"/>
  <c r="T10" i="21"/>
  <c r="W10" i="21"/>
  <c r="AA10" i="21"/>
  <c r="AD10" i="21" s="1"/>
  <c r="AB10" i="21"/>
  <c r="J11" i="21"/>
  <c r="K11" i="21"/>
  <c r="R11" i="21"/>
  <c r="S11" i="21"/>
  <c r="T11" i="21"/>
  <c r="W11" i="21"/>
  <c r="AA11" i="21"/>
  <c r="AD11" i="21" s="1"/>
  <c r="AB11" i="21"/>
  <c r="AC11" i="21"/>
  <c r="J12" i="21"/>
  <c r="K12" i="21"/>
  <c r="L12" i="21" s="1"/>
  <c r="R12" i="21"/>
  <c r="S12" i="21"/>
  <c r="T12" i="21"/>
  <c r="W12" i="21"/>
  <c r="AA12" i="21"/>
  <c r="AB12" i="21"/>
  <c r="J13" i="21"/>
  <c r="K13" i="21"/>
  <c r="R13" i="21"/>
  <c r="S13" i="21"/>
  <c r="T13" i="21"/>
  <c r="W13" i="21"/>
  <c r="AA13" i="21"/>
  <c r="AD13" i="21" s="1"/>
  <c r="AB13" i="21"/>
  <c r="AC13" i="21"/>
  <c r="J14" i="21"/>
  <c r="K14" i="21"/>
  <c r="L14" i="21" s="1"/>
  <c r="R14" i="21"/>
  <c r="S14" i="21"/>
  <c r="T14" i="21"/>
  <c r="W14" i="21"/>
  <c r="AA14" i="21"/>
  <c r="AB14" i="21"/>
  <c r="J15" i="21"/>
  <c r="K15" i="21"/>
  <c r="R15" i="21"/>
  <c r="S15" i="21"/>
  <c r="T15" i="21"/>
  <c r="W15" i="21"/>
  <c r="AA15" i="21"/>
  <c r="AD15" i="21" s="1"/>
  <c r="AB15" i="21"/>
  <c r="AC15" i="21"/>
  <c r="J16" i="21"/>
  <c r="K16" i="21"/>
  <c r="L16" i="21" s="1"/>
  <c r="R16" i="21"/>
  <c r="S16" i="21"/>
  <c r="T16" i="21"/>
  <c r="W16" i="21"/>
  <c r="AA16" i="21"/>
  <c r="AB16" i="21"/>
  <c r="J17" i="21"/>
  <c r="K17" i="21"/>
  <c r="R17" i="21"/>
  <c r="S17" i="21"/>
  <c r="T17" i="21"/>
  <c r="W17" i="21"/>
  <c r="AA17" i="21"/>
  <c r="AD17" i="21" s="1"/>
  <c r="AB17" i="21"/>
  <c r="AC17" i="21"/>
  <c r="J18" i="21"/>
  <c r="L18" i="21" s="1"/>
  <c r="K18" i="21"/>
  <c r="R18" i="21"/>
  <c r="S18" i="21"/>
  <c r="T18" i="21"/>
  <c r="W18" i="21"/>
  <c r="AA18" i="21"/>
  <c r="AB18" i="21"/>
  <c r="J19" i="21"/>
  <c r="K19" i="21"/>
  <c r="R19" i="21"/>
  <c r="S19" i="21"/>
  <c r="T19" i="21"/>
  <c r="W19" i="21"/>
  <c r="AA19" i="21"/>
  <c r="AD19" i="21" s="1"/>
  <c r="AB19" i="21"/>
  <c r="AC19" i="21"/>
  <c r="J20" i="21"/>
  <c r="K20" i="21"/>
  <c r="L20" i="21" s="1"/>
  <c r="R20" i="21"/>
  <c r="S20" i="21"/>
  <c r="T20" i="21"/>
  <c r="W20" i="21"/>
  <c r="AA20" i="21"/>
  <c r="AB20" i="21"/>
  <c r="J21" i="21"/>
  <c r="K21" i="21"/>
  <c r="R21" i="21"/>
  <c r="S21" i="21"/>
  <c r="T21" i="21"/>
  <c r="W21" i="21"/>
  <c r="AA21" i="21"/>
  <c r="AD21" i="21" s="1"/>
  <c r="AB21" i="21"/>
  <c r="AC21" i="21"/>
  <c r="J22" i="21"/>
  <c r="K22" i="21"/>
  <c r="L22" i="21" s="1"/>
  <c r="R22" i="21"/>
  <c r="S22" i="21"/>
  <c r="T22" i="21"/>
  <c r="W22" i="21"/>
  <c r="AA22" i="21"/>
  <c r="AB22" i="21"/>
  <c r="J23" i="21"/>
  <c r="K23" i="21"/>
  <c r="R23" i="21"/>
  <c r="S23" i="21"/>
  <c r="T23" i="21"/>
  <c r="W23" i="21"/>
  <c r="AA23" i="21"/>
  <c r="AD23" i="21" s="1"/>
  <c r="AB23" i="21"/>
  <c r="AC23" i="21"/>
  <c r="J24" i="21"/>
  <c r="K24" i="21"/>
  <c r="L24" i="21" s="1"/>
  <c r="R24" i="21"/>
  <c r="S24" i="21"/>
  <c r="T24" i="21"/>
  <c r="W24" i="21"/>
  <c r="AD24" i="21"/>
  <c r="J25" i="21"/>
  <c r="K25" i="21"/>
  <c r="L25" i="21" s="1"/>
  <c r="R25" i="21"/>
  <c r="S25" i="21"/>
  <c r="U25" i="21" s="1"/>
  <c r="V25" i="21" s="1"/>
  <c r="T25" i="21"/>
  <c r="W25" i="21"/>
  <c r="AD25" i="21"/>
  <c r="J26" i="21"/>
  <c r="L26" i="21" s="1"/>
  <c r="K26" i="21"/>
  <c r="R26" i="21"/>
  <c r="S26" i="21"/>
  <c r="T26" i="21"/>
  <c r="W26" i="21"/>
  <c r="AD26" i="21"/>
  <c r="J27" i="21"/>
  <c r="K27" i="21"/>
  <c r="L27" i="21" s="1"/>
  <c r="R27" i="21"/>
  <c r="S27" i="21"/>
  <c r="U27" i="21" s="1"/>
  <c r="V27" i="21" s="1"/>
  <c r="T27" i="21"/>
  <c r="W27" i="21"/>
  <c r="AA27" i="21"/>
  <c r="AB27" i="21"/>
  <c r="J28" i="21"/>
  <c r="K28" i="21"/>
  <c r="M28" i="21"/>
  <c r="R28" i="21"/>
  <c r="S28" i="21"/>
  <c r="T28" i="21"/>
  <c r="U28" i="21"/>
  <c r="V28" i="21" s="1"/>
  <c r="W28" i="21"/>
  <c r="AA28" i="21"/>
  <c r="AB28" i="21"/>
  <c r="AD28" i="21"/>
  <c r="J29" i="21"/>
  <c r="K29" i="21"/>
  <c r="L29" i="21" s="1"/>
  <c r="R29" i="21"/>
  <c r="S29" i="21"/>
  <c r="U29" i="21" s="1"/>
  <c r="V29" i="21" s="1"/>
  <c r="T29" i="21"/>
  <c r="W29" i="21"/>
  <c r="AA29" i="21"/>
  <c r="AB29" i="21"/>
  <c r="J30" i="21"/>
  <c r="K30" i="21"/>
  <c r="M30" i="21"/>
  <c r="R30" i="21"/>
  <c r="S30" i="21"/>
  <c r="T30" i="21"/>
  <c r="U30" i="21"/>
  <c r="V30" i="21" s="1"/>
  <c r="W30" i="21"/>
  <c r="AA30" i="21"/>
  <c r="AB30" i="21"/>
  <c r="AD30" i="21"/>
  <c r="J31" i="21"/>
  <c r="K31" i="21"/>
  <c r="L31" i="21" s="1"/>
  <c r="R31" i="21"/>
  <c r="S31" i="21"/>
  <c r="U31" i="21" s="1"/>
  <c r="V31" i="21" s="1"/>
  <c r="T31" i="21"/>
  <c r="W31" i="21"/>
  <c r="AA31" i="21"/>
  <c r="AB31" i="21"/>
  <c r="J32" i="21"/>
  <c r="K32" i="21"/>
  <c r="M32" i="21"/>
  <c r="R32" i="21"/>
  <c r="S32" i="21"/>
  <c r="T32" i="21"/>
  <c r="U32" i="21"/>
  <c r="V32" i="21" s="1"/>
  <c r="W32" i="21"/>
  <c r="AA32" i="21"/>
  <c r="AB32" i="21"/>
  <c r="AD32" i="21"/>
  <c r="J33" i="21"/>
  <c r="K33" i="21"/>
  <c r="L33" i="21" s="1"/>
  <c r="R33" i="21"/>
  <c r="S33" i="21"/>
  <c r="U33" i="21" s="1"/>
  <c r="V33" i="21" s="1"/>
  <c r="T33" i="21"/>
  <c r="W33" i="21"/>
  <c r="AA33" i="21"/>
  <c r="AB33" i="21"/>
  <c r="J34" i="21"/>
  <c r="K34" i="21"/>
  <c r="M34" i="21"/>
  <c r="R34" i="21"/>
  <c r="S34" i="21"/>
  <c r="T34" i="21"/>
  <c r="U34" i="21"/>
  <c r="V34" i="21" s="1"/>
  <c r="W34" i="21"/>
  <c r="AA34" i="21"/>
  <c r="AB34" i="21"/>
  <c r="AD34" i="21"/>
  <c r="J35" i="21"/>
  <c r="K35" i="21"/>
  <c r="L35" i="21" s="1"/>
  <c r="R35" i="21"/>
  <c r="S35" i="21"/>
  <c r="U35" i="21" s="1"/>
  <c r="V35" i="21" s="1"/>
  <c r="T35" i="21"/>
  <c r="W35" i="21"/>
  <c r="AA35" i="21"/>
  <c r="AB35" i="21"/>
  <c r="J36" i="21"/>
  <c r="K36" i="21"/>
  <c r="M36" i="21"/>
  <c r="R36" i="21"/>
  <c r="S36" i="21"/>
  <c r="T36" i="21"/>
  <c r="U36" i="21"/>
  <c r="V36" i="21" s="1"/>
  <c r="W36" i="21"/>
  <c r="AA36" i="21"/>
  <c r="AB36" i="21"/>
  <c r="AD36" i="21"/>
  <c r="J37" i="21"/>
  <c r="K37" i="21"/>
  <c r="L37" i="21" s="1"/>
  <c r="R37" i="21"/>
  <c r="S37" i="21"/>
  <c r="U37" i="21" s="1"/>
  <c r="V37" i="21" s="1"/>
  <c r="T37" i="21"/>
  <c r="W37" i="21"/>
  <c r="AA37" i="21"/>
  <c r="AB37" i="21"/>
  <c r="J38" i="21"/>
  <c r="M38" i="21" s="1"/>
  <c r="K38" i="21"/>
  <c r="L38" i="21"/>
  <c r="R38" i="21"/>
  <c r="S38" i="21"/>
  <c r="T38" i="21"/>
  <c r="W38" i="21"/>
  <c r="AA38" i="21"/>
  <c r="AB38" i="21"/>
  <c r="AC38" i="21" s="1"/>
  <c r="J39" i="21"/>
  <c r="K39" i="21"/>
  <c r="R39" i="21"/>
  <c r="S39" i="21"/>
  <c r="T39" i="21"/>
  <c r="W39" i="21"/>
  <c r="AA39" i="21"/>
  <c r="AB39" i="21"/>
  <c r="J40" i="21"/>
  <c r="M40" i="21" s="1"/>
  <c r="K40" i="21"/>
  <c r="L40" i="21"/>
  <c r="R40" i="21"/>
  <c r="S40" i="21"/>
  <c r="T40" i="21"/>
  <c r="W40" i="21"/>
  <c r="AA40" i="21"/>
  <c r="AB40" i="21"/>
  <c r="AC40" i="21" s="1"/>
  <c r="J41" i="21"/>
  <c r="K41" i="21"/>
  <c r="R41" i="21"/>
  <c r="S41" i="21"/>
  <c r="T41" i="21"/>
  <c r="W41" i="21"/>
  <c r="AA41" i="21"/>
  <c r="AB41" i="21"/>
  <c r="J42" i="21"/>
  <c r="M42" i="21" s="1"/>
  <c r="K42" i="21"/>
  <c r="L42" i="21"/>
  <c r="R42" i="21"/>
  <c r="S42" i="21"/>
  <c r="T42" i="21"/>
  <c r="W42" i="21"/>
  <c r="AA42" i="21"/>
  <c r="AB42" i="21"/>
  <c r="AC42" i="21" s="1"/>
  <c r="J43" i="21"/>
  <c r="K43" i="21"/>
  <c r="R43" i="21"/>
  <c r="S43" i="21"/>
  <c r="T43" i="21"/>
  <c r="W43" i="21"/>
  <c r="AA43" i="21"/>
  <c r="AB43" i="21"/>
  <c r="J44" i="21"/>
  <c r="M44" i="21" s="1"/>
  <c r="K44" i="21"/>
  <c r="L44" i="21"/>
  <c r="R44" i="21"/>
  <c r="S44" i="21"/>
  <c r="T44" i="21"/>
  <c r="W44" i="21"/>
  <c r="AA44" i="21"/>
  <c r="AB44" i="21"/>
  <c r="AC44" i="21" s="1"/>
  <c r="J45" i="21"/>
  <c r="K45" i="21"/>
  <c r="R45" i="21"/>
  <c r="S45" i="21"/>
  <c r="T45" i="21"/>
  <c r="W45" i="21"/>
  <c r="AA45" i="21"/>
  <c r="AB45" i="21"/>
  <c r="J46" i="21"/>
  <c r="M46" i="21" s="1"/>
  <c r="K46" i="21"/>
  <c r="L46" i="21"/>
  <c r="R46" i="21"/>
  <c r="S46" i="21"/>
  <c r="T46" i="21"/>
  <c r="W46" i="21"/>
  <c r="AA46" i="21"/>
  <c r="AB46" i="21"/>
  <c r="AC46" i="21" s="1"/>
  <c r="J47" i="21"/>
  <c r="K47" i="21"/>
  <c r="R47" i="21"/>
  <c r="S47" i="21"/>
  <c r="T47" i="21"/>
  <c r="W47" i="21"/>
  <c r="AA47" i="21"/>
  <c r="AB47" i="21"/>
  <c r="J48" i="21"/>
  <c r="M48" i="21" s="1"/>
  <c r="K48" i="21"/>
  <c r="L48" i="21"/>
  <c r="R48" i="21"/>
  <c r="S48" i="21"/>
  <c r="T48" i="21"/>
  <c r="W48" i="21"/>
  <c r="AA48" i="21"/>
  <c r="AB48" i="21"/>
  <c r="AC48" i="21" s="1"/>
  <c r="J49" i="21"/>
  <c r="K49" i="21"/>
  <c r="R49" i="21"/>
  <c r="S49" i="21"/>
  <c r="T49" i="21"/>
  <c r="W49" i="21"/>
  <c r="AA49" i="21"/>
  <c r="AB49" i="21"/>
  <c r="J50" i="21"/>
  <c r="M50" i="21" s="1"/>
  <c r="K50" i="21"/>
  <c r="L50" i="21"/>
  <c r="R50" i="21"/>
  <c r="S50" i="21"/>
  <c r="T50" i="21"/>
  <c r="W50" i="21"/>
  <c r="AA50" i="21"/>
  <c r="AB50" i="21"/>
  <c r="AC50" i="21" s="1"/>
  <c r="J51" i="21"/>
  <c r="K51" i="21"/>
  <c r="R51" i="21"/>
  <c r="S51" i="21"/>
  <c r="T51" i="21"/>
  <c r="W51" i="21"/>
  <c r="AA51" i="21"/>
  <c r="AB51" i="21"/>
  <c r="J52" i="21"/>
  <c r="M52" i="21" s="1"/>
  <c r="K52" i="21"/>
  <c r="L52" i="21"/>
  <c r="R52" i="21"/>
  <c r="S52" i="21"/>
  <c r="T52" i="21"/>
  <c r="W52" i="21"/>
  <c r="AA52" i="21"/>
  <c r="AB52" i="21"/>
  <c r="AC52" i="21" s="1"/>
  <c r="J53" i="21"/>
  <c r="K53" i="21"/>
  <c r="R53" i="21"/>
  <c r="S53" i="21"/>
  <c r="T53" i="21"/>
  <c r="W53" i="21"/>
  <c r="AA53" i="21"/>
  <c r="AB53" i="21"/>
  <c r="J54" i="21"/>
  <c r="M54" i="21" s="1"/>
  <c r="K54" i="21"/>
  <c r="L54" i="21"/>
  <c r="R54" i="21"/>
  <c r="S54" i="21"/>
  <c r="T54" i="21"/>
  <c r="W54" i="21"/>
  <c r="AA54" i="21"/>
  <c r="AB54" i="21"/>
  <c r="AC54" i="21" s="1"/>
  <c r="J55" i="21"/>
  <c r="K55" i="21"/>
  <c r="R55" i="21"/>
  <c r="S55" i="21"/>
  <c r="T55" i="21"/>
  <c r="W55" i="21"/>
  <c r="AA55" i="21"/>
  <c r="AB55" i="21"/>
  <c r="J56" i="21"/>
  <c r="M56" i="21" s="1"/>
  <c r="K56" i="21"/>
  <c r="L56" i="21"/>
  <c r="R56" i="21"/>
  <c r="S56" i="21"/>
  <c r="T56" i="21"/>
  <c r="W56" i="21"/>
  <c r="AA56" i="21"/>
  <c r="AB56" i="21"/>
  <c r="AC56" i="21" s="1"/>
  <c r="J57" i="21"/>
  <c r="K57" i="21"/>
  <c r="R57" i="21"/>
  <c r="S57" i="21"/>
  <c r="T57" i="21"/>
  <c r="W57" i="21"/>
  <c r="AA57" i="21"/>
  <c r="AB57" i="21"/>
  <c r="J58" i="21"/>
  <c r="M58" i="21" s="1"/>
  <c r="K58" i="21"/>
  <c r="L58" i="21"/>
  <c r="R58" i="21"/>
  <c r="S58" i="21"/>
  <c r="T58" i="21"/>
  <c r="W58" i="21"/>
  <c r="AA58" i="21"/>
  <c r="AB58" i="21"/>
  <c r="AC58" i="21" s="1"/>
  <c r="J59" i="21"/>
  <c r="K59" i="21"/>
  <c r="R59" i="21"/>
  <c r="S59" i="21"/>
  <c r="T59" i="21"/>
  <c r="W59" i="21"/>
  <c r="AA59" i="21"/>
  <c r="AB59" i="21"/>
  <c r="J60" i="21"/>
  <c r="M60" i="21" s="1"/>
  <c r="K60" i="21"/>
  <c r="L60" i="21"/>
  <c r="R60" i="21"/>
  <c r="S60" i="21"/>
  <c r="T60" i="21"/>
  <c r="W60" i="21"/>
  <c r="AA60" i="21"/>
  <c r="AB60" i="21"/>
  <c r="AC60" i="21" s="1"/>
  <c r="J61" i="21"/>
  <c r="K61" i="21"/>
  <c r="R61" i="21"/>
  <c r="S61" i="21"/>
  <c r="T61" i="21"/>
  <c r="W61" i="21"/>
  <c r="AA61" i="21"/>
  <c r="AB61" i="21"/>
  <c r="J62" i="21"/>
  <c r="M62" i="21" s="1"/>
  <c r="K62" i="21"/>
  <c r="R62" i="21"/>
  <c r="S62" i="21"/>
  <c r="T62" i="21"/>
  <c r="W62" i="21"/>
  <c r="AA62" i="21"/>
  <c r="AB62" i="21"/>
  <c r="AC62" i="21" s="1"/>
  <c r="J63" i="21"/>
  <c r="M63" i="21" s="1"/>
  <c r="K63" i="21"/>
  <c r="L63" i="21"/>
  <c r="R63" i="21"/>
  <c r="S63" i="21"/>
  <c r="T63" i="21"/>
  <c r="W63" i="21"/>
  <c r="AA63" i="21"/>
  <c r="AB63" i="21"/>
  <c r="J64" i="21"/>
  <c r="M64" i="21" s="1"/>
  <c r="K64" i="21"/>
  <c r="L64" i="21"/>
  <c r="R64" i="21"/>
  <c r="S64" i="21"/>
  <c r="T64" i="21"/>
  <c r="W64" i="21"/>
  <c r="AA64" i="21"/>
  <c r="AB64" i="21"/>
  <c r="AC64" i="21" s="1"/>
  <c r="J65" i="21"/>
  <c r="M65" i="21" s="1"/>
  <c r="K65" i="21"/>
  <c r="R65" i="21"/>
  <c r="S65" i="21"/>
  <c r="T65" i="21"/>
  <c r="W65" i="21"/>
  <c r="AA65" i="21"/>
  <c r="AB65" i="21"/>
  <c r="AC65" i="21" s="1"/>
  <c r="J66" i="21"/>
  <c r="M66" i="21" s="1"/>
  <c r="K66" i="21"/>
  <c r="R66" i="21"/>
  <c r="S66" i="21"/>
  <c r="T66" i="21"/>
  <c r="W66" i="21"/>
  <c r="AA66" i="21"/>
  <c r="AC66" i="21" s="1"/>
  <c r="AB66" i="21"/>
  <c r="J67" i="21"/>
  <c r="M67" i="21" s="1"/>
  <c r="K67" i="21"/>
  <c r="L67" i="21"/>
  <c r="R67" i="21"/>
  <c r="S67" i="21"/>
  <c r="T67" i="21"/>
  <c r="W67" i="21"/>
  <c r="AA67" i="21"/>
  <c r="AB67" i="21"/>
  <c r="AC67" i="21" s="1"/>
  <c r="J68" i="21"/>
  <c r="M68" i="21" s="1"/>
  <c r="K68" i="21"/>
  <c r="R68" i="21"/>
  <c r="U68" i="21" s="1"/>
  <c r="V68" i="21" s="1"/>
  <c r="S68" i="21"/>
  <c r="T68" i="21"/>
  <c r="W68" i="21"/>
  <c r="AA68" i="21"/>
  <c r="AD68" i="21" s="1"/>
  <c r="AB68" i="21"/>
  <c r="J69" i="21"/>
  <c r="M69" i="21" s="1"/>
  <c r="K69" i="21"/>
  <c r="R69" i="21"/>
  <c r="U69" i="21" s="1"/>
  <c r="V69" i="21" s="1"/>
  <c r="S69" i="21"/>
  <c r="T69" i="21"/>
  <c r="W69" i="21"/>
  <c r="AA69" i="21"/>
  <c r="AD69" i="21" s="1"/>
  <c r="AB69" i="21"/>
  <c r="J70" i="21"/>
  <c r="M70" i="21" s="1"/>
  <c r="K70" i="21"/>
  <c r="R70" i="21"/>
  <c r="U70" i="21" s="1"/>
  <c r="V70" i="21" s="1"/>
  <c r="S70" i="21"/>
  <c r="T70" i="21"/>
  <c r="W70" i="21"/>
  <c r="AA70" i="21"/>
  <c r="AD70" i="21" s="1"/>
  <c r="AB70" i="21"/>
  <c r="J71" i="21"/>
  <c r="M71" i="21" s="1"/>
  <c r="K71" i="21"/>
  <c r="R71" i="21"/>
  <c r="U71" i="21" s="1"/>
  <c r="V71" i="21" s="1"/>
  <c r="S71" i="21"/>
  <c r="T71" i="21"/>
  <c r="W71" i="21"/>
  <c r="AA71" i="21"/>
  <c r="AD71" i="21" s="1"/>
  <c r="AB71" i="21"/>
  <c r="J72" i="21"/>
  <c r="K72" i="21"/>
  <c r="R72" i="21"/>
  <c r="S72" i="21"/>
  <c r="T72" i="21"/>
  <c r="W72" i="21"/>
  <c r="AA72" i="21"/>
  <c r="AB72" i="21"/>
  <c r="J73" i="21"/>
  <c r="K73" i="21"/>
  <c r="R73" i="21"/>
  <c r="S73" i="21"/>
  <c r="T73" i="21"/>
  <c r="W73" i="21"/>
  <c r="AA73" i="21"/>
  <c r="AB73" i="21"/>
  <c r="J74" i="21"/>
  <c r="K74" i="21"/>
  <c r="R74" i="21"/>
  <c r="S74" i="21"/>
  <c r="T74" i="21"/>
  <c r="W74" i="21"/>
  <c r="AA74" i="21"/>
  <c r="AD74" i="21" s="1"/>
  <c r="AB74" i="21"/>
  <c r="J75" i="21"/>
  <c r="K75" i="21"/>
  <c r="R75" i="21"/>
  <c r="S75" i="21"/>
  <c r="T75" i="21"/>
  <c r="W75" i="21"/>
  <c r="AA75" i="21"/>
  <c r="AB75" i="21"/>
  <c r="J76" i="21"/>
  <c r="M76" i="21" s="1"/>
  <c r="K76" i="21"/>
  <c r="R76" i="21"/>
  <c r="S76" i="21"/>
  <c r="T76" i="21"/>
  <c r="W76" i="21"/>
  <c r="AA76" i="21"/>
  <c r="AB76" i="21"/>
  <c r="AC76" i="21" s="1"/>
  <c r="J77" i="21"/>
  <c r="M77" i="21" s="1"/>
  <c r="K77" i="21"/>
  <c r="R77" i="21"/>
  <c r="S77" i="21"/>
  <c r="T77" i="21"/>
  <c r="W77" i="21"/>
  <c r="AA77" i="21"/>
  <c r="AD77" i="21" s="1"/>
  <c r="AB77" i="21"/>
  <c r="AC77" i="21"/>
  <c r="J78" i="21"/>
  <c r="K78" i="21"/>
  <c r="L78" i="21" s="1"/>
  <c r="R78" i="21"/>
  <c r="S78" i="21"/>
  <c r="T78" i="21"/>
  <c r="W78" i="21"/>
  <c r="AA78" i="21"/>
  <c r="AD78" i="21" s="1"/>
  <c r="AB78" i="21"/>
  <c r="J79" i="21"/>
  <c r="K79" i="21"/>
  <c r="R79" i="21"/>
  <c r="S79" i="21"/>
  <c r="T79" i="21"/>
  <c r="W79" i="21"/>
  <c r="AA79" i="21"/>
  <c r="AB79" i="21"/>
  <c r="AC79" i="21" s="1"/>
  <c r="J80" i="21"/>
  <c r="M80" i="21" s="1"/>
  <c r="K80" i="21"/>
  <c r="L80" i="21"/>
  <c r="R80" i="21"/>
  <c r="S80" i="21"/>
  <c r="T80" i="21"/>
  <c r="W80" i="21"/>
  <c r="AA80" i="21"/>
  <c r="AB80" i="21"/>
  <c r="J81" i="21"/>
  <c r="M81" i="21" s="1"/>
  <c r="K81" i="21"/>
  <c r="R81" i="21"/>
  <c r="S81" i="21"/>
  <c r="T81" i="21"/>
  <c r="W81" i="21"/>
  <c r="AA81" i="21"/>
  <c r="AD81" i="21" s="1"/>
  <c r="AB81" i="21"/>
  <c r="AC81" i="21"/>
  <c r="M61" i="21" l="1"/>
  <c r="L61" i="21"/>
  <c r="M53" i="21"/>
  <c r="L53" i="21"/>
  <c r="M45" i="21"/>
  <c r="L45" i="21"/>
  <c r="AD20" i="21"/>
  <c r="AC20" i="21"/>
  <c r="AD12" i="21"/>
  <c r="AC12" i="21"/>
  <c r="M59" i="21"/>
  <c r="L59" i="21"/>
  <c r="M51" i="21"/>
  <c r="L51" i="21"/>
  <c r="M43" i="21"/>
  <c r="L43" i="21"/>
  <c r="AD18" i="21"/>
  <c r="AC18" i="21"/>
  <c r="AC74" i="21"/>
  <c r="AC78" i="21"/>
  <c r="L76" i="21"/>
  <c r="AC71" i="21"/>
  <c r="L66" i="21"/>
  <c r="L62" i="21"/>
  <c r="M57" i="21"/>
  <c r="L57" i="21"/>
  <c r="M49" i="21"/>
  <c r="L49" i="21"/>
  <c r="M41" i="21"/>
  <c r="L41" i="21"/>
  <c r="AD16" i="21"/>
  <c r="AC16" i="21"/>
  <c r="L65" i="21"/>
  <c r="M55" i="21"/>
  <c r="L55" i="21"/>
  <c r="M47" i="21"/>
  <c r="L47" i="21"/>
  <c r="M39" i="21"/>
  <c r="L39" i="21"/>
  <c r="AD22" i="21"/>
  <c r="AC22" i="21"/>
  <c r="AD14" i="21"/>
  <c r="AC14" i="21"/>
  <c r="AD80" i="21"/>
  <c r="M79" i="21"/>
  <c r="AD75" i="21"/>
  <c r="M74" i="21"/>
  <c r="M73" i="21"/>
  <c r="M72" i="21"/>
  <c r="AD67" i="21"/>
  <c r="U67" i="21"/>
  <c r="V67" i="21" s="1"/>
  <c r="AD65" i="21"/>
  <c r="U65" i="21"/>
  <c r="V65" i="21" s="1"/>
  <c r="AD63" i="21"/>
  <c r="U63" i="21"/>
  <c r="V63" i="21" s="1"/>
  <c r="AD61" i="21"/>
  <c r="U61" i="21"/>
  <c r="V61" i="21" s="1"/>
  <c r="AD59" i="21"/>
  <c r="U59" i="21"/>
  <c r="V59" i="21" s="1"/>
  <c r="AD57" i="21"/>
  <c r="U57" i="21"/>
  <c r="V57" i="21" s="1"/>
  <c r="AD55" i="21"/>
  <c r="U55" i="21"/>
  <c r="V55" i="21" s="1"/>
  <c r="AD53" i="21"/>
  <c r="U53" i="21"/>
  <c r="V53" i="21" s="1"/>
  <c r="AD51" i="21"/>
  <c r="U51" i="21"/>
  <c r="V51" i="21" s="1"/>
  <c r="AD49" i="21"/>
  <c r="U49" i="21"/>
  <c r="V49" i="21" s="1"/>
  <c r="AD47" i="21"/>
  <c r="U47" i="21"/>
  <c r="V47" i="21" s="1"/>
  <c r="AD45" i="21"/>
  <c r="U45" i="21"/>
  <c r="V45" i="21" s="1"/>
  <c r="AD43" i="21"/>
  <c r="U43" i="21"/>
  <c r="V43" i="21" s="1"/>
  <c r="AD41" i="21"/>
  <c r="U41" i="21"/>
  <c r="V41" i="21" s="1"/>
  <c r="AD39" i="21"/>
  <c r="U39" i="21"/>
  <c r="V39" i="21" s="1"/>
  <c r="AC36" i="21"/>
  <c r="L36" i="21"/>
  <c r="AC34" i="21"/>
  <c r="L34" i="21"/>
  <c r="AC32" i="21"/>
  <c r="L32" i="21"/>
  <c r="AC30" i="21"/>
  <c r="L30" i="21"/>
  <c r="AC28" i="21"/>
  <c r="L28" i="21"/>
  <c r="M23" i="21"/>
  <c r="M21" i="21"/>
  <c r="M19" i="21"/>
  <c r="M17" i="21"/>
  <c r="M15" i="21"/>
  <c r="M13" i="21"/>
  <c r="M11" i="21"/>
  <c r="M9" i="21"/>
  <c r="AC10" i="21"/>
  <c r="AD8" i="21"/>
  <c r="AC80" i="21"/>
  <c r="AD79" i="21"/>
  <c r="M78" i="21"/>
  <c r="AD76" i="21"/>
  <c r="U76" i="21"/>
  <c r="V76" i="21" s="1"/>
  <c r="AC75" i="21"/>
  <c r="M75" i="21"/>
  <c r="L74" i="21"/>
  <c r="AD73" i="21"/>
  <c r="AD72" i="21"/>
  <c r="U72" i="21"/>
  <c r="V72" i="21" s="1"/>
  <c r="AD66" i="21"/>
  <c r="U66" i="21"/>
  <c r="V66" i="21" s="1"/>
  <c r="AD64" i="21"/>
  <c r="U64" i="21"/>
  <c r="V64" i="21" s="1"/>
  <c r="AC63" i="21"/>
  <c r="AD62" i="21"/>
  <c r="U62" i="21"/>
  <c r="V62" i="21" s="1"/>
  <c r="AC61" i="21"/>
  <c r="AD60" i="21"/>
  <c r="U60" i="21"/>
  <c r="V60" i="21" s="1"/>
  <c r="AC59" i="21"/>
  <c r="AD58" i="21"/>
  <c r="U58" i="21"/>
  <c r="V58" i="21" s="1"/>
  <c r="AC57" i="21"/>
  <c r="AD56" i="21"/>
  <c r="U56" i="21"/>
  <c r="V56" i="21" s="1"/>
  <c r="AC55" i="21"/>
  <c r="AD54" i="21"/>
  <c r="U54" i="21"/>
  <c r="V54" i="21" s="1"/>
  <c r="AC53" i="21"/>
  <c r="AD52" i="21"/>
  <c r="U52" i="21"/>
  <c r="V52" i="21" s="1"/>
  <c r="AC51" i="21"/>
  <c r="AD50" i="21"/>
  <c r="U50" i="21"/>
  <c r="V50" i="21" s="1"/>
  <c r="AC49" i="21"/>
  <c r="AD48" i="21"/>
  <c r="U48" i="21"/>
  <c r="V48" i="21" s="1"/>
  <c r="AC47" i="21"/>
  <c r="AD46" i="21"/>
  <c r="U46" i="21"/>
  <c r="V46" i="21" s="1"/>
  <c r="AC45" i="21"/>
  <c r="AD44" i="21"/>
  <c r="U44" i="21"/>
  <c r="V44" i="21" s="1"/>
  <c r="AC43" i="21"/>
  <c r="AD42" i="21"/>
  <c r="U42" i="21"/>
  <c r="V42" i="21" s="1"/>
  <c r="AC41" i="21"/>
  <c r="AD40" i="21"/>
  <c r="U40" i="21"/>
  <c r="V40" i="21" s="1"/>
  <c r="AC39" i="21"/>
  <c r="AD38" i="21"/>
  <c r="U38" i="21"/>
  <c r="V38" i="21" s="1"/>
  <c r="AC37" i="21"/>
  <c r="AC35" i="21"/>
  <c r="AC33" i="21"/>
  <c r="AC31" i="21"/>
  <c r="AC29" i="21"/>
  <c r="AC27" i="21"/>
  <c r="M26" i="21"/>
  <c r="M24" i="21"/>
  <c r="L23" i="21"/>
  <c r="M22" i="21"/>
  <c r="L21" i="21"/>
  <c r="M20" i="21"/>
  <c r="L19" i="21"/>
  <c r="M18" i="21"/>
  <c r="L17" i="21"/>
  <c r="M16" i="21"/>
  <c r="L15" i="21"/>
  <c r="M14" i="21"/>
  <c r="L13" i="21"/>
  <c r="M12" i="21"/>
  <c r="L11" i="21"/>
  <c r="M10" i="21"/>
  <c r="L9" i="21"/>
  <c r="L81" i="21"/>
  <c r="U74" i="21"/>
  <c r="V74" i="21" s="1"/>
  <c r="AC73" i="21"/>
  <c r="U80" i="21"/>
  <c r="V80" i="21" s="1"/>
  <c r="L79" i="21"/>
  <c r="U78" i="21"/>
  <c r="V78" i="21" s="1"/>
  <c r="L77" i="21"/>
  <c r="L75" i="21"/>
  <c r="U81" i="21"/>
  <c r="V81" i="21" s="1"/>
  <c r="U79" i="21"/>
  <c r="V79" i="21" s="1"/>
  <c r="U77" i="21"/>
  <c r="V77" i="21" s="1"/>
  <c r="U75" i="21"/>
  <c r="V75" i="21" s="1"/>
  <c r="U73" i="21"/>
  <c r="V73" i="21" s="1"/>
  <c r="AC72" i="21"/>
  <c r="L72" i="21"/>
  <c r="L71" i="21"/>
  <c r="L70" i="21"/>
  <c r="L69" i="21"/>
  <c r="U23" i="21"/>
  <c r="V23" i="21" s="1"/>
  <c r="U21" i="21"/>
  <c r="V21" i="21" s="1"/>
  <c r="U19" i="21"/>
  <c r="V19" i="21" s="1"/>
  <c r="U17" i="21"/>
  <c r="V17" i="21" s="1"/>
  <c r="U15" i="21"/>
  <c r="V15" i="21" s="1"/>
  <c r="U13" i="21"/>
  <c r="V13" i="21" s="1"/>
  <c r="U11" i="21"/>
  <c r="V11" i="21" s="1"/>
  <c r="U9" i="21"/>
  <c r="V9" i="21" s="1"/>
  <c r="L73" i="21"/>
  <c r="AC70" i="21"/>
  <c r="AC69" i="21"/>
  <c r="AC68" i="21"/>
  <c r="L68" i="21"/>
  <c r="AD37" i="21"/>
  <c r="M37" i="21"/>
  <c r="AD35" i="21"/>
  <c r="M35" i="21"/>
  <c r="AD33" i="21"/>
  <c r="M33" i="21"/>
  <c r="AD31" i="21"/>
  <c r="M31" i="21"/>
  <c r="AD29" i="21"/>
  <c r="M29" i="21"/>
  <c r="AD27" i="21"/>
  <c r="M27" i="21"/>
  <c r="U26" i="21"/>
  <c r="V26" i="21" s="1"/>
  <c r="M25" i="21"/>
  <c r="U24" i="21"/>
  <c r="V24" i="21" s="1"/>
  <c r="U22" i="21"/>
  <c r="V22" i="21" s="1"/>
  <c r="U20" i="21"/>
  <c r="V20" i="21" s="1"/>
  <c r="U18" i="21"/>
  <c r="V18" i="21" s="1"/>
  <c r="U16" i="21"/>
  <c r="V16" i="21" s="1"/>
  <c r="U14" i="21"/>
  <c r="V14" i="21" s="1"/>
  <c r="U12" i="21"/>
  <c r="V12" i="21" s="1"/>
  <c r="U10" i="21"/>
  <c r="V10" i="21" s="1"/>
</calcChain>
</file>

<file path=xl/comments1.xml><?xml version="1.0" encoding="utf-8"?>
<comments xmlns="http://schemas.openxmlformats.org/spreadsheetml/2006/main">
  <authors>
    <author>Rosa Valentina Aceros Garcia</author>
  </authors>
  <commentList>
    <comment ref="B7"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<sst xmlns="http://schemas.openxmlformats.org/spreadsheetml/2006/main" count="1962" uniqueCount="1132">
  <si>
    <t>PLAN ANTICORRUPCIÓN Y ATENCIÓN AL CIUDADANO</t>
  </si>
  <si>
    <t>INSTITUTO DE HIDROLOGÍA, METEOROLOGÍA Y ESTUDIOS AMBIENTALES</t>
  </si>
  <si>
    <t>IDEAM</t>
  </si>
  <si>
    <t>AÑO DE VIGENCIA: 2020</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</si>
  <si>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</si>
  <si>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</si>
  <si>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</si>
  <si>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</si>
  <si>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</si>
  <si>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</si>
  <si>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 versión 2</t>
  </si>
  <si>
    <t>Mecanismos para Mejorar la Atención al Ciudadano - Estrategia de participación ciudadana en la gestión publica</t>
  </si>
  <si>
    <t>1. Modificación del Índice
2. Se agrega hoja de objetivos 
3. Se incluye el subcomponente 4.1 Criterio diferencial de accesibilidad en el componente 6. 
4. Se incluyó el componente Iniciativas Adicionales</t>
  </si>
  <si>
    <t>Mecanismos para la Transparencia y Acceso a la Información</t>
  </si>
  <si>
    <t>Iniciativas Adicionales</t>
  </si>
  <si>
    <t>Mapa de Riesgos 2020</t>
  </si>
  <si>
    <t>Información de metodologia en: http://www.funcionpublica.gov.co/eva/es/plan-anticorrupcion</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</si>
  <si>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</si>
  <si>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</si>
  <si>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</si>
  <si>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</si>
  <si>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family val="2"/>
      </rPr>
      <t>•</t>
    </r>
    <r>
      <rPr>
        <b/>
        <sz val="11"/>
        <color theme="1"/>
        <rFont val="Calibri"/>
        <family val="2"/>
      </rPr>
      <t xml:space="preserve"> </t>
    </r>
    <r>
      <rPr>
        <b/>
        <sz val="11"/>
        <color theme="1"/>
        <rFont val="Calibri"/>
        <family val="2"/>
        <scheme val="minor"/>
      </rPr>
      <t>Formular acciones para prevenir y controlar los riesgos de corrupción a través de los mapas de riesgo</t>
    </r>
  </si>
  <si>
    <r>
      <rPr>
        <b/>
        <sz val="11"/>
        <color theme="1"/>
        <rFont val="Agency FB"/>
        <family val="2"/>
      </rPr>
      <t>•</t>
    </r>
    <r>
      <rPr>
        <b/>
        <sz val="11"/>
        <color theme="1"/>
        <rFont val="Calibri"/>
        <family val="2"/>
      </rPr>
      <t xml:space="preserve"> </t>
    </r>
    <r>
      <rPr>
        <b/>
        <sz val="11"/>
        <color theme="1"/>
        <rFont val="Calibri"/>
        <family val="2"/>
        <scheme val="minor"/>
      </rPr>
      <t>Optimizar el servicio a través de la racionalización de los trámites y servicios del Ideam</t>
    </r>
  </si>
  <si>
    <r>
      <rPr>
        <b/>
        <sz val="11"/>
        <color theme="1"/>
        <rFont val="Agency FB"/>
        <family val="2"/>
      </rPr>
      <t xml:space="preserve">• </t>
    </r>
    <r>
      <rPr>
        <b/>
        <sz val="11"/>
        <color theme="1"/>
        <rFont val="Calibri"/>
        <family val="2"/>
        <scheme val="minor"/>
      </rPr>
      <t>Mejorar los mecanismos de rendición de cuentas que permitan hacer visible la gestión del Ideam a los grupos de Interés</t>
    </r>
  </si>
  <si>
    <r>
      <rPr>
        <b/>
        <sz val="11"/>
        <color theme="1"/>
        <rFont val="Agency FB"/>
        <family val="2"/>
      </rPr>
      <t xml:space="preserve">• </t>
    </r>
    <r>
      <rPr>
        <b/>
        <sz val="11"/>
        <color theme="1"/>
        <rFont val="Calibri"/>
        <family val="2"/>
        <scheme val="minor"/>
      </rPr>
      <t>Promover la participación ciudadana en la gestión del Instituto</t>
    </r>
  </si>
  <si>
    <r>
      <rPr>
        <b/>
        <sz val="11"/>
        <color theme="1"/>
        <rFont val="Agency FB"/>
        <family val="2"/>
      </rPr>
      <t>•</t>
    </r>
    <r>
      <rPr>
        <b/>
        <sz val="11"/>
        <color theme="1"/>
        <rFont val="Calibri"/>
        <family val="2"/>
      </rPr>
      <t xml:space="preserve"> Actualizar permanentemente la información del </t>
    </r>
    <r>
      <rPr>
        <b/>
        <sz val="11"/>
        <color theme="1"/>
        <rFont val="Calibri"/>
        <family val="2"/>
        <scheme val="minor"/>
      </rPr>
      <t>link de transparencia en la página web institucional</t>
    </r>
  </si>
  <si>
    <r>
      <rPr>
        <b/>
        <sz val="11"/>
        <color theme="1"/>
        <rFont val="Agency FB"/>
        <family val="2"/>
      </rPr>
      <t>•</t>
    </r>
    <r>
      <rPr>
        <b/>
        <sz val="11"/>
        <color theme="1"/>
        <rFont val="Calibri"/>
        <family val="2"/>
      </rPr>
      <t xml:space="preserve"> Consolidar una cultura de integridad fortaleciendo los valores éticos al interior del Instituto  </t>
    </r>
  </si>
  <si>
    <r>
      <rPr>
        <b/>
        <sz val="11"/>
        <color theme="1"/>
        <rFont val="Agency FB"/>
        <family val="2"/>
      </rPr>
      <t>•</t>
    </r>
    <r>
      <rPr>
        <b/>
        <sz val="11"/>
        <color theme="1"/>
        <rFont val="Calibri"/>
        <family val="2"/>
      </rPr>
      <t xml:space="preserve"> Implementar acciones para la identificación temprana de conflictos de intereses, mecanismos de denuncia y seguimiento efectivo.</t>
    </r>
  </si>
  <si>
    <t>Componente 1: Gestión del Riesgo de Corrupción</t>
  </si>
  <si>
    <t>Subcomponente</t>
  </si>
  <si>
    <t xml:space="preserve"> Actividades</t>
  </si>
  <si>
    <t>Meta o producto</t>
  </si>
  <si>
    <t xml:space="preserve">Responsable </t>
  </si>
  <si>
    <t>Fecha programada</t>
  </si>
  <si>
    <r>
      <rPr>
        <b/>
        <sz val="10"/>
        <color theme="1"/>
        <rFont val="Calibri"/>
        <family val="2"/>
        <scheme val="minor"/>
      </rPr>
      <t xml:space="preserve">Subcomponente /proceso 1                                          </t>
    </r>
    <r>
      <rPr>
        <sz val="10"/>
        <color theme="1"/>
        <rFont val="Calibri"/>
        <family val="2"/>
        <scheme val="minor"/>
      </rPr>
      <t xml:space="preserve"> Política de Administración de Riesgos de Corrupción</t>
    </r>
  </si>
  <si>
    <t>1.1</t>
  </si>
  <si>
    <t>Divulgar la Política de Administración de Riesgos aprobada</t>
  </si>
  <si>
    <t>Campañas de sensibilización
(3)</t>
  </si>
  <si>
    <t>1/03/2020
01/08/2020
15/12/2020</t>
  </si>
  <si>
    <r>
      <rPr>
        <b/>
        <sz val="10"/>
        <color theme="1"/>
        <rFont val="Calibri"/>
        <family val="2"/>
        <scheme val="minor"/>
      </rPr>
      <t xml:space="preserve">Subcomponente/proceso  2                                                                    </t>
    </r>
    <r>
      <rPr>
        <sz val="10"/>
        <color theme="1"/>
        <rFont val="Calibri"/>
        <family val="2"/>
        <scheme val="minor"/>
      </rPr>
      <t xml:space="preserve">  Construcción del Mapa de Riesgos de Corrupción</t>
    </r>
  </si>
  <si>
    <t>2.1</t>
  </si>
  <si>
    <t xml:space="preserve">Realizar mesas de trabajo con los 17 procesos para identificar y actualizar los riesgos </t>
  </si>
  <si>
    <t>Mesas de trabajo
(17)</t>
  </si>
  <si>
    <t>Primer semestre de 2020
(febrero - noviembre)</t>
  </si>
  <si>
    <r>
      <rPr>
        <b/>
        <sz val="10"/>
        <color theme="1"/>
        <rFont val="Calibri"/>
        <family val="2"/>
        <scheme val="minor"/>
      </rPr>
      <t xml:space="preserve">Subcomponente /proceso 3                                            </t>
    </r>
    <r>
      <rPr>
        <sz val="10"/>
        <color theme="1"/>
        <rFont val="Calibri"/>
        <family val="2"/>
        <scheme val="minor"/>
      </rPr>
      <t xml:space="preserve"> Consulta y divulgación </t>
    </r>
  </si>
  <si>
    <t>3.1</t>
  </si>
  <si>
    <t>Divulgación del plan anticorrupción y de atención al ciudadano y mapa de riesgos de corrupción</t>
  </si>
  <si>
    <t>Correo electrónico masivo y redes sociales para divulgacion</t>
  </si>
  <si>
    <t>3.2</t>
  </si>
  <si>
    <t>Revisar observaciones de Grupos de valor y ajustar (si aplica) Mapa de Riesgos de Corrupción</t>
  </si>
  <si>
    <t>Plan anticorrupción y atención al ciudadano ajustado (en caso que aplique)</t>
  </si>
  <si>
    <t xml:space="preserve">31/01/2020
</t>
  </si>
  <si>
    <r>
      <rPr>
        <b/>
        <sz val="10"/>
        <color theme="1"/>
        <rFont val="Calibri"/>
        <family val="2"/>
        <scheme val="minor"/>
      </rPr>
      <t>Subcomponente /proceso 4</t>
    </r>
    <r>
      <rPr>
        <sz val="10"/>
        <color theme="1"/>
        <rFont val="Calibri"/>
        <family val="2"/>
        <scheme val="minor"/>
      </rPr>
      <t xml:space="preserve">                                           Monitoreo o revisión</t>
    </r>
  </si>
  <si>
    <t>4.1</t>
  </si>
  <si>
    <t>Monitoreo del Plan</t>
  </si>
  <si>
    <t>Registro del monitoreo</t>
  </si>
  <si>
    <t>Responsable de las actividades y Oficina Asesora de Planeación.</t>
  </si>
  <si>
    <t>15/04/2020
18/08/2020
30/11/2020</t>
  </si>
  <si>
    <r>
      <rPr>
        <b/>
        <sz val="10"/>
        <color theme="1"/>
        <rFont val="Calibri"/>
        <family val="2"/>
        <scheme val="minor"/>
      </rPr>
      <t>Subcomponente/proceso 5</t>
    </r>
    <r>
      <rPr>
        <sz val="10"/>
        <color theme="1"/>
        <rFont val="Calibri"/>
        <family val="2"/>
        <scheme val="minor"/>
      </rPr>
      <t xml:space="preserve"> Seguimiento</t>
    </r>
  </si>
  <si>
    <t>5.1.</t>
  </si>
  <si>
    <t>Seguimiento del Plan</t>
  </si>
  <si>
    <t>Informes de seguimiento</t>
  </si>
  <si>
    <t>Componente 2:  Racionalización de 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</si>
  <si>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</si>
  <si>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</si>
  <si>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</si>
  <si>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</si>
  <si>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</si>
  <si>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</si>
  <si>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</si>
  <si>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</si>
  <si>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</si>
  <si>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</si>
  <si>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</si>
  <si>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</si>
  <si>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</si>
  <si>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</si>
  <si>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</si>
  <si>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Trámite</t>
  </si>
  <si>
    <t>Acreditación de laboratorios ambientales en Colombia</t>
  </si>
  <si>
    <t>Inscrito</t>
  </si>
  <si>
    <r>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t>
    </r>
    <r>
      <rPr>
        <b/>
        <sz val="10"/>
        <rFont val="Calibri"/>
        <family val="2"/>
        <scheme val="minor"/>
      </rPr>
      <t xml:space="preserve"> presencial</t>
    </r>
    <r>
      <rPr>
        <sz val="10"/>
        <color indexed="8"/>
        <rFont val="Calibri"/>
        <family val="2"/>
        <scheme val="minor"/>
      </rPr>
      <t xml:space="preserve"> de cada usuario, desde cualquier parte del territorio nacional, con la sede única del IDEAM en  Bogotá D.C., bajo las limitaciones del correo postal y/o  los horarios de oficina de los funcionarios a cargo de la tarea.</t>
    </r>
  </si>
  <si>
    <t>La notificación por medios electrónicos autorizados por el usuario de las comunicaciones generadas para éste en el marco del trámite de acreditación,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</si>
  <si>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Tecnológica</t>
  </si>
  <si>
    <t>Respuesta y /o Notificacion electronica</t>
  </si>
  <si>
    <t>Subdireccion de Estudios Ambientales (Grupo de Acreditacion)
Apoya: Oficina Asesora de Planeacion (OAP)</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</si>
  <si>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</si>
  <si>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</si>
  <si>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Administrativa</t>
  </si>
  <si>
    <t>Implementación norma ISO 17011</t>
  </si>
  <si>
    <t xml:space="preserve">Actualizar las Resoluciones 2509 de 2011 y la 268 de 2015. </t>
  </si>
  <si>
    <t xml:space="preserve">La actualización de la normativa que rige el proceso de acreditación, permitirá simplificar el trámite de acreditación y dar mayor claridad para el usuario mejorando los tiempos de atención. </t>
  </si>
  <si>
    <t>Normativa</t>
  </si>
  <si>
    <t>Modificación de las Resoluciones 2509 de 2011 y 268 de 2015</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</si>
  <si>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</si>
  <si>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</si>
  <si>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Continuar con la estrategia de implementar un mecanismo alternativo de comunicación virtual con el usuario, para la notificación por medios electrónicos autorizados, tanto de los actos administrativos generados, como de la comunicación con el IDEAM en el marco del trámite</t>
  </si>
  <si>
    <t>La notificación por medios electrónicos autorizados por el usuario de las comunicaciones generadas para éste en el marco del trámite de autorización, redunda directamente en disminución de costos y  tiempo de traslado hasta la ciudad de Bogotá D.C., a la la sede central del IDEAM.
Por otra parte, la facilidad del usuario de comunicar y/o trasladar información necesaria para el trámite por estos mismos medios electrónicos, disminuye igualmente en costos adicionales de correo postal certificado.</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</si>
  <si>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</si>
  <si>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</si>
  <si>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 xml:space="preserve">La actualización de la normativa que rige el proceso de autorización, permitirá simplificar el trámite de autorización y dar mayor claridad para el usuario mejorando los tiempos de atención. </t>
  </si>
  <si>
    <t>Componente 3:  Rendición de cuentas</t>
  </si>
  <si>
    <t xml:space="preserve">Subcomponente </t>
  </si>
  <si>
    <t>Actividades</t>
  </si>
  <si>
    <r>
      <t xml:space="preserve">Subcomponente 1 
</t>
    </r>
    <r>
      <rPr>
        <sz val="10"/>
        <color theme="1"/>
        <rFont val="Calibri"/>
        <family val="2"/>
        <scheme val="minor"/>
      </rPr>
      <t>Información de calidad y en lenguaje comprensible</t>
    </r>
  </si>
  <si>
    <t>Definición del equipo lider del proceso de rendición de cuentas</t>
  </si>
  <si>
    <t xml:space="preserve">Una mesa de trabajo para definir integrantes y responsables (acta, lista de asitencia y fotos) </t>
  </si>
  <si>
    <t>1.2</t>
  </si>
  <si>
    <t>Elaborar la Estrategia de Rendición de Cuentas 2020</t>
  </si>
  <si>
    <t xml:space="preserve">Una (1) Estregia de rendición de cuentas
1 (Plan de Rendición de Cuentas) </t>
  </si>
  <si>
    <t>1.3</t>
  </si>
  <si>
    <t>Actualizar la caracterización de la población objetivo del IDEAM basándose en estudios previos y análisis existentes.</t>
  </si>
  <si>
    <t>Documento  de caracterización actualizado publicado y socializado</t>
  </si>
  <si>
    <t>1.4</t>
  </si>
  <si>
    <t>Actualización de la información en los vínculos de la página web de la entidad en Ley de Transparencia</t>
  </si>
  <si>
    <t xml:space="preserve">Publicar noticias relacionadas con la gestión de la Entidad, avances y resultados.                                                        </t>
  </si>
  <si>
    <t>Noticias publicadas donde se evidencie la gestión del IDEAM.</t>
  </si>
  <si>
    <t>Divulgar los productos realizados por el IDEAM y su alcance.</t>
  </si>
  <si>
    <t xml:space="preserve">Piezas gráficas, audiovisual o multimedia </t>
  </si>
  <si>
    <r>
      <t>Subcomponente 2</t>
    </r>
    <r>
      <rPr>
        <sz val="10"/>
        <color theme="1"/>
        <rFont val="Calibri"/>
        <family val="2"/>
        <scheme val="minor"/>
      </rPr>
      <t xml:space="preserve"> 
Diálogo de doble vía con la ciudadanía y sus organizaciones</t>
    </r>
  </si>
  <si>
    <t>Audiencia pública de rendición de cuentas (Presencial): 
(Foro-audiencia pública participativa) para divulgar a la ciudadanía y grupos de interés los resultados de la gestión institucional 2019-2020.</t>
  </si>
  <si>
    <t>1 audiencia pública participativa anual.</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</si>
  <si>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</si>
  <si>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2.2</t>
  </si>
  <si>
    <t>Foro virtual como espacio de diálogo a través de TIC's para dar a conocer la gestión de la Entidad</t>
  </si>
  <si>
    <t>Dos (2) foros</t>
  </si>
  <si>
    <t>2.3</t>
  </si>
  <si>
    <t>Participar en las Ferias Nacionales de Servicio al Ciudadano</t>
  </si>
  <si>
    <t>Participación en 1 FNSC (Feria Nacional de Servicio al Ciudadano)</t>
  </si>
  <si>
    <r>
      <t xml:space="preserve">Subcomponente 3
</t>
    </r>
    <r>
      <rPr>
        <sz val="10"/>
        <color theme="1"/>
        <rFont val="Calibri"/>
        <family val="2"/>
        <scheme val="minor"/>
      </rPr>
      <t>Incentivos para motivar la cultura de la rendición y petición de cuentas</t>
    </r>
  </si>
  <si>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</si>
  <si>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</si>
  <si>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xml:space="preserve">Fortalecer las competencias de los funcionarios del IDEAM a través de la capacitaciones presenciales y/o virtuales que se encuentren enfocadas a buenas prácticas de Rendición de Cuentas.                                            </t>
  </si>
  <si>
    <t>Capacitación interna relacionada con buenas prácticas de Rendición de Cuentas en el cumplimiento de su labor.</t>
  </si>
  <si>
    <t>3.3</t>
  </si>
  <si>
    <t xml:space="preserve">Hacer reconocimiento público al servidor público del IDEAM que se destaque por la realización de prácticas de Rendición de Cuentas en el cumplimiento de su labor,  a  través de la publicación de una nota en la revista interna u otros canales de divulgación interna    </t>
  </si>
  <si>
    <t>Publicación de un (1) artículo en los medios de divulgación interna con el perfil del funcionario seleccionado.</t>
  </si>
  <si>
    <r>
      <rPr>
        <b/>
        <sz val="10"/>
        <color theme="1"/>
        <rFont val="Calibri"/>
        <family val="2"/>
        <scheme val="minor"/>
      </rPr>
      <t xml:space="preserve">Subcomponente 4
</t>
    </r>
    <r>
      <rPr>
        <sz val="10"/>
        <color theme="1"/>
        <rFont val="Calibri"/>
        <family val="2"/>
        <scheme val="minor"/>
      </rPr>
      <t>Evaluación y retroalimentación a  la gestión institucional</t>
    </r>
  </si>
  <si>
    <t>Evaluación y propuesta de mejoras de la estrategia de rendición de cuentas.</t>
  </si>
  <si>
    <t xml:space="preserve">Documento con evaluación y mejoras respecto a la estrategia de rendición de cuentas </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</si>
  <si>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</si>
  <si>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Componente 4:  Mecanismos para Mejorar la Atención al Ciudadano - Servicio al Ciudadano</t>
  </si>
  <si>
    <r>
      <rPr>
        <b/>
        <sz val="10"/>
        <color theme="1"/>
        <rFont val="Calibri"/>
        <family val="2"/>
        <scheme val="minor"/>
      </rPr>
      <t>Subcomponente 1</t>
    </r>
    <r>
      <rPr>
        <sz val="10"/>
        <color theme="1"/>
        <rFont val="Calibri"/>
        <family val="2"/>
        <scheme val="minor"/>
      </rPr>
      <t xml:space="preserve">                           
Estructura administrativa y Direccionamiento estratégico </t>
    </r>
  </si>
  <si>
    <t>Determinar la efectividad de las actividades de servicio al ciudadano, realizadas por el IDEAM, durante la vigencia 2019</t>
  </si>
  <si>
    <t xml:space="preserve">Informe de resultados de la implementación de las actividades de servicioal ciudadano 2019 </t>
  </si>
  <si>
    <t>Elaborar la Estrategia de Servicio al Ciudadano 2020</t>
  </si>
  <si>
    <t>Definir y elaborar la Estrategia de Servicio al Ciudadano 2020</t>
  </si>
  <si>
    <r>
      <rPr>
        <b/>
        <sz val="10"/>
        <color theme="1"/>
        <rFont val="Calibri"/>
        <family val="2"/>
        <scheme val="minor"/>
      </rPr>
      <t xml:space="preserve">Subcomponente 2                            </t>
    </r>
    <r>
      <rPr>
        <sz val="10"/>
        <color theme="1"/>
        <rFont val="Calibri"/>
        <family val="2"/>
        <scheme val="minor"/>
      </rPr>
      <t xml:space="preserve"> 
Fortalecimiento de los canales de atención</t>
    </r>
  </si>
  <si>
    <t>Fortalecer de acuerdo a la viabilidad de recursos, los canales de atención con los resultados del diagnostico</t>
  </si>
  <si>
    <t>Fortalecimiento de un canal de Atención al Ciudadano</t>
  </si>
  <si>
    <r>
      <rPr>
        <b/>
        <sz val="10"/>
        <color theme="1"/>
        <rFont val="Calibri"/>
        <family val="2"/>
        <scheme val="minor"/>
      </rPr>
      <t xml:space="preserve">Subcomponente 3                          </t>
    </r>
    <r>
      <rPr>
        <sz val="10"/>
        <color theme="1"/>
        <rFont val="Calibri"/>
        <family val="2"/>
        <scheme val="minor"/>
      </rPr>
      <t xml:space="preserve"> 
Talento humano</t>
    </r>
  </si>
  <si>
    <t xml:space="preserve">Promover en la Entidad una cultura de servicio al ciudadano </t>
  </si>
  <si>
    <t>Cronograma de capacitaciones.
Actas de reunión con las evidencias.</t>
  </si>
  <si>
    <t>Cortes
30/04/2020
31/08/2020
30/11/2020</t>
  </si>
  <si>
    <r>
      <rPr>
        <b/>
        <sz val="10"/>
        <color theme="1"/>
        <rFont val="Calibri"/>
        <family val="2"/>
        <scheme val="minor"/>
      </rPr>
      <t xml:space="preserve">Subcomponente 4                         
</t>
    </r>
    <r>
      <rPr>
        <sz val="10"/>
        <color theme="1"/>
        <rFont val="Calibri"/>
        <family val="2"/>
        <scheme val="minor"/>
      </rPr>
      <t xml:space="preserve"> Normativo y procedimental</t>
    </r>
  </si>
  <si>
    <t>Realizar reporte del seguimiento hecho a la gestión interna de las PQRS.</t>
  </si>
  <si>
    <t>Informe de seguimiento</t>
  </si>
  <si>
    <t>Cortes
31/01/2020
30/04/2020
31/07/2020
31/10/2020</t>
  </si>
  <si>
    <r>
      <rPr>
        <b/>
        <sz val="10"/>
        <color theme="1"/>
        <rFont val="Calibri"/>
        <family val="2"/>
        <scheme val="minor"/>
      </rPr>
      <t xml:space="preserve">Subcomponente 5                          </t>
    </r>
    <r>
      <rPr>
        <sz val="10"/>
        <color theme="1"/>
        <rFont val="Calibri"/>
        <family val="2"/>
        <scheme val="minor"/>
      </rPr>
      <t xml:space="preserve"> 
Relacionamiento con el ciudadano</t>
    </r>
  </si>
  <si>
    <t>5.1</t>
  </si>
  <si>
    <t>Realizar la medición del Nivel de Satisfacción de Usuarios del IDEAM.</t>
  </si>
  <si>
    <t>Informe de medición NSU</t>
  </si>
  <si>
    <t>30/06/2020
30/11/2020</t>
  </si>
  <si>
    <t>5.2</t>
  </si>
  <si>
    <t>Implementar acciones de mejora viables producto de análisis de la medición de la NSU</t>
  </si>
  <si>
    <t>Acciones viables implementadas</t>
  </si>
  <si>
    <t>Componente 5: Mecanismos para Mejorar la Atención al Ciudadano - Estrategia de participación ciudadana en la gestión pública</t>
  </si>
  <si>
    <t>Fase del ciclo de la Gestión</t>
  </si>
  <si>
    <t>Objetivo (s) de la actividad</t>
  </si>
  <si>
    <t>Meta/Producto</t>
  </si>
  <si>
    <t>Indicador</t>
  </si>
  <si>
    <t>Diagnóstico</t>
  </si>
  <si>
    <t>Determinar la efectividad de las actividades de participación ciudadana, realizadas por el IDEAM, durante la vigencia 2019</t>
  </si>
  <si>
    <t xml:space="preserve">Determinar la efectividad  de las actividades de participación ciudadana realizadas en el Instituto, durante la vigencia 2019. </t>
  </si>
  <si>
    <t xml:space="preserve">Informe de resultados de la implementación de la estrategia 2019 </t>
  </si>
  <si>
    <t>Informe de resultados 2019</t>
  </si>
  <si>
    <t>* Grupo de Servicio al Ciudadano</t>
  </si>
  <si>
    <t>Formulación/Planeación de politicas, planes, programas o proyectos</t>
  </si>
  <si>
    <t>Elaborar la Estrategia de Participación Ciudadana 2020</t>
  </si>
  <si>
    <t>Definir y elaborar el Plan de Participación Ciudadana 2020</t>
  </si>
  <si>
    <t>Estrategia y plan de Participación Ciudadana</t>
  </si>
  <si>
    <t xml:space="preserve">Una (1) Estrategia de Participación Ciudadana
Un (1) Plan de Participación Ciudadana </t>
  </si>
  <si>
    <t>Implementación/ejecución/colaboración</t>
  </si>
  <si>
    <t>Desarrollar e implementar las actividades planteadas en el Plan de Participación Ciudadana 2020</t>
  </si>
  <si>
    <t>Cumplir las actividades o eventos definidos en el Plan de Participación Ciudadana 2020</t>
  </si>
  <si>
    <t xml:space="preserve">Desarrollar el 100% de las actividades planetadas en el Plan de Participación Ciudadana. </t>
  </si>
  <si>
    <t>Número de actividades planteadas / número de actividades realizadas.</t>
  </si>
  <si>
    <t>* Grupo de Servicio al Ciudadano
* Grupo de Comunicaciones</t>
  </si>
  <si>
    <t xml:space="preserve">Generar un espacio de colaboración, interlocución e interacción con los ciudadanos y grupos de interes del Instituto </t>
  </si>
  <si>
    <t xml:space="preserve">Poner a disposición de la ciudadanía interna y externa un espacio de participación </t>
  </si>
  <si>
    <t>Creación de un mecanismo de comunicación en la web</t>
  </si>
  <si>
    <t>Un (1)mecanismo de comunicación en la web creado y en funcionamiento</t>
  </si>
  <si>
    <t>* Grupo de Servicio al Ciudadano
* Grupo de Comunicaciones
*Oficina de Informática</t>
  </si>
  <si>
    <t>Control/Evaluación</t>
  </si>
  <si>
    <t>Evaluación de la Estrategia de Participación Ciudadana y su implementación en la vigencia 2020</t>
  </si>
  <si>
    <t xml:space="preserve">Evaluar la estrategía 2020 y plantear mejoras respecto a las actividades de la estrategia de Participación Ciudadana, para el año 2021. </t>
  </si>
  <si>
    <t>Documento con evaluación y mejoras.</t>
  </si>
  <si>
    <t>Documento con evaluación y mejoras</t>
  </si>
  <si>
    <t>Acciones transversales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</si>
  <si>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</si>
  <si>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</si>
  <si>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</si>
  <si>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 xml:space="preserve">Número de capacitaciones planteadas / número de capacitaciones realizadas.      </t>
  </si>
  <si>
    <t>Componente 6:  Mecanismos para la Transparencia y Acceso a la Información</t>
  </si>
  <si>
    <t>Indicadores</t>
  </si>
  <si>
    <r>
      <rPr>
        <b/>
        <sz val="10"/>
        <rFont val="Calibri"/>
        <family val="2"/>
        <scheme val="minor"/>
      </rPr>
      <t>Subcomponente 1</t>
    </r>
    <r>
      <rPr>
        <sz val="10"/>
        <rFont val="Calibri"/>
        <family val="2"/>
        <scheme val="minor"/>
      </rPr>
      <t xml:space="preserve">                                                                                         Lineamientos de Transparencia Activa</t>
    </r>
  </si>
  <si>
    <t>Actualizar la información correspondiente a la Ley de Transparencia Artículos 9 y 10.</t>
  </si>
  <si>
    <t>Información actualizada</t>
  </si>
  <si>
    <t>Información validada en los cortes establecidos</t>
  </si>
  <si>
    <t>Permanente</t>
  </si>
  <si>
    <r>
      <rPr>
        <b/>
        <sz val="10"/>
        <rFont val="Calibri"/>
        <family val="2"/>
        <scheme val="minor"/>
      </rPr>
      <t xml:space="preserve">Subcomponente 2                                                                                          </t>
    </r>
    <r>
      <rPr>
        <sz val="10"/>
        <rFont val="Calibri"/>
        <family val="2"/>
        <scheme val="minor"/>
      </rPr>
      <t xml:space="preserve"> Lineamientos de Transparencia Pasiva</t>
    </r>
  </si>
  <si>
    <t>4 Informes de seguimiento</t>
  </si>
  <si>
    <t>Informe de seguimiento de PQRS</t>
  </si>
  <si>
    <r>
      <rPr>
        <b/>
        <sz val="10"/>
        <color theme="1"/>
        <rFont val="Calibri"/>
        <family val="2"/>
        <scheme val="minor"/>
      </rPr>
      <t xml:space="preserve">Subcomponente 3                                                                                             </t>
    </r>
    <r>
      <rPr>
        <sz val="10"/>
        <color theme="1"/>
        <rFont val="Calibri"/>
        <family val="2"/>
        <scheme val="minor"/>
      </rPr>
      <t>Elaboración los Instrumentos de Gestión de la Información</t>
    </r>
  </si>
  <si>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</si>
  <si>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</si>
  <si>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</si>
  <si>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t>Oficial de Seguridad de la Información y todas la dependencias</t>
  </si>
  <si>
    <t>Revisar y actualizar las políticas y procedimientos para uso y/o manipulación de los activos de información de la entidad</t>
  </si>
  <si>
    <t xml:space="preserve">Politica y procedimientos actualizados </t>
  </si>
  <si>
    <t>Documentación actualizada e incluida en el SGI</t>
  </si>
  <si>
    <r>
      <rPr>
        <b/>
        <sz val="10"/>
        <color theme="1"/>
        <rFont val="Calibri"/>
        <family val="2"/>
        <scheme val="minor"/>
      </rPr>
      <t xml:space="preserve">Subcomponente 4    </t>
    </r>
    <r>
      <rPr>
        <sz val="10"/>
        <color theme="1"/>
        <rFont val="Calibri"/>
        <family val="2"/>
        <scheme val="minor"/>
      </rPr>
      <t xml:space="preserve">                                                                                     Criterio diferencial de accesibilidad</t>
    </r>
  </si>
  <si>
    <t xml:space="preserve">Publicación en la página web de Ley de Transparencia del numeral 12 accesibilidad web </t>
  </si>
  <si>
    <t>Publicación del numeral 12 en la página Ley de Transparencia</t>
  </si>
  <si>
    <t>Información publicada</t>
  </si>
  <si>
    <r>
      <rPr>
        <b/>
        <sz val="10"/>
        <rFont val="Calibri"/>
        <family val="2"/>
        <scheme val="minor"/>
      </rPr>
      <t xml:space="preserve">Subcomponente 5                                                                                      </t>
    </r>
    <r>
      <rPr>
        <sz val="10"/>
        <rFont val="Calibri"/>
        <family val="2"/>
        <scheme val="minor"/>
      </rPr>
      <t xml:space="preserve">   Monitoreo del Acceso a la Información Pública</t>
    </r>
  </si>
  <si>
    <t>Generar informe de solicitudes de acceso a la información publicado en la página web del Instituto.</t>
  </si>
  <si>
    <t>4 Informes de solicitudes de acceso a la información.</t>
  </si>
  <si>
    <t>Informe de solicitudes de acceso a la información.</t>
  </si>
  <si>
    <t>Componente 7:  Iniciativas Adicionales</t>
  </si>
  <si>
    <r>
      <rPr>
        <b/>
        <sz val="10"/>
        <rFont val="Calibri"/>
        <family val="2"/>
        <scheme val="minor"/>
      </rPr>
      <t>Subcomponente 1</t>
    </r>
    <r>
      <rPr>
        <sz val="10"/>
        <rFont val="Calibri"/>
        <family val="2"/>
        <scheme val="minor"/>
      </rPr>
      <t xml:space="preserve">   
Código de Integridad                                                                                      </t>
    </r>
  </si>
  <si>
    <t>Realizar campañas de comunicación (por diferentes medios) y sensibilización relacionadas con los temas de Código de Integridad</t>
  </si>
  <si>
    <t>Correos electrónicos, campañas de impacto visual masivo, listas de asistencia, pantallazos de conexión</t>
  </si>
  <si>
    <t xml:space="preserve">Incentivar a los funcionarios en el cumplimiento de código de integridad </t>
  </si>
  <si>
    <t>Reconocimiento de los embajadores de valores</t>
  </si>
  <si>
    <t>Realizar capacitaciones relacionadas con el código de integridad</t>
  </si>
  <si>
    <t>Listas de asistencia, comunicados de difusión de las capacitaciones</t>
  </si>
  <si>
    <r>
      <rPr>
        <b/>
        <sz val="10"/>
        <rFont val="Calibri"/>
        <family val="2"/>
        <scheme val="minor"/>
      </rPr>
      <t xml:space="preserve">Subcomponente 2          
</t>
    </r>
    <r>
      <rPr>
        <sz val="10"/>
        <rFont val="Calibri"/>
        <family val="2"/>
        <scheme val="minor"/>
      </rPr>
      <t xml:space="preserve">Conflicto de Intereses            </t>
    </r>
    <r>
      <rPr>
        <b/>
        <sz val="10"/>
        <rFont val="Calibri"/>
        <family val="2"/>
        <scheme val="minor"/>
      </rPr>
      <t xml:space="preserve">                                                                    </t>
    </r>
    <r>
      <rPr>
        <sz val="10"/>
        <rFont val="Calibri"/>
        <family val="2"/>
        <scheme val="minor"/>
      </rPr>
      <t xml:space="preserve"> </t>
    </r>
  </si>
  <si>
    <t>Incluir el material de conflicto de intereses en las inducciones y reinducciones.</t>
  </si>
  <si>
    <t>Material visual de apoyo</t>
  </si>
  <si>
    <t>Gestionar a través del  Comité Institucional de Gestión y Desempeño  el grupo de trabajo para la implementación de la política de integridad pública (MIPG): Código de integridad y la gestión de conflictos de intereses</t>
  </si>
  <si>
    <t xml:space="preserve">Equipo de Trabajo Código de Integridad y Conflicto de Intereses </t>
  </si>
  <si>
    <t>Ajustar el manual de contratación de la entidad con orientaciones para que los servidores y  contratistas realicen su declaración de conflictos de intereses</t>
  </si>
  <si>
    <t>Manual Actualizado</t>
  </si>
  <si>
    <t>2.4</t>
  </si>
  <si>
    <t xml:space="preserve">Establecer el procedimiento interno para el manejo y declaración de conflictos de intereses de conformidad con el artículo 12 de la Ley 1437 de 2011. </t>
  </si>
  <si>
    <t>Procedimiento elaborado</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</si>
  <si>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</si>
  <si>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</si>
  <si>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2.6</t>
  </si>
  <si>
    <t>Garantizar que el 100% de servidores públicos y contratistas de la entidad obligados por la Ley 2013 de 2019 publiquen la declaración de bienes, rentas y conflicto de intereses en el aplicativo establecido por Función Pública.</t>
  </si>
  <si>
    <t>100% de las declaraciones publicadas</t>
  </si>
  <si>
    <t>FORMATO MATRIZ DE RIESGOS</t>
  </si>
  <si>
    <r>
      <t xml:space="preserve">CODIGO: </t>
    </r>
    <r>
      <rPr>
        <sz val="11"/>
        <color theme="1"/>
        <rFont val="Arial Narrow"/>
        <family val="2"/>
      </rPr>
      <t>E-SGI-F006</t>
    </r>
  </si>
  <si>
    <r>
      <t>PAGINA</t>
    </r>
    <r>
      <rPr>
        <sz val="11"/>
        <color theme="1"/>
        <rFont val="Arial Narrow"/>
        <family val="2"/>
      </rPr>
      <t xml:space="preserve"> 1 de 1</t>
    </r>
  </si>
  <si>
    <t>No.</t>
  </si>
  <si>
    <t>Proceso</t>
  </si>
  <si>
    <t>Riesgo</t>
  </si>
  <si>
    <t>Causa</t>
  </si>
  <si>
    <t>Consecuencia</t>
  </si>
  <si>
    <t>Probabilidad</t>
  </si>
  <si>
    <t>Impacto</t>
  </si>
  <si>
    <t>Valor
Probab
Inherente</t>
  </si>
  <si>
    <t>Valor
Impacto
Inherente</t>
  </si>
  <si>
    <t>Valor
Riesgo
Inherente</t>
  </si>
  <si>
    <t>Valoración del Riesgo</t>
  </si>
  <si>
    <t>Controles</t>
  </si>
  <si>
    <t>Fuente de Verificación</t>
  </si>
  <si>
    <t>Impacto después del control</t>
  </si>
  <si>
    <t>Seguimiento</t>
  </si>
  <si>
    <t>Descripción</t>
  </si>
  <si>
    <t>Naturaleza</t>
  </si>
  <si>
    <t>Clase</t>
  </si>
  <si>
    <t>Aplicado a</t>
  </si>
  <si>
    <t>Valor Naturaleza</t>
  </si>
  <si>
    <t>Valor Clase</t>
  </si>
  <si>
    <t>Valor Aplica</t>
  </si>
  <si>
    <t>Valor Control</t>
  </si>
  <si>
    <t>Efectividad</t>
  </si>
  <si>
    <t>Acción para ajustar valor del riesgo</t>
  </si>
  <si>
    <t>Valor Res
Probab</t>
  </si>
  <si>
    <t>Valor Res
Impacto</t>
  </si>
  <si>
    <t>Valor Res
Riesgo</t>
  </si>
  <si>
    <t>Valoración del riesgo</t>
  </si>
  <si>
    <t>Financiero</t>
  </si>
  <si>
    <t>Gestión de Almacén e Inventarios</t>
  </si>
  <si>
    <t xml:space="preserve">Perdida de bienes </t>
  </si>
  <si>
    <t xml:space="preserve">No hay auto control de los bienes por parte de los funcionarios </t>
  </si>
  <si>
    <t>Perdida</t>
  </si>
  <si>
    <t>Probable</t>
  </si>
  <si>
    <t>Moderado</t>
  </si>
  <si>
    <t>Revisión  de los inventarios de manera mensual y aleatoria de los bienes por parte del funcionario responsable de la administración de los inventarios del instituto</t>
  </si>
  <si>
    <t>Preventivo</t>
  </si>
  <si>
    <t>Automático</t>
  </si>
  <si>
    <t xml:space="preserve">Acta de toma de inventario </t>
  </si>
  <si>
    <t>Estratégico</t>
  </si>
  <si>
    <t>Gestión de la Planeación</t>
  </si>
  <si>
    <t>Correctivo</t>
  </si>
  <si>
    <t>Manual</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</si>
  <si>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</si>
  <si>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</si>
  <si>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</si>
  <si>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Posible</t>
  </si>
  <si>
    <t xml:space="preserve">Cruce de información trimestral  con los diferentes Grupos que reciben donaciones vs el registro en el aplicativo de  manejo de bienes  </t>
  </si>
  <si>
    <t>Actas de reuniones</t>
  </si>
  <si>
    <t>Operativo</t>
  </si>
  <si>
    <t>Gestión de las Comunicaciones</t>
  </si>
  <si>
    <t>Detectivo</t>
  </si>
  <si>
    <t>Gestión Documental</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</si>
  <si>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</si>
  <si>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</si>
  <si>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</si>
  <si>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*Seguimiento a los procedimientos, protocolos, formatos de Gestión Documental.
*Seguimiento del sistema de gestión documental -ORFEO.</t>
  </si>
  <si>
    <t>Formato Informe mensual del seguimiento</t>
  </si>
  <si>
    <t>Gestión de Tecnología de Información y Comunicaciones</t>
  </si>
  <si>
    <t>No poder utilizar los aplicativos para realizar actividades de digitalización y radicación de correspondencia institucional</t>
  </si>
  <si>
    <t>* Falta de energía.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</si>
  <si>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</si>
  <si>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Informar a la Oficina de Informática sobre las fallas reportadas en el sistema a través de mesas de ayuda y/o llamadas.</t>
  </si>
  <si>
    <t>Ambos</t>
  </si>
  <si>
    <t>Seguimiento a mesas de ayuda</t>
  </si>
  <si>
    <t>Cumplimiento</t>
  </si>
  <si>
    <t>Gestión de Cooperación y Asuntos Internacionales</t>
  </si>
  <si>
    <t>Pérdida de la información contenida en el archivo de gestión y en el archivo técnico, y del centro de documentación.</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</si>
  <si>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</si>
  <si>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</si>
  <si>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Mayor</t>
  </si>
  <si>
    <t>*Seguimiento al Sistema KOHA de prestamos documentales.
*Capacitaciones sobre el manejo de la documentación en los archivos
*Revisión al estado de la documentación por parte de los funcionarios de archivo en términos de deterioro y de ubicación</t>
  </si>
  <si>
    <t>Seguimiento mensual al KOHA a través del formato de diagnostico de estado de documentación</t>
  </si>
  <si>
    <t>Generación de Datos e Información Hidrometeorológica y Ambiental para la Toma de Decisiones</t>
  </si>
  <si>
    <t>Corrupción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</si>
  <si>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</si>
  <si>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</si>
  <si>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*Sanciones disciplinarias.
*Reprocesos y perdida de tiempo.
*Mala imagen del Instituto.
*Pérdida de la memoria Institucional.</t>
  </si>
  <si>
    <t>Poco Probable</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</si>
  <si>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</si>
  <si>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</si>
  <si>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Generación de Conocimiento e Investigación</t>
  </si>
  <si>
    <t>Gestión del Desarrollo del Talento Humano</t>
  </si>
  <si>
    <t>Direccionamiento de vinculación en favor de un tercero</t>
  </si>
  <si>
    <t>Sanciones disciplinarias, penales y/o fiscales.</t>
  </si>
  <si>
    <t>Estudio de la hoja de vida en los procesos de encargos con el cumplimiento de los requisitos establecidos en el Manual de funciones y Competencias Laborales y dar aplicación al procedimiento establecido por la ley para la provisión de empleos.</t>
  </si>
  <si>
    <t>Seguridad digital</t>
  </si>
  <si>
    <t>Servicios</t>
  </si>
  <si>
    <t>Pérdida de la información</t>
  </si>
  <si>
    <t>Inadecuada manipulación de las historias laborales por parte de los usuarios.</t>
  </si>
  <si>
    <t>Seguimiento al prestamos de expedientes</t>
  </si>
  <si>
    <t>Formato Control Préstamo de Expedientes 
A-GH-F001</t>
  </si>
  <si>
    <t>Gestión a la Atención al Ciudadano</t>
  </si>
  <si>
    <t>Digitalización errónea de la información en el sistema de personal y nómina</t>
  </si>
  <si>
    <t>Registrar oportunamente las novedades que se presenten dentro del sistema de personal y de nómina.</t>
  </si>
  <si>
    <t>Gestión de Servicios Administrativos</t>
  </si>
  <si>
    <t>No realizar las actividades planeadas dentro de los Planes y Programas de  Gestión del Desarrollo del Talento Humano del Instituto.</t>
  </si>
  <si>
    <t>Promulgación de leyes y decretos que implementan las políticas de austeridad del gasto público, que afectan directamente el presupuesto asignada para el buen desarrollo de las actividades indicadas en los planes y programas del Instituto</t>
  </si>
  <si>
    <t>Raro</t>
  </si>
  <si>
    <t>Seguimiento a la ejecución del Plan Estratégico del Talento Humano</t>
  </si>
  <si>
    <t xml:space="preserve">Cumplimiento del Plan de Bienestar Social, Estímulos e incentivos, Plan Institucional de Capacitación y Plan Anual de Vacantes y Provisión de Recursos Humanos. </t>
  </si>
  <si>
    <t>Incumplimiento a la afiliación del Sistema General de Seguridad Social y Riesgos Profesionales</t>
  </si>
  <si>
    <t xml:space="preserve">Afiliación oportuna de los funcionarios al Sistema General de Seguridad Social y Riesgos profesionales teniendo en cuenta la normatividad legal vigente. </t>
  </si>
  <si>
    <t>Gestión Jurídica y Contractual</t>
  </si>
  <si>
    <t>Gestión Financiera</t>
  </si>
  <si>
    <t>Realizar registros y tramites contables sin el cumplimiento de los requisitos legales.</t>
  </si>
  <si>
    <t>Desconocimiento de los requisitos legales para el tramite y registro de comprobantes contables manuales.</t>
  </si>
  <si>
    <t>Reprocesos de actividades y aumento de carga operativa</t>
  </si>
  <si>
    <t>Casi Seguro</t>
  </si>
  <si>
    <t>Revisar cada uno de los comprobantes manuales y sus soportes</t>
  </si>
  <si>
    <t>Relación mensual de los comprobantes aprobados o rechazados en el aplicativo Siif Nación II, con los soportes idóneos.</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</si>
  <si>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</si>
  <si>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</si>
  <si>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</si>
  <si>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revisión de documentos</t>
  </si>
  <si>
    <t>Inexactitud en las cifras reveladas en los Estados Financieros del IDEAM.</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</si>
  <si>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</si>
  <si>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</si>
  <si>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</si>
  <si>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*Cronograma
*Conciliaciones elaboradas y debidamente firmadas</t>
  </si>
  <si>
    <t>Inoportunidad en la presentación de los boletines y reportes de ley.</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</si>
  <si>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</si>
  <si>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</si>
  <si>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</si>
  <si>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*Cronograma de entregas de reporte y soporte de recibido de los reportes</t>
  </si>
  <si>
    <t>Gestión del Control Disciplinario Interno</t>
  </si>
  <si>
    <t>Perdida, eliminación, modificación u ocultamiento de la información de la entidad que reposa en los servidores</t>
  </si>
  <si>
    <t>*No elaboración de archivos de respaldo
*Falta de limitación al ingreso y manipulación de la información generada</t>
  </si>
  <si>
    <t>*Elaboración de copias de respaldo semanalmente.
*Restricción a los permisos de uso de los archivos.</t>
  </si>
  <si>
    <t>*Reporte de copias de respaldo por parte de la Oficina Informática
*Informe del estado de permisos de uso de la información</t>
  </si>
  <si>
    <t>Evaluación y el Mejoramiento Continuo</t>
  </si>
  <si>
    <t>Retraso en el envío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</si>
  <si>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</si>
  <si>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</si>
  <si>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Menor</t>
  </si>
  <si>
    <t xml:space="preserve">*Realizar capacitación periódica en temas relacionados con la misión de la oficina. 
*Gestionar los presupuestos para la contratación del personal de la oficina y adquisición de elementos de hardware y software necesarios. </t>
  </si>
  <si>
    <t>*Plan de capacitación ejecutado 
*Plan Anual de Adquisiciones ejecutado</t>
  </si>
  <si>
    <t>Gestión del SGI</t>
  </si>
  <si>
    <t xml:space="preserve">Falta de confiabilidad de la información. </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</si>
  <si>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</si>
  <si>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 xml:space="preserve">* Retraso para el análisis de los temáticos.
* Falta de información veraz para las entidades del SINA y el SNGRD
*Pérdida de credibilidad de la entidad ante la comunidad
*Mayor incertidumbre en el análisis de la información.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</si>
  <si>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</si>
  <si>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</si>
  <si>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</si>
  <si>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</si>
  <si>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*Pérdida de credibilidad de la entidad ante la comunidad
*Falta de información veraz para las entidades del SINA y el SNGRD</t>
  </si>
  <si>
    <t xml:space="preserve">*Carta de compromiso firmada por el equipo de trabajo (funcionarios y contratistas) relaciona con el adecuado manejo y destinos de la información de pronósticos.
*Clausula de confidencialidad y manejo de la información en los contratos </t>
  </si>
  <si>
    <t>*Carta de compromiso firmada por servidores 
*Nuevos contratos con clausula de confidencialidad y manejo de la información</t>
  </si>
  <si>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</si>
  <si>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</si>
  <si>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</si>
  <si>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</si>
  <si>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Listas de asistencia</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</si>
  <si>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</si>
  <si>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</si>
  <si>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</si>
  <si>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</si>
  <si>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Reporte generado del sistema de gestión documental del Instituto</t>
  </si>
  <si>
    <t>Direccionar los procesos contractuales en favorecimiento de un tercero</t>
  </si>
  <si>
    <t>* Intereses particulares
* Favorecimiento de intereses a terceros</t>
  </si>
  <si>
    <t>Posibilidad de configurar faltas penales, fiscales y disciplinarias.</t>
  </si>
  <si>
    <t>Catastrófico</t>
  </si>
  <si>
    <t>Verificación de los procesos a contratar en el Comité de Contratación</t>
  </si>
  <si>
    <t>Actas de comité de contratación</t>
  </si>
  <si>
    <t>No contar con las pruebas suficientes para ejercer una defensa técnica y adecuada</t>
  </si>
  <si>
    <t>* Falta de recursos 
* Falta de diligencia del apoderado</t>
  </si>
  <si>
    <t>*Sentencia judicial adversa
*Condena pecuniaria a la entidad</t>
  </si>
  <si>
    <t>Elaborar informe de estado de ejecución de los procesos y presentarlos en el Comité de Conciliación</t>
  </si>
  <si>
    <t>Actas de comité de conciliación</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</si>
  <si>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</si>
  <si>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</si>
  <si>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</si>
  <si>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*Presentación del Plan Anual de Auditoria o sus modificaciones, con los criterios para la priorización de los procesos críticos.
*Presentación de los criterios tenidos en cuenta en la priorización de los procesos, al Comité Institucional de Control Interno.</t>
  </si>
  <si>
    <t>*Los procesos priorizados son consignados en el formato de Plan Anual de Auditorias.
*Actas del CICI</t>
  </si>
  <si>
    <t>Presentar informes de auditorias,  de cumplimiento  y seguimiento a objetivos, metas, procesos, planes y proyectos con inconsistencias y/u omitiendo información</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</si>
  <si>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</si>
  <si>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</si>
  <si>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</si>
  <si>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*Correo con aprobación o devolución del Informe de Auditoría
*Actas de reuniones de trabajo y listas de asistencia
*Sistema de gestión documental o correo electrónico
*Formato Conflicto de intereses</t>
  </si>
  <si>
    <t xml:space="preserve">Las recomendaciones formuladas no contribuyen  al mejoramiento continuo y al fortalecimiento institucional </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</si>
  <si>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</si>
  <si>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(jurídica, técnica, financieramente) para sustentar una toma de decisión
*La toma de decisiones no fortalece los procesos del Instituto
*No se puedan implementar oportunamente medidas correctivas y/o preventivas.</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</si>
  <si>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</si>
  <si>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*Formato de Anteproyecto de PPTO
*Correo electrónico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</si>
  <si>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</si>
  <si>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</si>
  <si>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*Juicios a priori, conducentes a conclusiones equivocadas
*Incumplimientos e inoportunidades en el desarrollo de la gestión</t>
  </si>
  <si>
    <t>Perdida de continuidad de la información</t>
  </si>
  <si>
    <t>*Fallas en la planificación de adquisición, mantenimiento y monitoreo. 
* Falta de papelería técnica e insumos.
*Estaciones fuera de servicio. 
*Orden público
*Falla en los equipos.
*Observador voluntario desmotivado.
*Personal técnico insuficiente para labores de campo.</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</si>
  <si>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</si>
  <si>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</si>
  <si>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*Hojas de inspección
*Informe de auditorias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</si>
  <si>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</si>
  <si>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</si>
  <si>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</si>
  <si>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*Auditorias internas.
*Programas de capacitación y  entrenamiento a los observadores voluntarios con mayor frecuencia.
*Verificación de los datos a través de los sistemas de información del Instituto.</t>
  </si>
  <si>
    <t>*Informe de auditorias
*Evaluaciones de los capacitados</t>
  </si>
  <si>
    <t>Inoportunidad en el suministro de bienes y servicios necesarios para el funcionamiento de la Entidad</t>
  </si>
  <si>
    <t>Falta de seguimiento a la adquisición de bienes y servicios para el funcionamiento de la Entidad</t>
  </si>
  <si>
    <t xml:space="preserve">*Ambiente inadecuado de trabajo.
*Insatisfacción del funcionario.
*Fallas en la prestación del servicio. </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</si>
  <si>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</si>
  <si>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</si>
  <si>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</si>
  <si>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</si>
  <si>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*Perdida de bienes del Instituto.
*Fallas en la prestación del servicio.
*Posible detrimento patrimonial.
*Investigaciones Disciplinarias.
*Investigaciones Administrativas.
*Investigaciones Penales.</t>
  </si>
  <si>
    <t>Verificación física del expediente validando la fecha de prescripción de cada uno de los siniestros reportados</t>
  </si>
  <si>
    <t>*Base de datos control de siniestros.
*Correos electrónicos.
*Oficios</t>
  </si>
  <si>
    <t>Direccionamiento de Estudios Previos para favorecer a terceros</t>
  </si>
  <si>
    <t xml:space="preserve">Carencia de controles en el proceso precontractual </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</si>
  <si>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</si>
  <si>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</si>
  <si>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*Radicado Orfeo *Estudios previos</t>
  </si>
  <si>
    <t>Manejo indebido de caja menor del IDEAM</t>
  </si>
  <si>
    <t>Inconsistencias en los documentos soportes (facturas y recibos) para legalizar pagos por caja menor</t>
  </si>
  <si>
    <t>*Peculado y detrimento patrimonial 
*Acciones disciplinarias por parte de los entes de control</t>
  </si>
  <si>
    <t>Realizar arqueo de caja menor de manera trimestral por parte del coordinador del Grupo.</t>
  </si>
  <si>
    <t>*Arqueos caja menor
*Extractos bancarios</t>
  </si>
  <si>
    <t>Incumplir los tiempos de respuesta establecidos por la norma.</t>
  </si>
  <si>
    <t xml:space="preserve">
Debilidades en los seguimientos por parte de las dependencias a las cuales se les asignan las PQRS
</t>
  </si>
  <si>
    <t>*Tutelas
*Demandas Administrativas
*Responsabilidad Penal y Disciplinaria
*Pérdida de la credibilidad.</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</si>
  <si>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</si>
  <si>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*Formato M-AC-F012 y seguimiento por correo electrónico.
*Lista de asistencia, fotografías, material utilizado. 
*Memorandos
*Actas reuniones.</t>
  </si>
  <si>
    <t xml:space="preserve">Atención inadecuada al ciudadano </t>
  </si>
  <si>
    <t>Personal no capacitado en protocolos de atención al ciudadano</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</si>
  <si>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</si>
  <si>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</si>
  <si>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 xml:space="preserve">*Encuestas NSU
*Lista de asistencia, fotografías, material utilizado.
</t>
  </si>
  <si>
    <t>Solicitar o aceptar pagos o cualquier otra clase de beneficio para agilizar la entrega de información</t>
  </si>
  <si>
    <t xml:space="preserve">*Funcionarios predispuestos a la materialización de conductas de corrupción. 
*Ausencia de controles en el trámite de provisión de información </t>
  </si>
  <si>
    <t>*Realizar talleres o capacitaciones y evaluación de estos ejercicios, sobre temas de normatividad asociada a PQRS.
*Revisión trimestral de los comportamientos en la respuesta de solicitudes para identificar comportamientos inusuales.</t>
  </si>
  <si>
    <t>*Lista de asistencia, fotografías, material utilizado. 
*Estadísticas del Formato F012</t>
  </si>
  <si>
    <t xml:space="preserve">*Causal de Nulidad (Artículo 143 No. 3 del CDU)
*Pérdida de credibilidad del grupo
*Actuación disciplinaria por parte de la PGN. </t>
  </si>
  <si>
    <t>*Ineficiencia en el desarrollo del proceso.                                      *Impunidad.</t>
  </si>
  <si>
    <t>Insignificante</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</si>
  <si>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</si>
  <si>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</si>
  <si>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Integridad</t>
  </si>
  <si>
    <t>Revisión del valor y de los rubros afectados, realizada por un funcionario diferente al que expide el certificado</t>
  </si>
  <si>
    <t>*Reporte de indicadores de gestión presupuestal que se envía a la Oficina Asesora de Planeación 
*Reportes de CDP Y RP anulados de forma autónoma por el Grupo de Presupuesto.</t>
  </si>
  <si>
    <t xml:space="preserve">Inoportunidad en el registro de un compromiso </t>
  </si>
  <si>
    <t xml:space="preserve">Retardo de entrega de los soportes para realizar los registros presupuestales </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</si>
  <si>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</si>
  <si>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</si>
  <si>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</si>
  <si>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</si>
  <si>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Verificar la coherencia entre la solicitud y la herramienta de seguimiento contractual para la expedición del CDP</t>
  </si>
  <si>
    <t>*Sistema de Gestión Documental - Orfeo, donde se pueden evidenciar los tiempos de recepción y respuesta de las solicitudes allegadas al Grupo de Presupuesto.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</si>
  <si>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</si>
  <si>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</si>
  <si>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*Perdida de Imagen, confianza y credibilidad Institucional
*Posibles acciones legales contra la entidad</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</si>
  <si>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</si>
  <si>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 xml:space="preserve">Manipulación de la información de carácter institucional (científica, técnica, misional, presupuestal, administrativa y financiera),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</si>
  <si>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</si>
  <si>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Permanencia de información desactualizada en el sitio web del IDEAM. </t>
  </si>
  <si>
    <t xml:space="preserve">Las áreas o dependencias que son responsables de subir y administrar sus propios contenidos (documentos, informes, boletines, reportes, estudios, entre otros), no lo hacen de manera periódica y con la sistematicidad que se requiere. </t>
  </si>
  <si>
    <t xml:space="preserve">Información desactualizada que desorienta y desinforma al usuario, o no lo informa en los tiempos actuales en los que se hace la consulta. </t>
  </si>
  <si>
    <t>*Monitorear, verificar y alertar acerca de la información desactualizada, de tal manera que se le notifique a la dependencia que corresponda para que actualice la información</t>
  </si>
  <si>
    <t>Imprecisión e inexactitud de  los informes y documentos emitidos por el Instituto</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</si>
  <si>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</si>
  <si>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</si>
  <si>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</si>
  <si>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t>*Fallas en la planificación de adquisición, mantenimiento y monitoreo. 
*Falta de papelería técnica e insumos.
*Estaciones fuera de servicio. 
*Orden público
*Falla en los equipos.
*Observador voluntario desmotivado.
*Personal técnico insuficiente para labores de campo.</t>
  </si>
  <si>
    <t>Manipulación de la información Hidrometeorológica y Ambiental para beneficio particular.</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</si>
  <si>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</si>
  <si>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</si>
  <si>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</si>
  <si>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*Informe de auditorias
*Minutas Contractuales</t>
  </si>
  <si>
    <t>Demora en las respuestas o conceptos hacia el usuario, del proceso de acreditación</t>
  </si>
  <si>
    <t>*Ausencia de sistemas de información efectivos que permitan medir los tiempos de proceso.
*Reprocesos en las diferentes etapas.
*Toma de decisiones de todo el proceso centralizado en una sola persona</t>
  </si>
  <si>
    <t>*Detrimento de la imagen institucional.
*Acciones jurídicas en contra del IDEAM.</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</si>
  <si>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</si>
  <si>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</si>
  <si>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Respuestas en contravención con normatividad vigente, el proceso o conceptos científicos</t>
  </si>
  <si>
    <t>*Deficiencias en la revisión preliminar del trámite.
*Asignación de tareas jurídicas al equipo técnico.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</si>
  <si>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</si>
  <si>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*Auto de inicio de proceso, informes técnicos y el seguimiento a las Pruebas de Evaluación de Desempeño, son controles para mantener conceptos coherentes relacionados con la acreditación</t>
  </si>
  <si>
    <t>*Reporte de actos administrativos Secretaria General
*Comunicaciones</t>
  </si>
  <si>
    <t>No realización de visita de evaluación para acreditación</t>
  </si>
  <si>
    <t>*Retrasos en transporte hacia el laboratorio evaluado.
*Incapacidad del evaluador.
*Retrasos en pagos de viáticos al evaluador.</t>
  </si>
  <si>
    <t>*Cotizaciones revisadas por parte de un evaluador líder para confirmar tiempos según los muestreos, o el desplazamiento
*Programación con dos meses de anticipación, programación a tiempo del PAC y de las comisiones</t>
  </si>
  <si>
    <t>Programación</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</si>
  <si>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</si>
  <si>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</si>
  <si>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</si>
  <si>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*Registro activo de conflicto de intereses, más el registro de compromiso de confidencialidad, imparcialidad e independencia de todo el grupo.
*Confirmación de impedimentos previo a la visita in situ.</t>
  </si>
  <si>
    <t>Documentos del Sistema de Gestión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</si>
  <si>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</si>
  <si>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</si>
  <si>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*Pérdida de reputación.
*Insatisfacción de los grupos de interés por la mala prestación de los servicios.</t>
  </si>
  <si>
    <t>Jornadas de socialización y sensibilización que fortalezcan la cultura institucional, en lo referente al SGI</t>
  </si>
  <si>
    <t>Cronograma de socialización, y listados de asistencia, en la carpeta compartida de la OAP</t>
  </si>
  <si>
    <t>Manejo y conservación inadecuada de la información en la Entidad.</t>
  </si>
  <si>
    <t>*Desconocimiento del SGI por parte de los usuarios del sistema
*Desaparición de la información.</t>
  </si>
  <si>
    <t>*Inadecuada toma de decisiones por falta de soportes.
*Perdida de la memoria histórica.</t>
  </si>
  <si>
    <t>Control de los documentos del SGI</t>
  </si>
  <si>
    <t>*Listado maestro de documentos 
*Repositorio de documentos del SGI</t>
  </si>
  <si>
    <t>Identificación y valoración incorrecta de los riesgos de los procesos.</t>
  </si>
  <si>
    <t>*Erogaciones asociadas a los reprocesos.
*Acciones judiciales y disciplinarias.</t>
  </si>
  <si>
    <t>Verificación y seguimiento a los riesgos asociados a los procesos</t>
  </si>
  <si>
    <t>Evidenciar respecto a la implementación de los controles asociados a cada riesgo</t>
  </si>
  <si>
    <t>Inadecuada formulación y seguimiento de los planes institucionales</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</si>
  <si>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</si>
  <si>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</si>
  <si>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*Seguimiento a la matriz de desempeño del Instituto
*Cumplimiento del procedimiento del Plan de Acción</t>
  </si>
  <si>
    <t>*Presentar a la Alta Dirección el seguimiento al Plan de Acción del IDEAM
*Programar capacitaciones a la Dirección en temas gerenciales</t>
  </si>
  <si>
    <t>Planes operativos o de acción poco coherentes con los objetivos estratégicos del IDEAM</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</si>
  <si>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</si>
  <si>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</si>
  <si>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</si>
  <si>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</si>
  <si>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</si>
  <si>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</si>
  <si>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</si>
  <si>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</si>
  <si>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Oportunidad de respuesta en la entrega de resultados a las partes interesadas.</t>
  </si>
  <si>
    <t>Tiempo de rezago de información en la verificación y validación de los datos generados para la toma de decisiones.</t>
  </si>
  <si>
    <t>Divulgación de Información sin verificación y validación de los datos generados. Pérdida de credibilidad del servicio prestado por el Laboratorio de Calidad Ambiental del IDEAM.</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</si>
  <si>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</si>
  <si>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Registros de laboratorio</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</si>
  <si>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</si>
  <si>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</si>
  <si>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</si>
  <si>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Suministro de información de la red de calidad de agua por parte de los funcionarios no autorizados, por fuera de los canales establecidos para tal fin, para beneficio particular.</t>
  </si>
  <si>
    <t>Registros de Orfeo y canales de atención al ciudadano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</si>
  <si>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</si>
  <si>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</si>
  <si>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</si>
  <si>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</si>
  <si>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</si>
  <si>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</si>
  <si>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</si>
  <si>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</si>
  <si>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</si>
  <si>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</si>
  <si>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</si>
  <si>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</si>
  <si>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</si>
  <si>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</si>
  <si>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</si>
  <si>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</si>
  <si>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</si>
  <si>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</si>
  <si>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</si>
  <si>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</si>
  <si>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</si>
  <si>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</si>
  <si>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</si>
  <si>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</si>
  <si>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</si>
  <si>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</si>
  <si>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</si>
  <si>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</si>
  <si>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</si>
  <si>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</si>
  <si>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</si>
  <si>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</si>
  <si>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</si>
  <si>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</si>
  <si>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</si>
  <si>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</si>
  <si>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</si>
  <si>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t xml:space="preserve">* Matriz de seguimiento a los proyectos y programas de Cooperación y Asuntos Internacionales.
* Listas de Asistencia y Actas de Reunión (ayudas memoria) </t>
  </si>
  <si>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</si>
  <si>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</si>
  <si>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 Matriz de seguimiento a los proyectos y programas de Cooperación y Asuntos Internacionales.</t>
  </si>
  <si>
    <t>*Pérdida de la información
*Falta de credibilidad en los procesos institucionales
*Pérdida de imagen tanto del área como del instituto
'Reprocesos de actividades y aumento de carga operativa</t>
  </si>
  <si>
    <t>*Elaboración de copias de respaldo de la información.
*Restricción a los permisos de uso de los archivos.</t>
  </si>
  <si>
    <t xml:space="preserve">*Matriz y documento de trazabilidad de proyectos de CAI del IDEAM históricos, donde se identifica: vigencia, compromisos del IDEAM después del convenio. </t>
  </si>
  <si>
    <t>CONTROL DE CAMBIOS AL PLAN ANTICORRUPCIÓN Y ATENCIÓN AL CIUDADANO</t>
  </si>
  <si>
    <t>FECHA</t>
  </si>
  <si>
    <t>CAMBIOS</t>
  </si>
  <si>
    <t>ENTE APROBADOR</t>
  </si>
  <si>
    <t>VERSIÓN</t>
  </si>
  <si>
    <t>En el índice se cambió el título, se quitó la palabra propuesta, decía "PROPUESTA PLAN ANTICORRUPCIÓN Y ATENCIÓN AL CIUDADANO" y queda "PLAN ANTICORRUPCIÓN Y ATENCIÓN AL CIUDADANO"</t>
  </si>
  <si>
    <t>Comité Institucional de Gestión y Desempeño</t>
  </si>
  <si>
    <t xml:space="preserve">Se cambiaron los encabezados en todas las hojas quedando igual que la hoja de índice, filas 1 a la 4 </t>
  </si>
  <si>
    <t>En el índice se modificó el nombre de los componentes 1, 4, 5 y 6</t>
  </si>
  <si>
    <t>Los títulos de los componentes, ubicados en la fila 6 de todas las hojas, se ajustaron de acuerdo como se modificó el índice</t>
  </si>
  <si>
    <t xml:space="preserve">Se agregó la hoja de objetivos </t>
  </si>
  <si>
    <t>En el componente 1. Gestión Riesgo de Corrupción: Se modificó la fecha programada en el subcomponente 2.1, estaba (febrero - junio) y se modificó a (febrero - noviembre)</t>
  </si>
  <si>
    <t>En el componente 1. Gestión Riesgo de Corrupción: Se modificó la fecha programada en el subcomponente 3.2, estaba 31/01/2020 y se agregó 15/08/2020</t>
  </si>
  <si>
    <t>En el componente 2. Racionalización de Trámites: Se modificó la Mejora a implementar "Actualizar la Resolución 268 de 2015", y se agregó la  Resolución 2509 de 2011, quedando así "Actualizar la Resolución 2509 de 2011 y la 268 de 2015".</t>
  </si>
  <si>
    <t>En el componente 2. Racionalización de Trámites: Se pega en la parte inferior, el consolidado de la estrategia de racionalización de los dos (2)  trámites inscritos en la página del Departamento de la Función Pública (formato PDF).</t>
  </si>
  <si>
    <t>En el componente 3. Rendición de Cuentas, Subcomponente 3, se unificó el subcomponente 3.2 y 3.4, quedando en el 3.3., modificada la activida, meta y responsables.</t>
  </si>
  <si>
    <t>En el componente 6. Mecanismos para la Transparencia y Acceso a la Información: Se incluyó el subcomponente 4.1 "Criterio diferencial de accesibilidad", describiendo su actividad, meta o producto, indicador, responsable, fecha programada</t>
  </si>
  <si>
    <t>Se agregó el componente 7. Iniciativas Adicionales, incluyendo 2 subcompontes así:  1. Código de integridad y  2. Conflicto de Intereses</t>
  </si>
  <si>
    <t>Se incluyó la hoja 8 Mapa de riesgos</t>
  </si>
  <si>
    <t>* Oficina Asesora de Planeación</t>
  </si>
  <si>
    <t>* Grupo de Comunicaciones y Prensa</t>
  </si>
  <si>
    <t>Corte 30/04/2020 Publicar 11/05/2020
Corte 31/08/2020 Publicar 08/09/2020
Corte 31/12/2020 Publicar 13/01/2021</t>
  </si>
  <si>
    <r>
      <rPr>
        <b/>
        <sz val="11"/>
        <color theme="1"/>
        <rFont val="Agency FB"/>
        <family val="2"/>
      </rPr>
      <t>•</t>
    </r>
    <r>
      <rPr>
        <b/>
        <sz val="11"/>
        <color theme="1"/>
        <rFont val="Calibri"/>
        <family val="2"/>
      </rPr>
      <t xml:space="preserve"> Fomentar el cumplimiento de </t>
    </r>
    <r>
      <rPr>
        <b/>
        <sz val="11"/>
        <color theme="1"/>
        <rFont val="Calibri"/>
        <family val="2"/>
        <scheme val="minor"/>
      </rPr>
      <t>las acciones encaminadas hacia la lucha contra la corrupción</t>
    </r>
  </si>
  <si>
    <r>
      <t xml:space="preserve">Continuar con la estrategia de implementar un mecanismo alternativo de comunicación </t>
    </r>
    <r>
      <rPr>
        <sz val="10"/>
        <rFont val="Calibri"/>
        <family val="2"/>
        <scheme val="minor"/>
      </rPr>
      <t xml:space="preserve">virtual </t>
    </r>
    <r>
      <rPr>
        <sz val="10"/>
        <color indexed="8"/>
        <rFont val="Calibri"/>
        <family val="2"/>
        <scheme val="minor"/>
      </rPr>
      <t>con el usuario, para la notificación al usuario, tanto de los actos administrativos generados, como de la comunicación del usuario con el IDEAM en el marco del trámite</t>
    </r>
  </si>
  <si>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</si>
  <si>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</si>
  <si>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</si>
  <si>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</si>
  <si>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</si>
  <si>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</si>
  <si>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</si>
  <si>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</si>
  <si>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</si>
  <si>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</si>
  <si>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</si>
  <si>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</si>
  <si>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</si>
  <si>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</si>
  <si>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</si>
  <si>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</si>
  <si>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</si>
  <si>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</si>
  <si>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</si>
  <si>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ELABORÓ:
Daniel Díaz Díaz
Contratista OAP Sistema de Gestión Integrado</t>
  </si>
  <si>
    <t>REVISÓ:     
Telly de Jesús Month
Jefe Oficina Asesora de Planeación.</t>
  </si>
  <si>
    <t>APROBÓ:
Telly de Jesús Month
Jefe Oficina Asesora de Planeación</t>
  </si>
  <si>
    <t>IMPACTO</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</si>
  <si>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MENSUAL,  para evitar  su materialización por parte de los procesos a cargo de estos.</t>
    </r>
  </si>
  <si>
    <t xml:space="preserve">Gestionar mediante procedimientos, es improbable que se necesite la aplicación específica de recursos, y se realiza en el reporte mensual de su desempeño. </t>
  </si>
  <si>
    <t>X</t>
  </si>
  <si>
    <t>Los riesgos Bajos deben ser Objeto de seguimiento por parte de todos los funcionarios</t>
  </si>
  <si>
    <t>BAJO/ ACEPTABLE</t>
  </si>
  <si>
    <t>VERDE</t>
  </si>
  <si>
    <t>ALTO</t>
  </si>
  <si>
    <t>MEDIO</t>
  </si>
  <si>
    <t>BAJO</t>
  </si>
  <si>
    <t>Rara vez</t>
  </si>
  <si>
    <t>Gestionar mediante acciones de control anticipadas, como procedimientos, instructivos, monitoreo y/o mantenimiento de acciones que permitan REDUCIR la probabilidad o el impacto de ocurrencia del riesgo, se hace seguimiento BIMESTRAL. </t>
  </si>
  <si>
    <t xml:space="preserve"> Los riesgos Moderados deben ser objeto de Seguimiento adecuado por parte de los Líderes o Gestores Calidad, Gestores de Riesgos, Todos los funcionarios.</t>
  </si>
  <si>
    <t>MEDIO/ TOLERABLE</t>
  </si>
  <si>
    <t>AMARILLO</t>
  </si>
  <si>
    <t>Improbable</t>
  </si>
  <si>
    <t>Establecer acciones de control y evaluar las medidas propuestas, asignar recursos que permitan EVITAR la materialización del riesgo.  Se monitorea MENSUALMENTE.</t>
  </si>
  <si>
    <t>Los riesgos Altos requieren la atención de jefes de oficina, Procuradores Regionales, departamentales y provinciales los Líderes de Proceso, Coordinadores, Supervisores de Contrato.</t>
  </si>
  <si>
    <t>ALTO/ IMPORTANTE</t>
  </si>
  <si>
    <t>NARANJA</t>
  </si>
  <si>
    <t>MUY ALTO</t>
  </si>
  <si>
    <t>Realizar acciones de control y atención de forma inmediata. Son objeto de seguimiento permanente.</t>
  </si>
  <si>
    <t xml:space="preserve">Los riesgos extremos deben ponerse en conocimiento de Procurador general, Viceprocurador, Comité de control Interno, jefes de oficina Procuradores Regionales, departamentales y provinciales </t>
  </si>
  <si>
    <t>MUY ALTO/ INACEPTABLE</t>
  </si>
  <si>
    <t>ROJO</t>
  </si>
  <si>
    <t>ACCIONES  DE CONTROL</t>
  </si>
  <si>
    <t>ACEPTAR</t>
  </si>
  <si>
    <t>COMPARTIR O TRANSFERIR</t>
  </si>
  <si>
    <t>REDUCIR</t>
  </si>
  <si>
    <t>EVITAR</t>
  </si>
  <si>
    <t>ROLES Y RESPONSABILDADES</t>
  </si>
  <si>
    <t>ZONA DE RIESGO</t>
  </si>
  <si>
    <t>COLOR</t>
  </si>
  <si>
    <t>Casi seguro</t>
  </si>
  <si>
    <t>ESTRATEGIAS PARA EL TRATAMIENTO DEL RIESGO</t>
  </si>
  <si>
    <t>MAPA CALOR</t>
  </si>
  <si>
    <t>PROBABILIDAD</t>
  </si>
  <si>
    <t>Evidencias</t>
  </si>
  <si>
    <t>No aplica</t>
  </si>
  <si>
    <t>1.5</t>
  </si>
  <si>
    <t>1.6</t>
  </si>
  <si>
    <t>De acuerdo con la meta o producto sobre la divulgación del plan anticorrupción y de atención al ciudadano (primera vesión) y mapa de riesgos de corrupción, el Grupo de Comunicaciones y Prensa realizó la prublicación el 20 de enero de 2020 a través de la página web. La segunda versión del Plan Anticorrupción con sus modificaciones, igualmente se publicó por la Web, correos masivos y redes sociales del Ideam.</t>
  </si>
  <si>
    <t xml:space="preserve">Con el liderazgo de la Oficina Asesora de Planeación - OAP y conjuntamente con el Grupo de Comunicaciones y Prensa, el apoyo de la Oficina de Informática y la veeduría de la Dirección General, la Oficina de Control - Interno - OCI y el Grupo de Servicio al Ciudadano. El Grupo de Comunicaciones y Prensa, ha realizado seguimiento de los vínculos o links  de la página web Ley de Transparencia, para constatar la actualización de la información  que tiene a cargo cada dependencia. La OAP ha brindado todo el apoyo para que a través de memorandos se citen a las dependencias que no han dado cumplimiento con lo requerido. Así mismo y debido a las inconsistencias presentadas, la OAP conformó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(se expuso a la alta dirección a través del comité No. 30) y mantener actualizado todos sus contenidos, de acuerdo con su periodicidad. El seguimiento a estos links por parte del Grupo de Comunicaciones y Prensa se adelanta cada dos meses. </t>
  </si>
  <si>
    <t>El Grupo de Comunicaciones y Prensa ha publicado en la página Web e Intranet las noticias relacionadas con la gestión de la entidad</t>
  </si>
  <si>
    <t>Se han realizado diversas publicaciones de productos realizados por el Ideam, que han requerido diferentes piezas elaboradas por el diseñador del Grupo de Comunicaciones y Prensa.  El deseño de piezas gráficas o banners van acompañadas con la noticia o el contenido de la información.</t>
  </si>
  <si>
    <r>
      <rPr>
        <b/>
        <sz val="10"/>
        <color theme="1"/>
        <rFont val="Calibri"/>
        <family val="2"/>
        <scheme val="minor"/>
      </rPr>
      <t>1.6.1</t>
    </r>
    <r>
      <rPr>
        <sz val="10"/>
        <color theme="1"/>
        <rFont val="Calibri"/>
        <family val="2"/>
        <scheme val="minor"/>
      </rPr>
      <t xml:space="preserve"> Pieza Conversatorio alertas hidrometeorológicas 14 de mayo de 2020
</t>
    </r>
    <r>
      <rPr>
        <b/>
        <sz val="10"/>
        <color theme="1"/>
        <rFont val="Calibri"/>
        <family val="2"/>
        <scheme val="minor"/>
      </rPr>
      <t>1.6.2</t>
    </r>
    <r>
      <rPr>
        <sz val="10"/>
        <color theme="1"/>
        <rFont val="Calibri"/>
        <family val="2"/>
        <scheme val="minor"/>
      </rPr>
      <t xml:space="preserve"> Pieza Día Internacional Conservación de Suelos 7 de julio de 2020
</t>
    </r>
    <r>
      <rPr>
        <b/>
        <sz val="10"/>
        <color theme="1"/>
        <rFont val="Calibri"/>
        <family val="2"/>
        <scheme val="minor"/>
      </rPr>
      <t>1.6.3</t>
    </r>
    <r>
      <rPr>
        <sz val="10"/>
        <color theme="1"/>
        <rFont val="Calibri"/>
        <family val="2"/>
        <scheme val="minor"/>
      </rPr>
      <t xml:space="preserve"> Pieza Conversatorio Ciudadanos en la mesa de Pronósticos y Alertas 23 de julio de 2020
</t>
    </r>
    <r>
      <rPr>
        <b/>
        <sz val="10"/>
        <color theme="1"/>
        <rFont val="Calibri"/>
        <family val="2"/>
        <scheme val="minor"/>
      </rPr>
      <t>1.6.4</t>
    </r>
    <r>
      <rPr>
        <sz val="10"/>
        <color theme="1"/>
        <rFont val="Calibri"/>
        <family val="2"/>
        <scheme val="minor"/>
      </rPr>
      <t xml:space="preserve"> Pieza Rueda de Prensa Resultados del Monitoreo a la Deforestación en Colombia el 9 de julio de 2020.
</t>
    </r>
    <r>
      <rPr>
        <b/>
        <sz val="10"/>
        <color theme="1"/>
        <rFont val="Calibri"/>
        <family val="2"/>
        <scheme val="minor"/>
      </rPr>
      <t>1.6.5</t>
    </r>
    <r>
      <rPr>
        <sz val="10"/>
        <color theme="1"/>
        <rFont val="Calibri"/>
        <family val="2"/>
        <scheme val="minor"/>
      </rPr>
      <t xml:space="preserve"> Pieza Rueda de Prensa Virtual del Monitoreo y Seguimiento a la Deforestación en el País el 5 de mayo 2020.
</t>
    </r>
    <r>
      <rPr>
        <b/>
        <sz val="10"/>
        <color theme="1"/>
        <rFont val="Calibri"/>
        <family val="2"/>
        <scheme val="minor"/>
      </rPr>
      <t xml:space="preserve">1.6.6 </t>
    </r>
    <r>
      <rPr>
        <sz val="10"/>
        <color theme="1"/>
        <rFont val="Calibri"/>
        <family val="2"/>
        <scheme val="minor"/>
      </rPr>
      <t>Pieza Conversatorio virtual: Clima y Ambiente en junio de 2020
Página web:</t>
    </r>
    <r>
      <rPr>
        <sz val="10"/>
        <color theme="4" tint="-0.249977111117893"/>
        <rFont val="Calibri"/>
        <family val="2"/>
        <scheme val="minor"/>
      </rPr>
      <t xml:space="preserve"> https://bit.ly/33SQtRS</t>
    </r>
    <r>
      <rPr>
        <sz val="10"/>
        <color theme="1"/>
        <rFont val="Calibri"/>
        <family val="2"/>
        <scheme val="minor"/>
      </rPr>
      <t xml:space="preserve">
Intranet:</t>
    </r>
    <r>
      <rPr>
        <sz val="10"/>
        <color theme="4" tint="-0.249977111117893"/>
        <rFont val="Calibri"/>
        <family val="2"/>
        <scheme val="minor"/>
      </rPr>
      <t xml:space="preserve"> https://bit.ly/3dEmXDM</t>
    </r>
  </si>
  <si>
    <r>
      <rPr>
        <b/>
        <sz val="10"/>
        <color theme="1"/>
        <rFont val="Calibri"/>
        <family val="2"/>
        <scheme val="minor"/>
      </rPr>
      <t>3.1.1</t>
    </r>
    <r>
      <rPr>
        <sz val="10"/>
        <color theme="1"/>
        <rFont val="Calibri"/>
        <family val="2"/>
        <scheme val="minor"/>
      </rPr>
      <t xml:space="preserve"> Documento de imágenes de pruebas denominado PUBLIC_EN_SGI.doc. 
</t>
    </r>
    <r>
      <rPr>
        <b/>
        <sz val="10"/>
        <color theme="1"/>
        <rFont val="Calibri"/>
        <family val="2"/>
        <scheme val="minor"/>
      </rPr>
      <t>3.1.1</t>
    </r>
    <r>
      <rPr>
        <sz val="10"/>
        <color theme="1"/>
        <rFont val="Calibri"/>
        <family val="2"/>
        <scheme val="minor"/>
      </rPr>
      <t xml:space="preserve"> Correos de solicitud de publicación
</t>
    </r>
    <r>
      <rPr>
        <b/>
        <sz val="10"/>
        <color theme="1"/>
        <rFont val="Calibri"/>
        <family val="2"/>
        <scheme val="minor"/>
      </rPr>
      <t>3.1.1</t>
    </r>
    <r>
      <rPr>
        <sz val="10"/>
        <color theme="1"/>
        <rFont val="Calibri"/>
        <family val="2"/>
        <scheme val="minor"/>
      </rPr>
      <t xml:space="preserve"> Formato actualizado y publicado
</t>
    </r>
    <r>
      <rPr>
        <b/>
        <sz val="10"/>
        <color theme="1"/>
        <rFont val="Calibri"/>
        <family val="2"/>
        <scheme val="minor"/>
      </rPr>
      <t>3.1.2</t>
    </r>
    <r>
      <rPr>
        <sz val="10"/>
        <color theme="1"/>
        <rFont val="Calibri"/>
        <family val="2"/>
        <scheme val="minor"/>
      </rPr>
      <t xml:space="preserve"> Documento MATERIAL_CAP_ACT_INF.doc que muestra la ruta del material de capacitación y video de sensibilización
</t>
    </r>
    <r>
      <rPr>
        <b/>
        <sz val="10"/>
        <color theme="1"/>
        <rFont val="Calibri"/>
        <family val="2"/>
        <scheme val="minor"/>
      </rPr>
      <t>3.1.3</t>
    </r>
    <r>
      <rPr>
        <sz val="10"/>
        <color theme="1"/>
        <rFont val="Calibri"/>
        <family val="2"/>
        <scheme val="minor"/>
      </rPr>
      <t xml:space="preserve"> Matriz de indicadores de gestión II trimestre
</t>
    </r>
    <r>
      <rPr>
        <b/>
        <sz val="10"/>
        <color theme="1"/>
        <rFont val="Calibri"/>
        <family val="2"/>
        <scheme val="minor"/>
      </rPr>
      <t>3.1.3</t>
    </r>
    <r>
      <rPr>
        <sz val="10"/>
        <color theme="1"/>
        <rFont val="Calibri"/>
        <family val="2"/>
        <scheme val="minor"/>
      </rPr>
      <t xml:space="preserve"> Correo indicadores de gestión II trimestre </t>
    </r>
  </si>
  <si>
    <r>
      <rPr>
        <b/>
        <sz val="10"/>
        <color theme="1"/>
        <rFont val="Calibri"/>
        <family val="2"/>
        <scheme val="minor"/>
      </rPr>
      <t>3.2.1</t>
    </r>
    <r>
      <rPr>
        <sz val="10"/>
        <color theme="1"/>
        <rFont val="Calibri"/>
        <family val="2"/>
        <scheme val="minor"/>
      </rPr>
      <t xml:space="preserve"> Manual de Políticas de Seguridad en Construcción denominado: MANUAL DE POLíTICAS DE SEGURIDAD DE LA INFORMACIÓN.doc
</t>
    </r>
    <r>
      <rPr>
        <b/>
        <sz val="10"/>
        <color theme="1"/>
        <rFont val="Calibri"/>
        <family val="2"/>
        <scheme val="minor"/>
      </rPr>
      <t>3.2.2</t>
    </r>
    <r>
      <rPr>
        <sz val="10"/>
        <color theme="1"/>
        <rFont val="Calibri"/>
        <family val="2"/>
        <scheme val="minor"/>
      </rPr>
      <t xml:space="preserve"> Correos de invitación a reuniones para revisión de los documentos de TI y formatos de control.</t>
    </r>
  </si>
  <si>
    <t>Cumplida ya al 100 %</t>
  </si>
  <si>
    <t>Diariamente se han realizado compañas por medio de correos masivos con el lema "Bienestar en tu hogar" sobre la importancia de los valores y sobre temas relacionados con conflictos de interes</t>
  </si>
  <si>
    <t>Mensualmente se han enviado el reconocimiento de 2 embajadores por medio de correos masivos.</t>
  </si>
  <si>
    <t>1.3.1 Un funcionario terminó el curso de integridad, transparencia y lucha contra la corrupción brindado por el DAFP y allegó el certificado correspondiente.
1.3.2 El 26 de junio se desarrolló capacitación (charla) del código de integridad por Colsubsidio, en homenaje al día de la familia.</t>
  </si>
  <si>
    <t>En sesión No. 22 del Comité Institucional de Gestión y Desempeño del 1 de junio de 2020, se conformó el Grupo de Trabajo para la implementación de  Código de integridad y la gestión de conflictos de intereses</t>
  </si>
  <si>
    <t>Actividad posterior a la implementación de la estrategia de rendición de cuentas la cual se llevará a cabo el 31 de agosto de 2020</t>
  </si>
  <si>
    <t>La Oficina Asesora de Planeación, realizó el seguimiento al Plan Anticorrupción y Atención al Ciudadano del segundo cuatrimestre</t>
  </si>
  <si>
    <r>
      <rPr>
        <b/>
        <sz val="10"/>
        <color theme="1"/>
        <rFont val="Calibri"/>
        <family val="2"/>
        <scheme val="minor"/>
      </rPr>
      <t xml:space="preserve">3.1.1  </t>
    </r>
    <r>
      <rPr>
        <sz val="10"/>
        <color theme="1"/>
        <rFont val="Calibri"/>
        <family val="2"/>
        <scheme val="minor"/>
      </rPr>
      <t xml:space="preserve">Solicitud mediante correo electrónico del 4 de agosto de 2020, de la Oficina Asesora de Planeación de divulgación de la versión No. 2 del Plan Anticorrupción y Atención al Ciudadano 2020 - PAAC 2020.
</t>
    </r>
    <r>
      <rPr>
        <b/>
        <sz val="10"/>
        <color theme="1"/>
        <rFont val="Calibri"/>
        <family val="2"/>
        <scheme val="minor"/>
      </rPr>
      <t>3.1.2</t>
    </r>
    <r>
      <rPr>
        <sz val="10"/>
        <color theme="1"/>
        <rFont val="Calibri"/>
        <family val="2"/>
        <scheme val="minor"/>
      </rPr>
      <t xml:space="preserve"> Se evidencia el correo del 5 de agosto de 2020, mediante el cual se dio a conocer la versión No. 2 del Plan Anticorrupción y Atención al Ciudadano 2020 - PAAC 2020
</t>
    </r>
    <r>
      <rPr>
        <b/>
        <sz val="10"/>
        <color theme="1"/>
        <rFont val="Calibri"/>
        <family val="2"/>
        <scheme val="minor"/>
      </rPr>
      <t>3.1.3</t>
    </r>
    <r>
      <rPr>
        <sz val="10"/>
        <color theme="1"/>
        <rFont val="Calibri"/>
        <family val="2"/>
        <scheme val="minor"/>
      </rPr>
      <t xml:space="preserve"> Publicación en Facebook de la versión No. 2 del Plan Anticorrupción y Atención al Ciudadano 2020 - PAAC 2020
</t>
    </r>
    <r>
      <rPr>
        <b/>
        <sz val="10"/>
        <color theme="1"/>
        <rFont val="Calibri"/>
        <family val="2"/>
        <scheme val="minor"/>
      </rPr>
      <t xml:space="preserve">3.1.4 </t>
    </r>
    <r>
      <rPr>
        <sz val="10"/>
        <color theme="1"/>
        <rFont val="Calibri"/>
        <family val="2"/>
        <scheme val="minor"/>
      </rPr>
      <t>Pantallazo de la publicación en página web del Ideam de la versión No. 2 del Plan Anticorrupción y Atención al Ciudadano 2020 - PAAC 2020.</t>
    </r>
  </si>
  <si>
    <t xml:space="preserve">1.1.1 El 22 de julio de 2020, se realizó capacitación Gestión del Riesgo (Modificaciones - Guía para la administración del riesgo y el diseño de los controles en entidades públicas).  Por la conferencista del Departamento Administrativo de la Función Pública - DAFP, Myriam Cubillos Benavides.
</t>
  </si>
  <si>
    <t xml:space="preserve">La Audiencia pública se encuentra programada para el 31 de agosto 2020, la cual se llevará a cabo de manera virtual y a la fecha se están haciendo los preparativos para su realización como son:
2.1.1 El Grupo de Servicio al Ciudadano remitió sondeo de opinión de la audiencia pública de rendición de cuentas a correos electrónicos que se encuentran en la base de datos del Grupo del Servicio al Ciudadano, usuarios que consultan los servicios del IDEAM.  </t>
  </si>
  <si>
    <t>El Departamento Nacional de Planeación - DNP ha enviado comunicado informando que se aplazaran las ferias Nacionales de Servicio al Ciudadano hasta el 30 de mayo de 2020 o hasta nueva orden, por lo tanto, se está sujeto a las directrices de esta entidad ya que es la encargada de organizar esos eventos, no se ha recibido ninguna información hasta la fecha de las ferias nacionales ya que por la contingencia es imposible realizar desplazamiento o asistir a eventos masivos</t>
  </si>
  <si>
    <t xml:space="preserve">Esta actividad se realizará en el último cuatrimestre del año, teniendo en cuenta que se le debe dar la oportunidad a todos los usuarios para poder premiar la fidelidad con la entidad </t>
  </si>
  <si>
    <t xml:space="preserve">El día 14 de agosto de 2020, se realizó una capacitación para todos los funcionarios y contratistas del Ideam enfocado en rendición de cuentas. </t>
  </si>
  <si>
    <t>El reconocimiento se llevará a cabo en el tercer cuatrimestre de 2020.</t>
  </si>
  <si>
    <t>Se publicaron en el portal institucional, dos (2) informes  del seguimiento hecho a la gestión interna de las PQRS, correspondiente al primero y segundo trimestre de 2020, en las fechas de ley estipuladas, en el siguiente enlace: http://www.ideam.gov.co/web/atencion-y-participacion-ciudadana/informes-pqrsdf</t>
  </si>
  <si>
    <t xml:space="preserve">
Se realizó el informe de NSU I semestre 2020 y se publicó en el portal institucional
</t>
  </si>
  <si>
    <t xml:space="preserve">En el informe se plantearon unas acciones de mejora frente al análisis de la medición, se realizará la implementación en el cuatrimestre final de 2020, el Grupo de Servicio al Ciudadana se encuentra en el análisis para esto. </t>
  </si>
  <si>
    <t xml:space="preserve">Se ha realizado el proceso para la mejora del formulario de PQRS en el portal institucional, en próximos días ya saldrá en producción el formulario, ya que se están realizando los trámites pertinentes por parte de informática y así se pueda visualizar en la página web. </t>
  </si>
  <si>
    <t xml:space="preserve">En el II cuatrimestre de 2020, se dictaron 4 capacitaciones promoviendo la cultura de servicio al ciudadano, en las siguientes fechas y dependencias: 
1) Área Operativa N° 3, 15 de mayo de 2020.  
2) Área Operativa N° 8, 20 de mayo de 2020.  
3) Oficina Asesora de Planeación, 9 de junio de 2020. 
4) Subdirección de Meteorología, 24 de junio de 2020. </t>
  </si>
  <si>
    <r>
      <rPr>
        <b/>
        <sz val="10"/>
        <color theme="1"/>
        <rFont val="Calibri"/>
        <family val="2"/>
        <scheme val="minor"/>
      </rPr>
      <t>1.5.1</t>
    </r>
    <r>
      <rPr>
        <sz val="10"/>
        <color theme="1"/>
        <rFont val="Calibri"/>
        <family val="2"/>
        <scheme val="minor"/>
      </rPr>
      <t xml:space="preserve"> Revista Ideambiente versión 2020 
Publicación revista Ideambiente:  http://intranet.ideam.gov.co/ 
</t>
    </r>
    <r>
      <rPr>
        <b/>
        <sz val="10"/>
        <color theme="1"/>
        <rFont val="Calibri"/>
        <family val="2"/>
        <scheme val="minor"/>
      </rPr>
      <t>1.5.2</t>
    </r>
    <r>
      <rPr>
        <sz val="10"/>
        <color theme="1"/>
        <rFont val="Calibri"/>
        <family val="2"/>
        <scheme val="minor"/>
      </rPr>
      <t xml:space="preserve"> Noticias Intranet Ideam 2020 
Página web: </t>
    </r>
    <r>
      <rPr>
        <sz val="10"/>
        <color rgb="FF0070C0"/>
        <rFont val="Calibri"/>
        <family val="2"/>
        <scheme val="minor"/>
      </rPr>
      <t>https://bit.ly/33SQtRS</t>
    </r>
    <r>
      <rPr>
        <sz val="10"/>
        <color theme="1"/>
        <rFont val="Calibri"/>
        <family val="2"/>
        <scheme val="minor"/>
      </rPr>
      <t xml:space="preserve">
Intranet: </t>
    </r>
    <r>
      <rPr>
        <sz val="10"/>
        <color rgb="FF0070C0"/>
        <rFont val="Calibri"/>
        <family val="2"/>
        <scheme val="minor"/>
      </rPr>
      <t xml:space="preserve">https://bit.ly/3dEmXDM
</t>
    </r>
    <r>
      <rPr>
        <sz val="10"/>
        <rFont val="Calibri"/>
        <family val="2"/>
        <scheme val="minor"/>
      </rPr>
      <t/>
    </r>
  </si>
  <si>
    <r>
      <rPr>
        <b/>
        <sz val="10"/>
        <color theme="1"/>
        <rFont val="Calibri"/>
        <family val="2"/>
        <scheme val="minor"/>
      </rPr>
      <t>2.1.1</t>
    </r>
    <r>
      <rPr>
        <sz val="10"/>
        <color theme="1"/>
        <rFont val="Calibri"/>
        <family val="2"/>
        <scheme val="minor"/>
      </rPr>
      <t xml:space="preserve"> Correo masivo sondeo de rendición de cuentas del sector ambiente-2020 del 27 de julio de 2020</t>
    </r>
  </si>
  <si>
    <r>
      <rPr>
        <b/>
        <sz val="10"/>
        <color theme="1"/>
        <rFont val="Calibri"/>
        <family val="2"/>
        <scheme val="minor"/>
      </rPr>
      <t>3.1.1</t>
    </r>
    <r>
      <rPr>
        <sz val="10"/>
        <color theme="1"/>
        <rFont val="Calibri"/>
        <family val="2"/>
        <scheme val="minor"/>
      </rPr>
      <t xml:space="preserve"> Área Operativa N° 3 (citación y pantallazos de la capacitación virtual) 
</t>
    </r>
    <r>
      <rPr>
        <b/>
        <sz val="10"/>
        <color theme="1"/>
        <rFont val="Calibri"/>
        <family val="2"/>
        <scheme val="minor"/>
      </rPr>
      <t>3.1.2</t>
    </r>
    <r>
      <rPr>
        <sz val="10"/>
        <color theme="1"/>
        <rFont val="Calibri"/>
        <family val="2"/>
        <scheme val="minor"/>
      </rPr>
      <t xml:space="preserve"> Área Operativa N° 8. (citación, pantallazos de la capacitación virtual y correo enviando material y la evaluación) 
</t>
    </r>
    <r>
      <rPr>
        <b/>
        <sz val="10"/>
        <color theme="1"/>
        <rFont val="Calibri"/>
        <family val="2"/>
        <scheme val="minor"/>
      </rPr>
      <t>3.1.3</t>
    </r>
    <r>
      <rPr>
        <sz val="10"/>
        <color theme="1"/>
        <rFont val="Calibri"/>
        <family val="2"/>
        <scheme val="minor"/>
      </rPr>
      <t xml:space="preserve"> Oficina Asesora de Planeación (citación, lista de asistencia y evaluación) 
</t>
    </r>
    <r>
      <rPr>
        <b/>
        <sz val="10"/>
        <color theme="1"/>
        <rFont val="Calibri"/>
        <family val="2"/>
        <scheme val="minor"/>
      </rPr>
      <t>3.1.4</t>
    </r>
    <r>
      <rPr>
        <sz val="10"/>
        <color theme="1"/>
        <rFont val="Calibri"/>
        <family val="2"/>
        <scheme val="minor"/>
      </rPr>
      <t xml:space="preserve"> Subdirección de Meteorología, (citación, lista de asistencia y evaluación)</t>
    </r>
  </si>
  <si>
    <r>
      <rPr>
        <b/>
        <sz val="10"/>
        <color theme="1"/>
        <rFont val="Calibri"/>
        <family val="2"/>
        <scheme val="minor"/>
      </rPr>
      <t xml:space="preserve">2.1.1 </t>
    </r>
    <r>
      <rPr>
        <sz val="10"/>
        <color theme="1"/>
        <rFont val="Calibri"/>
        <family val="2"/>
        <scheme val="minor"/>
      </rPr>
      <t xml:space="preserve">Acta de aceptación de pruebas.
</t>
    </r>
    <r>
      <rPr>
        <b/>
        <sz val="10"/>
        <color theme="1"/>
        <rFont val="Calibri"/>
        <family val="2"/>
        <scheme val="minor"/>
      </rPr>
      <t>2.1.2</t>
    </r>
    <r>
      <rPr>
        <sz val="10"/>
        <color theme="1"/>
        <rFont val="Calibri"/>
        <family val="2"/>
        <scheme val="minor"/>
      </rPr>
      <t xml:space="preserve"> Formato solicitud puesta en producción.
</t>
    </r>
    <r>
      <rPr>
        <b/>
        <sz val="10"/>
        <color theme="1"/>
        <rFont val="Calibri"/>
        <family val="2"/>
        <scheme val="minor"/>
      </rPr>
      <t>2.1.3</t>
    </r>
    <r>
      <rPr>
        <sz val="10"/>
        <color theme="1"/>
        <rFont val="Calibri"/>
        <family val="2"/>
        <scheme val="minor"/>
      </rPr>
      <t xml:space="preserve"> Formato aprobación y entrega de producción de ajustes y arreglo incidentes, los cuales se encuentran en la oficina de Informática para todo el proceso. </t>
    </r>
  </si>
  <si>
    <t xml:space="preserve">Se adelantaron las siguientes actividades necesarias para la implementación del sistema chatbot:
2.1. Elaboración estudios previos
2.2 Solicitud de cotizaciones
2.3 Solicitud de recursos (CDP)
2.4 Presentación del proyecto
2.5 Solicitud de insumos a las áreas </t>
  </si>
  <si>
    <t xml:space="preserve">Está en ejecución, una vez se termine la ejecución, se realizará la respectiva evaluación </t>
  </si>
  <si>
    <t xml:space="preserve">Se socializó y aprobó la estrategia de participación ciudadana en el Comité Institucional de Gestión y Desempeño, mostrándole a los subdirectores y jefes de oficina, los cuales son parte fundamentales de la estrategia y sumado a eso se difundió por correo masivo, en el próximo mes de septiembre se realizará la capacitación sobre la estrategia con los demás funcionarios y contratistas.  </t>
  </si>
  <si>
    <r>
      <rPr>
        <b/>
        <sz val="10"/>
        <color theme="1"/>
        <rFont val="Calibri"/>
        <family val="2"/>
        <scheme val="minor"/>
      </rPr>
      <t>2.1.1</t>
    </r>
    <r>
      <rPr>
        <sz val="10"/>
        <color theme="1"/>
        <rFont val="Calibri"/>
        <family val="2"/>
        <scheme val="minor"/>
      </rPr>
      <t xml:space="preserve"> Informe PQRS I trimestre 2020
</t>
    </r>
    <r>
      <rPr>
        <b/>
        <sz val="10"/>
        <color theme="1"/>
        <rFont val="Calibri"/>
        <family val="2"/>
        <scheme val="minor"/>
      </rPr>
      <t>2.1.2</t>
    </r>
    <r>
      <rPr>
        <sz val="10"/>
        <color theme="1"/>
        <rFont val="Calibri"/>
        <family val="2"/>
        <scheme val="minor"/>
      </rPr>
      <t xml:space="preserve"> Informe PQRS II trimestre 2020</t>
    </r>
  </si>
  <si>
    <t>Se publicaron en el portal institucional, dos (2) informes de solicitudes de acceso a la información, correspondiente al primero y segundo trimestre de 2020, en las fechas de ley estipuladas, en el siguiente enlace: http: http://www.ideam.gov.co/web/atencion-y-participacion-ciudadana/informes-de-solicitudes-de-acceso-a-la-informacion</t>
  </si>
  <si>
    <r>
      <rPr>
        <b/>
        <sz val="10"/>
        <color theme="1"/>
        <rFont val="Calibri"/>
        <family val="2"/>
        <scheme val="minor"/>
      </rPr>
      <t xml:space="preserve">4.1.1 </t>
    </r>
    <r>
      <rPr>
        <sz val="10"/>
        <color theme="1"/>
        <rFont val="Calibri"/>
        <family val="2"/>
        <scheme val="minor"/>
      </rPr>
      <t xml:space="preserve">Imagen del portal web.
http://www.ideam.gov.co/web/atencion-y-participacion-ciudadana/ley-de-transparencia
</t>
    </r>
  </si>
  <si>
    <r>
      <rPr>
        <b/>
        <sz val="10"/>
        <color rgb="FF000000"/>
        <rFont val="Calibri"/>
        <family val="2"/>
        <scheme val="minor"/>
      </rPr>
      <t>5.1.1</t>
    </r>
    <r>
      <rPr>
        <sz val="10"/>
        <color rgb="FF000000"/>
        <rFont val="Calibri"/>
        <family val="2"/>
        <scheme val="minor"/>
      </rPr>
      <t xml:space="preserve"> Informe de solicitudes de acceso a la información I trimestre 2020
</t>
    </r>
    <r>
      <rPr>
        <b/>
        <sz val="10"/>
        <color rgb="FF000000"/>
        <rFont val="Calibri"/>
        <family val="2"/>
        <scheme val="minor"/>
      </rPr>
      <t xml:space="preserve">5.1.2 </t>
    </r>
    <r>
      <rPr>
        <sz val="10"/>
        <color rgb="FF000000"/>
        <rFont val="Calibri"/>
        <family val="2"/>
        <scheme val="minor"/>
      </rPr>
      <t>Informe de solicitudes de acceso a la información I trimestre 2020</t>
    </r>
  </si>
  <si>
    <r>
      <rPr>
        <b/>
        <sz val="10"/>
        <color theme="1"/>
        <rFont val="Calibri"/>
        <family val="2"/>
        <scheme val="minor"/>
      </rPr>
      <t xml:space="preserve">1.1.1 </t>
    </r>
    <r>
      <rPr>
        <sz val="10"/>
        <color theme="1"/>
        <rFont val="Calibri"/>
        <family val="2"/>
        <scheme val="minor"/>
      </rPr>
      <t xml:space="preserve">Presentación capacitación Gestión del Riesgo
</t>
    </r>
    <r>
      <rPr>
        <b/>
        <sz val="10"/>
        <color theme="1"/>
        <rFont val="Calibri"/>
        <family val="2"/>
        <scheme val="minor"/>
      </rPr>
      <t>1.1.2</t>
    </r>
    <r>
      <rPr>
        <sz val="10"/>
        <color theme="1"/>
        <rFont val="Calibri"/>
        <family val="2"/>
        <scheme val="minor"/>
      </rPr>
      <t xml:space="preserve"> Video capacitación Gestión del Riesgo
</t>
    </r>
    <r>
      <rPr>
        <b/>
        <sz val="10"/>
        <color theme="1"/>
        <rFont val="Calibri"/>
        <family val="2"/>
        <scheme val="minor"/>
      </rPr>
      <t>1.1.3</t>
    </r>
    <r>
      <rPr>
        <sz val="10"/>
        <color theme="1"/>
        <rFont val="Calibri"/>
        <family val="2"/>
        <scheme val="minor"/>
      </rPr>
      <t xml:space="preserve"> Asistencia capacitacion DAFP</t>
    </r>
  </si>
  <si>
    <r>
      <rPr>
        <b/>
        <sz val="10"/>
        <color theme="1"/>
        <rFont val="Calibri"/>
        <family val="2"/>
        <scheme val="minor"/>
      </rPr>
      <t>2.1.1</t>
    </r>
    <r>
      <rPr>
        <sz val="10"/>
        <color theme="1"/>
        <rFont val="Calibri"/>
        <family val="2"/>
        <scheme val="minor"/>
      </rPr>
      <t xml:space="preserve">  Correo citacion revision matriz OAJ 20200718
</t>
    </r>
    <r>
      <rPr>
        <b/>
        <sz val="10"/>
        <color theme="1"/>
        <rFont val="Calibri"/>
        <family val="2"/>
        <scheme val="minor"/>
      </rPr>
      <t>2.1.2</t>
    </r>
    <r>
      <rPr>
        <sz val="10"/>
        <color theme="1"/>
        <rFont val="Calibri"/>
        <family val="2"/>
        <scheme val="minor"/>
      </rPr>
      <t xml:space="preserve"> Formato Gestión del Cambio de Gestión de Cooperación y Asuntos Internacionales del 16 de julio de 2020
</t>
    </r>
    <r>
      <rPr>
        <b/>
        <sz val="10"/>
        <color theme="1"/>
        <rFont val="Calibri"/>
        <family val="2"/>
        <scheme val="minor"/>
      </rPr>
      <t>2.1.2</t>
    </r>
    <r>
      <rPr>
        <sz val="10"/>
        <color theme="1"/>
        <rFont val="Calibri"/>
        <family val="2"/>
        <scheme val="minor"/>
      </rPr>
      <t xml:space="preserve"> Matriz de riesgos de Gestión del Cambio de Gestión de Cooperación y Asuntos Internacionales 
</t>
    </r>
    <r>
      <rPr>
        <b/>
        <sz val="10"/>
        <color theme="1"/>
        <rFont val="Calibri"/>
        <family val="2"/>
        <scheme val="minor"/>
      </rPr>
      <t>2.1.2</t>
    </r>
    <r>
      <rPr>
        <sz val="10"/>
        <color theme="1"/>
        <rFont val="Calibri"/>
        <family val="2"/>
        <scheme val="minor"/>
      </rPr>
      <t xml:space="preserve"> Contexto estratégico de Gestión de Cooperación y Asuntos Internacionales
</t>
    </r>
    <r>
      <rPr>
        <b/>
        <sz val="10"/>
        <color theme="1"/>
        <rFont val="Calibri"/>
        <family val="2"/>
        <scheme val="minor"/>
      </rPr>
      <t>2.1.3</t>
    </r>
    <r>
      <rPr>
        <sz val="10"/>
        <color theme="1"/>
        <rFont val="Calibri"/>
        <family val="2"/>
        <scheme val="minor"/>
      </rPr>
      <t xml:space="preserve"> Mapa de riesgos ajustados del Proceso de Hidrología</t>
    </r>
  </si>
  <si>
    <r>
      <rPr>
        <b/>
        <sz val="10"/>
        <color theme="1"/>
        <rFont val="Calibri"/>
        <family val="2"/>
        <scheme val="minor"/>
      </rPr>
      <t>2.3.1</t>
    </r>
    <r>
      <rPr>
        <sz val="10"/>
        <color theme="1"/>
        <rFont val="Calibri"/>
        <family val="2"/>
        <scheme val="minor"/>
      </rPr>
      <t xml:space="preserve"> Oficio emitido por El Departamento Nacional de Planeación - DNP</t>
    </r>
  </si>
  <si>
    <r>
      <rPr>
        <b/>
        <sz val="10"/>
        <color theme="1"/>
        <rFont val="Calibri"/>
        <family val="2"/>
        <scheme val="minor"/>
      </rPr>
      <t>4.1.1</t>
    </r>
    <r>
      <rPr>
        <sz val="10"/>
        <color theme="1"/>
        <rFont val="Calibri"/>
        <family val="2"/>
        <scheme val="minor"/>
      </rPr>
      <t xml:space="preserve"> Informe PQRS I trimestre 2020
</t>
    </r>
    <r>
      <rPr>
        <b/>
        <sz val="10"/>
        <color theme="1"/>
        <rFont val="Calibri"/>
        <family val="2"/>
        <scheme val="minor"/>
      </rPr>
      <t>4.1.2</t>
    </r>
    <r>
      <rPr>
        <sz val="10"/>
        <color theme="1"/>
        <rFont val="Calibri"/>
        <family val="2"/>
        <scheme val="minor"/>
      </rPr>
      <t xml:space="preserve"> Informe PQRS II trimestre 2020</t>
    </r>
  </si>
  <si>
    <r>
      <rPr>
        <b/>
        <sz val="10"/>
        <color theme="1"/>
        <rFont val="Calibri"/>
        <family val="2"/>
        <scheme val="minor"/>
      </rPr>
      <t xml:space="preserve">5.1.1 </t>
    </r>
    <r>
      <rPr>
        <sz val="10"/>
        <color theme="1"/>
        <rFont val="Calibri"/>
        <family val="2"/>
        <scheme val="minor"/>
      </rPr>
      <t>Informe NSU – I semestre 2020</t>
    </r>
  </si>
  <si>
    <r>
      <rPr>
        <b/>
        <sz val="10"/>
        <color theme="1"/>
        <rFont val="Calibri"/>
        <family val="2"/>
        <scheme val="minor"/>
      </rPr>
      <t>5.2.1</t>
    </r>
    <r>
      <rPr>
        <sz val="10"/>
        <color theme="1"/>
        <rFont val="Calibri"/>
        <family val="2"/>
        <scheme val="minor"/>
      </rPr>
      <t xml:space="preserve"> Informe NSU – I semestre 2020</t>
    </r>
  </si>
  <si>
    <t>Se realizó la divulgación del Plan Anticorrupción y de Atención al Ciudadano y mapa de riesgos de corrupción (segunda versión), y se puso a disposición de funcionarios y contratistas del Ideam y a la ciudadanía, para observaciones pertinentes, y no se recibieron observaciones al respecto.</t>
  </si>
  <si>
    <r>
      <rPr>
        <b/>
        <sz val="10"/>
        <color theme="1"/>
        <rFont val="Calibri"/>
        <family val="2"/>
        <scheme val="minor"/>
      </rPr>
      <t xml:space="preserve">3.2.1  </t>
    </r>
    <r>
      <rPr>
        <sz val="10"/>
        <color theme="1"/>
        <rFont val="Calibri"/>
        <family val="2"/>
        <scheme val="minor"/>
      </rPr>
      <t xml:space="preserve">Solicitud mediante correo electrónico del 4 de agosto de 2020, de la Oficina Asesora de Planeación de divulgación de la versión No. 2 del Plan Anticorrupción y Atención al Ciudadano 2020 - PAAC 2020.
</t>
    </r>
    <r>
      <rPr>
        <b/>
        <sz val="10"/>
        <color theme="1"/>
        <rFont val="Calibri"/>
        <family val="2"/>
        <scheme val="minor"/>
      </rPr>
      <t>3.2.2</t>
    </r>
    <r>
      <rPr>
        <sz val="10"/>
        <color theme="1"/>
        <rFont val="Calibri"/>
        <family val="2"/>
        <scheme val="minor"/>
      </rPr>
      <t xml:space="preserve"> Se evidencia el correo del 5 de agosto de 2020, mediante el cual se dio a conocer la versión No. 2 del Plan Anticorrupción y Atención al Ciudadano 2020 - PAAC 2020
</t>
    </r>
    <r>
      <rPr>
        <b/>
        <sz val="10"/>
        <color theme="1"/>
        <rFont val="Calibri"/>
        <family val="2"/>
        <scheme val="minor"/>
      </rPr>
      <t>3.2.3</t>
    </r>
    <r>
      <rPr>
        <sz val="10"/>
        <color theme="1"/>
        <rFont val="Calibri"/>
        <family val="2"/>
        <scheme val="minor"/>
      </rPr>
      <t xml:space="preserve"> Publicación en Facebook de la versión No. 2 del Plan Anticorrupción y Atención al Ciudadano 2020 - PAAC 2020
</t>
    </r>
    <r>
      <rPr>
        <b/>
        <sz val="10"/>
        <color theme="1"/>
        <rFont val="Calibri"/>
        <family val="2"/>
        <scheme val="minor"/>
      </rPr>
      <t xml:space="preserve">3.2.4 </t>
    </r>
    <r>
      <rPr>
        <sz val="10"/>
        <color theme="1"/>
        <rFont val="Calibri"/>
        <family val="2"/>
        <scheme val="minor"/>
      </rPr>
      <t>Pantallazo de la publicación en página web del Ideam de la versión No. 2 del Plan Anticorrupción y Atención al Ciudadano 2020 - PAAC 2020.</t>
    </r>
  </si>
  <si>
    <t>Contratista -  Olga Viviana Rodríguez Vargas
Jefe Oficina Asesora de Planeación - Telly Month</t>
  </si>
  <si>
    <t>Jefe Oficina Asesora de Planeación - Telly Month</t>
  </si>
  <si>
    <t>Se realizaron ajustes a la estrategia de participación ciudadana, se aprobó en el Comité de Gestión y Desempeño, tanto la estrategia como el plan de participación ciudadana y se publicó en el siguiente enlace:  https://bit.ly/2Q9DxAY</t>
  </si>
  <si>
    <t>En atención a los compromisos asumidos el 3 de julio de 2020 en la reunión del Equipo de Trabajo Código de Integridad y Conflicto de Intereses, se elaboró el procedimiento interno para el manejo y declaración de conflictos de intereses de conformidad con el artículo 12 de la Ley 1437 de 2011 y se remitió mediante correo electrónico del 11 de agosto de 2020 al Jefe de la Oficina Asesora de Planeación y la Coordinadora del Grupo de Talento Humano el borrador para comentarios. Las capacitaciones se iniciarán una vez se apruebe y publique el mencionado procedimiento.</t>
  </si>
  <si>
    <t>Se elaboró la estrategia de rendición de cuentas para la vigencia 2020, la cual se aprobó en Sesión No. 21  por parte del Comité Institucional de Gestión y Desempeño del 15 de mayo de 2020.</t>
  </si>
  <si>
    <r>
      <rPr>
        <b/>
        <sz val="10"/>
        <rFont val="Calibri"/>
        <family val="2"/>
        <scheme val="minor"/>
      </rPr>
      <t>1.2.1</t>
    </r>
    <r>
      <rPr>
        <sz val="10"/>
        <rFont val="Calibri"/>
        <family val="2"/>
        <scheme val="minor"/>
      </rPr>
      <t xml:space="preserve"> Estrategia de Rendición de Cuentas 2020, se encuentra publicada en el link: https://bit.ly/2YexRKt
</t>
    </r>
    <r>
      <rPr>
        <b/>
        <sz val="10"/>
        <rFont val="Calibri"/>
        <family val="2"/>
        <scheme val="minor"/>
      </rPr>
      <t xml:space="preserve">1.2.2  </t>
    </r>
    <r>
      <rPr>
        <sz val="10"/>
        <rFont val="Calibri"/>
        <family val="2"/>
        <scheme val="minor"/>
      </rPr>
      <t xml:space="preserve">Plan de Rendición de Cuentas 2020.
</t>
    </r>
    <r>
      <rPr>
        <b/>
        <sz val="10"/>
        <rFont val="Calibri"/>
        <family val="2"/>
        <scheme val="minor"/>
      </rPr>
      <t>1.2.3</t>
    </r>
    <r>
      <rPr>
        <sz val="10"/>
        <rFont val="Calibri"/>
        <family val="2"/>
        <scheme val="minor"/>
      </rPr>
      <t xml:space="preserve"> Autodiagnóstico Gestión de la Rendición de Cuentas 2019 
</t>
    </r>
    <r>
      <rPr>
        <b/>
        <sz val="10"/>
        <rFont val="Calibri"/>
        <family val="2"/>
        <scheme val="minor"/>
      </rPr>
      <t>1.2.4.</t>
    </r>
    <r>
      <rPr>
        <sz val="10"/>
        <rFont val="Calibri"/>
        <family val="2"/>
        <scheme val="minor"/>
      </rPr>
      <t xml:space="preserve"> Acta No. 21 Comité Institucional de Gestión y Desempeño</t>
    </r>
  </si>
  <si>
    <t>Se ha logrado que el 90% de los usuarios acreditados se notifiquen por medios electrónicos. La Secretaría General notifica el 100% de los actos administrativos utilizando el correo electrónico certificado 4-72.
Los datos de notificación se mantienen en este archivo y se actualizan cada vez que se va a notificar un acto administrativo y se está aprovechando para solicitarles la autorización cuando no la tienen, respondiendo a la Directiva Nacional del trabajo en caso, por efectos de la emergencia Sanitaria. Se detectan también cambios de representación legal en cierto tiempo, como por ejemplo todas las CAR´s en diciembre cambiaron o ratificaron directores, al igual que los cambios en las alcaldías y los departamentos administrativos.</t>
  </si>
  <si>
    <t xml:space="preserve">1. Formalización de siete (7) formatos del matriz aire. Estos formatos fueron radicados a la oficina de Planeación mediante radicado 20206010001223 con respuesta de su formalización mediante correo de 29 de mayo de 2020.
2. Elaboración del procedimiento Evaluaciones Remotas de Acreditación y Autorización por Emergencia Sanitaria COVID-19. Actualmente, este procedimiento se encuentra en proceso de revisión, el cual se documentó con base en los lineamientos definidos en la resolución 504 de 18 de junio de 2020, por medio de la cual se modifica de manera temporal las resoluciones 0268 de 2015 y 2509 de 2010.
3. Elaboración de los formatos para la realización de auditorías remotas: Lista de Documentos Auditorías Remotas Autorización, Lista de Documentos Auditorías Remotas Acreditación y Acta de Compromiso para la ejecución de auditorías remotas. Estos formatos se encuentran en etapa de prueba para realizar las mejoras requeridas y solicitar la formalización a la Oficina de Planeación. Estos formatos fueron entregados a los evaluadores mediante correo electrónico del 16 de junio de 2020. 
4. Elaboración de las plantillas de comunicaciones: “Oficio envío Informe in situ", "Oficio solicitud SAC incompletas" y Oficio envío informe Revisión de Acciones Correctivas. El objetivo es garantizar que los comunicados a los OEC y realizados por los evaluadores contengan la información requerida en cada caso. Estas plantillas fueron aprobadas y subidas al Drive, según comunicado del 15 de julio de 2020. 
5. Solicitud a la oficina de Planeación el cambio en el mapa de procesos de la entidad mediante correo electrónico del 28 de julio de 2020. Actualmente, la información del sistema de gestión de calidad del servicio de Acreditación de laboratorios ambientales se encuentra inmerso en el proceso de Gestión del SGI. Al consultar en el mapa de procesos en lo correspondiente al proceso de Servicios aparece meteorología aeronáutica, laboratorio de calidad ambiental y pronósticos y alertas, pero no Acreditación de laboratorios. El cambio solicitado, permitiría tener procesos consistentes y evitar confusiones en el ciudadano cuando consulta lo correspondiente a través de los enlaces de ley de transparencia. 
6. Definición de una matriz de interpretación o criterios de evaluación según requisitos de la NTC – ISO/IEC 17025 - Matriz criterios visitas acciones correctivas. La definición de estos criterios mejora la imparcialidad y homogeniza los criterios de los evaluadores durante la evaluación de la norma NTC-ISO/IEC 17025 como en toma decisiones con relación a la necesidad de realizar visitas para la revisión de acciones correctivas. Se remitió correo electrónico a los evaluadores el 11 de agosto de 2020, solicitando la participación de los evaluadores. </t>
  </si>
  <si>
    <t>1. Se ha logrado que el 55% de los usuarios autorizados se notifiquen por medios electrónicos. La Secretaría General notifica el 100% de los actos administrativos utilizando el correo electrónico certificado 4-72.
2. En el archivo base de datos de notificación se mantienen los datos de notificación y se actualizan cada vez que se va a notificar un acto administrativo y se está aprovechando para solicitarles la autorización cuando no la tienen, respondiendo a la Directiva Nacional del trabajo en caso, por efectos de la emergencia Sanitaria. Se detectan también cambios de representación legal en cierto tiempo, como por ejemplo todas las CAR´s en diciembre cambiaron o ratificaron directores, al igual que los cambios en las alcaldías y los departamentos administrativos.</t>
  </si>
  <si>
    <t xml:space="preserve">1. Indicador eficacia estrategia autorización.xls
2. Archivo base de datos de notificación Copia Notificación electrónica 2020-08-11.xls. </t>
  </si>
  <si>
    <t xml:space="preserve"> Se cuenta con la propuesta de resolución, por la cual se reglamentan los niveles permisibles de emisión de contaminantes que deberán cumplir las fuentes móviles terrestres, se reglamenta el artículo 2.2.5.1.8.2 del Decreto 1076 de 2015 y se adoptan otras disposiciones. En el Artículo 31. "Autorización y seguimiento del proceso de medición de emisiones contaminantes. Las autoridades ambientales, los interesados, así como los laboratorios ambientales que realicen medición de emisiones contaminantes para cumplir lo establecido en la presente resolución, deberán contar con la autorización otorgada por el Instituto de Hidrología, Meteorología y Estudios Ambientales – IDEAM, el cual hará visita de verificación in situ por lo menos cada doce (12) meses."</t>
  </si>
  <si>
    <t xml:space="preserve">1. Carpeta: Consulta pública norma fuentes móviles. </t>
  </si>
  <si>
    <t>1.	Borrador para la modificación de la Resolución 268. 
2.	Resolución 651 del 18 de agosto de 2020. Explicación:</t>
  </si>
  <si>
    <t>1 Archivo base de datos de notificación Copia Notificación electrónica 2020-08-11.xls. 1</t>
  </si>
  <si>
    <t xml:space="preserve">1. Carpeta Formatos Matriz Aire.zip.
2. Archivo Procedimiento Evaluaciones Remotas.docx. 
3. Carpeta Formatos Evaluaciones Remotas.zip. 
4. Carpeta Plantillas Comunicaciones.zip. 
5. Archivo Correo - Solicitud ajuste Mapa de Procesos.pdf. 
6. Carpeta Matriz Interpretación Criterios 17025- Matriz criterios visitas acciones correctivas.zip. </t>
  </si>
  <si>
    <t>Como quiera que dentro de los compromisos asumidos en la reunión efectuada el 3 de julio de 2020 por la OAJ, se acordó la modificación del Manual de Supervisión, se informa que se encuentra en trámite dicha modificación la cual deberá quedar ejecutada a más tardar el día 30 de septiembre de 2020</t>
  </si>
  <si>
    <t>Se esta actualizando el Protocolo A-GD-PC001 PROTOCOLO PARA LA ORGANIZACIÓN DE DOCUMENTOS HIDROMETEOROLÓGICOS Y AMBIENTAL con el concurso de las áreas operativas</t>
  </si>
  <si>
    <t>No se han tenido eventos de afectación de los aplicativos de administración ORFEO y KOHA</t>
  </si>
  <si>
    <t>Debido a la pandemia se ha minimizado los prestamos físicos de documentación, se ha limitado a prestamos virtuales</t>
  </si>
  <si>
    <t>Se esta actualizando el Protocolo A-GD-PC001 PROTOCOLO PARA LA ORGANIZACIÓN DE DOCUMENTOS HIDROMETEOROLÓGICOS Y AMBIENTAL con el concurso de las áreas operativas.</t>
  </si>
  <si>
    <t>1. Número es estudios de hojas de vida: 413
2.  Número de publicaciones: 27
3. Nombramientos: 20
    Provisionales: 11
    Encargos: 6
    Libre Nombramiento: 3</t>
  </si>
  <si>
    <t>Coordinadora del Grupo de Administración y Desarrollo del Talento Humano</t>
  </si>
  <si>
    <t>No se realizó el préstamo de expedientes físicos en el instituto debido a que el personal esta realizando trabajo en casa, sin embargo los expedientes virtuales se han aumentado de acuerdo a los diferentes trámites administrativos y la carpeta de hojas de vida digitalizadas solo los manipula la persona encargada del archivo.</t>
  </si>
  <si>
    <t>Se realizaron 28 mesas de ayuda a Heinsohn, las cuales fueron resultas a tiempo.</t>
  </si>
  <si>
    <t>1.Se realizaron 15 afiliaciones a la ARL Positiva, correspondientes 3 a practicantes y 12 de los nuevos funcionarios, de igual forma se realizaron 12 afiliaciones a EPS (no se realizaron 2 afiliaciones de EPS y ARL de provisionales dado a que ya estaban vinculados a la entidad).
2. Se crearon las historias laborales virtuales de los 11 funcionarios nuevos, una vez pasada se vuelvan a desarrollar labores en sitio se crearán las carpetas físicas correspondientes.
3. No se realizaron traslados de EPS a funcionarios del IDEAM.
4. Se realizó la creación de 11 expedientes en la base correspondiente por cada funcionario nuevo, queda pendiente 1 creación debido a que el acta se encuentra en proceso de firmas.</t>
  </si>
  <si>
    <t xml:space="preserve">Para el cierre de los estados financieros a 31 de Diciembre se revisaron cada uno de los soportes d ellas transacciones, se aprobaron y se les coloco el numero de comprobante que genero el sistema </t>
  </si>
  <si>
    <t>Sandra Sanjuan</t>
  </si>
  <si>
    <t>Se revisaron cada uno de los soportes de las cuentas, se devolvieron los que estaban incompletos o incorrectos y se tramitaron los que venían completos y correctos</t>
  </si>
  <si>
    <t>Lorena Ruiz</t>
  </si>
  <si>
    <t>Se envió memorando de solicitud de información con fechas establecidas de entrega de la misma
Se hicieron las conciliaciones con las diferentes dependencias generadoras de información</t>
  </si>
  <si>
    <t>Se presentó oportunamente la información a la CGN</t>
  </si>
  <si>
    <t>Se realizó copia de seguridad de la información financiera</t>
  </si>
  <si>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</si>
  <si>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</si>
  <si>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</si>
  <si>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</si>
  <si>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</si>
  <si>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t>Se concertó con la dirección general, los grupos de tesorería y  de planeación operativa, el trabajo conjunto a través de un contratista que abordará el mejoramiento del proceso desde su inicio (información del observador desde el AO)  y se actualizará el procedimiento de pago a observadores</t>
  </si>
  <si>
    <t>Para el segundo Cuatrimestre, desde Planeación Operativa se generó la información para pago Observadores Voluntarios, se proceso 11 AO logrando una eficiencia del 99,992% pues se procesaron exitosa y correctamente 1900 pagos de los 1916 tramitados (quedaron pendiente 16 pagos por error en cuenta ALM). El profesional especializado grado 17- Jorge Elíecer Polo, responsable de esta actividad está ausente por Incapacidad médica, de tal forma que el proceso debió ser asumido por la Coordinación</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</si>
  <si>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</si>
  <si>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</si>
  <si>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</si>
  <si>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Seguimiento periódico (diario) a las obligaciones pendientes de pago</t>
  </si>
  <si>
    <t xml:space="preserve">CEN de Obligaciones </t>
  </si>
  <si>
    <t>Se valida al final del día para que las obligaciones asignadas a tesorería queden gestionadas para pago. se genera el reporte mensual donde se evidencia los pagos oportunos</t>
  </si>
  <si>
    <t>Coordinadora de Tesorería - Esperanza Barbosa Alonso</t>
  </si>
  <si>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</si>
  <si>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</si>
  <si>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Sanciones disciplinarias, fiscales y penales por incumplimiento y/o inexactitudes en las declaraciones y pagos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</si>
  <si>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</si>
  <si>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Histórico Comentarios en ORFEOS respectivos. Reporte mensual de seguimiento</t>
  </si>
  <si>
    <t>Se verificó en cada una de las obligaciones asignadas a tesorería, que la liquidación de impuestos  sea la correcta; se devuelven por orfeo a contabilidad las que presentaron diferencias y de deja nota en el histórico. se genera reporte mensual se seguimiento</t>
  </si>
  <si>
    <t>Contratista-  María Stella Bustos y Coordinadora de Tesorería - Esperanza Barbosa Alonso</t>
  </si>
  <si>
    <t>En la actualidad se cuenta con un grupo de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</si>
  <si>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Daniel Useche - Jefe Oficina del Servicio de Pronósticos y Alertas ( E )</t>
  </si>
  <si>
    <t>Por parte de la oficina de informática se brinda el soporte necesario para verificar si hay alguna dificultad en la oficina. Cuando ocurre la novedad se informa de inmediato a la oficina de informática quien brinda el soporte necesario. Si el daño es mayor se recurre a la jefatura de pronósticos quien solicita directamente a la jefatura de informática la pronta solución.</t>
  </si>
  <si>
    <t>Se gestionará con la OAJ la creación de una clausula de confidencialidad con el fin de mitigar el riesgo de manejo inapropiado de la información.</t>
  </si>
  <si>
    <t xml:space="preserve">Oficina Asesora Jurídica </t>
  </si>
  <si>
    <t>Hernando Wilches - Coordinador Grupo de Monitoreo Hidrológico (Subdirección de Hidrológico)</t>
  </si>
  <si>
    <t>Mediante correos electrónicos los cuales se adjuntan se evidencia las modificaciones solicitadas al PAA con el fin de garantizar que las necesidades y solicitudes sean atendidas oportunamente. Se adjunta correos como evidencias de los meses de mayo a julio de 2020.</t>
  </si>
  <si>
    <t>EDILIA ALEJANDRA PINZON
Coordinadora Grupo de Servicios Administrativos</t>
  </si>
  <si>
    <t>Se realiza seguimiento diario a cada uno de los siniestros que se presentan en la Entidad, con el fin de realizar el trámite pertinente para su solución. Se adjunta como evidencia el cuadro de seguimiento a los siniestros presentados a corte del segundo trimestre de 2020.</t>
  </si>
  <si>
    <t>CESAR AUGUSTO PRIETO
Contratista Grupo de Servicios Administrativos</t>
  </si>
  <si>
    <t>Se adjunta cuadro de control de los procesos radicados en la Oficina Asesora Jurídica, con su respectivo seguimiento conociendo su estado.</t>
  </si>
  <si>
    <t>JULIANA FERNANDA RAMIREZ
WALTER PERILLA NOVOA
Contratistas Grupo de Servicios Administrativos</t>
  </si>
  <si>
    <t>Se adjunta arqueos de caja menor de los meses de abril a julio de 2020, se aclara que el arqueo de junio no fue posible realizar por fallas en la plataforma se adjuntan correo y pantallazo de las solicitudes.</t>
  </si>
  <si>
    <t>NICOLAS VELASQUEZ
Funcionario Grupo de Servicios Administrativos</t>
  </si>
  <si>
    <t xml:space="preserve">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y tienen algunos días para vencerse, se remiten correos electrónicos  alertando a la persona para que realice la respuesta correspondiente en el tiempo de ley.
Se aporta como evidencia, formato M-ACC- F012 y correos electrónicos de aviso recordatorio emitidos por el grupo de Servicio al Ciudadano a diferentes dependencias, se remite 14 correos, 
los cuales son: 1) correo de 3 de agosto de 2020, remitido a Meteorología Aeronáutica 2) correo de 29 de julio de 2020, remitido a la Subdirección de Ecosistemas 3) correo de 27 de julio de 2020, remitido a Meteorología Aeronáutica 4) correo de 17 de julio, remitido a la Subdirección de Hidrología 5) correo de 17 de julio de 2020, remitido a la Subdirección de Ecosistemas  6) correo de 15 de julio de 2020, remitido a la Subdirección de Ecosistemas  7) correo de 13 de julio de 2020, remitido a la Subdirección de Hidrología 8) correo de 23 de junio, remitido a la Subdirección de Ecosistemas 9) correo de 23 de junio de 2020, remitido a la Subdirección de Estudios Ambientales 10) correo de 8 de junio de 2020, remitido a la Subdirección de Estudios Ambientales 11) correo de 1 de junio de 2020, remitido a la Subdirección de Ecosistemas 12) correo de 12 de mayo de 2020, remitido a la Subdirección de Ecosistemas 13) correo de 8 de mayo remitido a la Subdirección de Ecosistemas  14) correo de 3 de mayo, remitido a la Subdirección de Estudios Ambientales.
• En el II cuatrimestre de 2020, se dictaron 4 capacitaciones sobre los temas de normatividad de PQRS, se aporta como evidencia, 1) Área Operativa N° 3 (citación y pantallazos de la capacitación virtual) 2) Área Operativa N° 8. (citación, pantallazos de la capacitación virtual y correo enviando material y la evaluación) 3) Planeación. (citación, lista de asistencia y evaluación) 4) Subdirección de Meteorología, (citación, lista de asistencia y evaluación)
• Se requirieron por medio de memorando a las dependencias en las que se materializado el riesgo (respuestas por fuera del termino de ley), se aporta como evidencia del I trimestre del informe de PQRS los requerimientos a las siguientes dependencias: 1) Área Operativa N° 11, 2) Grupo De Administración Y Desarrollo Del Talento Humano, 3) Oficina Asesora Jurídica, 4) Subdirección De Ecosistemas E Información Ambiental, 5) Subdirección De Estudios Ambientales, 6) Subdirección De Hidrología, 7) Subdirección De Meteorología y II trimestre del informe de PQRS, 1)Subdirección de Hidrología, 2) Subdirección de Ecosistemas, 3) Subdirección de Estudios Ambientales.
• Se realizaron 2 reuniones con los jefes directos y los funcionarios que han incumplido recurrentemente con las solicitudes fuera de termino, evidencia, citación de las reuniones a las siguientes dependencias: 1) Subdirección de Estudios Ambientales, 2) Subdirección de Ecosistemas. 
</t>
  </si>
  <si>
    <t>Angela María Diaz M.  
    Coordinadora Grupo de Servicio al Ciudadano</t>
  </si>
  <si>
    <t xml:space="preserve">• El Grupo de Servicio al Ciudadano Realiza capacitaciones, sobre temas de Procedimiento de Atención al Ciudadano, Guía Atención al Ciudadano, protocolos de atención y asertividad, Con corte al II cuatrimestre del 2020, se han dictado 4 capacitaciones. se aporta como evidencia, 1) Área Operativa N° 3 (citación y pantallazos de la capacitación virtual) 2) Área Operativa N° 8. (citación, pantallazos de la capacitación virtual y correo enviando material y la evaluación) 3) Planeación. (citación, lista de asistencia y evaluación) 4) Subdirección de Meteorología, (citación, lista de asistencia y evaluación)
• El grupo de Servicio al ciudadano realizada una medición del nivel de satisfacción de usuario a través de encuestas, que se remite vía correo electrónico y en actividades presenciales, se emite un informe, el cual anexo como evidencia.
</t>
  </si>
  <si>
    <t>Angela María Diaz M.     
 Coordinadora Grupo de Servicio al Ciudadano</t>
  </si>
  <si>
    <t xml:space="preserve">• El Grupo de Servicio al Ciudadano realiza capacitaciones, para los funcionarios y contratistas del IDEAM con énfasis en “ATENCIÓN AL CIUDADANO”, buscando la calidad del servicio y de las respuestas emitidas y la oportunidad de las mismas en los términos de ley. Con corte al II cuatrimestre de 2020, se han dictado 4 capacitaciones. se aporta como evidencia, 1) Área Operativa N° 3 (citación y pantallazos de la capacitación virtual) 2) Área Operativa N° 8. (citación, pantallazos de la capacitación virtual y correo enviando material y la evaluación) 3) Planeación. (citación, lista de asistencia y evaluación) 4) Subdirección de Meteorología, (citación, lista de asistencia y evaluación).
•  El grupo de Servicio al Ciudadano, realiza una Revisión exhaustiva de los comportamientos en la respuesta de solicitudes para identificar conductas inusuales, a través del formato M-AC- F012, Se evidencio que no hay ninguna conducta inusual, este monitoreo se realizó  mensual, con un consolidado trimestral, evidencia del formato del II  trimestre de 2020 con sus respectivas estadísticas, Así mismo se evidencia que las denuncias de Actos de Corrupción reportadas para el segundo trimestre de 2020, fueron cero (0), dato que fue certificado por la Oficina de Control Disciplinario Interno, por medio de comunicación oficial emitida el día 31 de julio de 2020, por medio del radicado número 20202010000953, evidencia memorando remitido por el Grupo de Control Disciplinario Interno. </t>
  </si>
  <si>
    <t>Angela María Diaz M.    
  Coordinadora Grupo de Servicio al Ciudadano</t>
  </si>
  <si>
    <t>Interés indebido en el expediente disciplinario de quien suscribe.</t>
  </si>
  <si>
    <t>Se aplicaron los Controles, mediante el seguimiento a los formatos: A-CID-F005 Control y Seguimiento de expedientes, A-CID-F006 Seguimiento y Control a Oficios y/o Memorandos, A-CID-F007 seguimiento a Autos Interlocutorios y/o de Sustanciación, haciendo ver que no hubo materialización del riesgo, en el periodo comprendido entre el 1 de abril y el 31 de julio del 2020.Toda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</si>
  <si>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 xml:space="preserve">Primera Instancia Disciplinaria y Coordinador del Grupo de Control Disciplinario Interno </t>
  </si>
  <si>
    <t>Interés indebido en el expediente disciplinario de quien suscribe y/o quien instruye.</t>
  </si>
  <si>
    <t>*Ley 734 de 2002 y las demás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impedimento.</t>
  </si>
  <si>
    <t xml:space="preserve">
Se aplicaron los controles frente a este riesgo a través los formatos: A-CID-F005 Control y Seguimiento de expedientes, A-CID-F006 Seguimiento y Control a Oficios y/o Memorandos, A-CID-F007 seguimiento a Autos Interlocutorios y/o de Sustanciación, luego de lo cual se evidencia que no se materializa el riesgo, en el periodo comprendido entre elel 1 de abril y el 31 de julio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 
</t>
  </si>
  <si>
    <t xml:space="preserve">Nulidades, Caducidad o Prescripción de la acción disciplinaria.
</t>
  </si>
  <si>
    <t>*Inadecuado seguimiento de los tiempos procesales.  
*Falta de conocimiento de la ley disciplinaria.
*Sobrecarga laboral.
*Falta de personal.
*Reporte inoportuno de la noticia disciplinaria.</t>
  </si>
  <si>
    <t>*Ley 734 de 2002 y las demás concordantes y complementarias de la misma
*Formato A-CID-F005 Control y Seguimiento de expedientes.
*Formato A-CID-F006 Seguimiento y Control a Oficios y/o Memorandos
*Formato A-CID-F007 seguimiento a Autos Interlocutorios y/o de Sustanciación.</t>
  </si>
  <si>
    <t>Se aplicaron los controles frente a este riesgo verificando la información contenida en los formatos: A-CID-F005 Control y Seguimiento de expedientes, A-CID-F006 Seguimiento y Control a Oficios y/o Memorandos, A-CID-F007 seguimiento a Autos Interlocutorios y/o de Sustanciación. Obteniendo como resultado la no materialización del riesgo en el periodo comprendido entre el 1 de abril y el 31 de julio del 2020. Toda la información contenida en el formato A-CID-F005 y A-CID-F007 no pueden ser puestas a disposición de terceros ajenos al proceso, únicamente se hará con la casilla correspondiente a los soportes documentales inherentes a cada riesgo teniendo en cuenta la reserva disciplinaria contenida en el Artículo 95 del CDU.</t>
  </si>
  <si>
    <t>Coordinador del Grupo de Control Disciplinario Interno</t>
  </si>
  <si>
    <t>Coordinador del Grupo de Presupuesto (Ramiro Antonio Villegas Romero)</t>
  </si>
  <si>
    <t xml:space="preserve">Grupo de Comunicaciones apoya únicamente el seguimiento, pero no es el responsable de subir la información.
</t>
  </si>
  <si>
    <t xml:space="preserve">Grupo de Comunicaciones </t>
  </si>
  <si>
    <t xml:space="preserve">Comité científico y editorial
Responsables: 
Amparo Rodríguez (Coordinadora Grupo Bosques) / Martha Aldana
Liz Johanna Diaz Cubillos (Coordinadora Grupo Suelos y Tierras)
Natalia Córdoba (Coordinadora Grupo SIA)
</t>
  </si>
  <si>
    <t xml:space="preserve">Se realizó un programa y planificación de adquisición, mantenimiento y monitoreo, con el grupo de planeación de la red 
Se gestión contratación de papelería técnica e insumos.
Gestión de pagos a Observador voluntario 
</t>
  </si>
  <si>
    <t>Grupo de Red-IDEAM</t>
  </si>
  <si>
    <t xml:space="preserve">Grupo de Gestión de Datos-y Áreas Operativas
Responsable: Grupos Bosques, Claudia Olarte
</t>
  </si>
  <si>
    <t xml:space="preserve">Se aplicaron los procedimientos técnicos y verificación de los puntos de control antes de la emisión de los informes a publicar, en el marco de los comité científicos y editorial 
Se hace la divulgación y oficialización de los productos, según un proceso y protocolo. </t>
  </si>
  <si>
    <t>Comité científico y editorial</t>
  </si>
  <si>
    <t>Jefe Oficina de Planeación</t>
  </si>
  <si>
    <t>Grupo Arquitectura Empresarial  TI y Seguridad de la Información 
Jefe de la Oficina de Informática</t>
  </si>
  <si>
    <t>Grupo Arquitectura Empresarial y Seguridad de la Información 
Jefe de la Oficina de Informática</t>
  </si>
  <si>
    <t>Grupo Arquitectura Empresarial TI y Seguridad de la Información .
Grupo de Infraestructura Tecnológica  y Comunicaciones.
Grupo de Sistemas de Información.
Jefe de la Oficina de Informática.</t>
  </si>
  <si>
    <t xml:space="preserve"> *Reuniones de seguimiento con los subdirectores y coordinadores.
*Matriz de seguimiento a los proyectos y programas de Cooperación y Asuntos Internacionales.
*Listas de Asistencia y Actas de Reunión (ayudas memoria) 
</t>
  </si>
  <si>
    <t>Andrés Felipe Marmolejo Egred</t>
  </si>
  <si>
    <t>* Realizar capacitaciones al equipo de trabajo de Cooperación y Asuntos Internacionales sobre los procedimientos del proceso.
*Socialización de los procedimiento del proceso de Gestiona de Cooperación y Asuntos Internacional  a las diferentes subdirecciones y dependencias que se relacionan con el procedimiento.
* Aprobación de la gestión de Cooperación y Asuntos Internacionales por la Alta Dirección.</t>
  </si>
  <si>
    <t>*Inadecuada manipulación de la información de Cooperación y Asuntos Internacionales ir parte de los usuarios.
*Falta de limitación al ingreso y manipulación de la información generada</t>
  </si>
  <si>
    <t>Actualización del documento por creación del Proceso Gestión de Cooperación y Asuntos Internacionales e inclusión del mapa de calor  y Estrategias para el tratamiento del riesgo</t>
  </si>
  <si>
    <t>INSTRUCCIONES DE DILIGENCIAMIENTO DEL FORMATO</t>
  </si>
  <si>
    <t>Identificación del Riesgo</t>
  </si>
  <si>
    <t>Escriba el código del riesgo que está siendo analizado por la matriz de riesgos.</t>
  </si>
  <si>
    <t>De esta lista de valores elija el tipo de riesgo que se está evaluando.  Esta lista corresponde a los valores TIPO del riesgo: Administrativo, Operativo, Financiero, Legal, Tecnológico, Seguridad de la Información, Corrupción.</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</si>
  <si>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</si>
  <si>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</si>
  <si>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</si>
  <si>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</si>
  <si>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</si>
  <si>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</si>
  <si>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</si>
  <si>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</si>
  <si>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</si>
  <si>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</si>
  <si>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</si>
  <si>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</si>
  <si>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</si>
  <si>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</si>
  <si>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</si>
  <si>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</si>
  <si>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</si>
  <si>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</si>
  <si>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</si>
  <si>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Cargo de la persona que realiza el seguimiento para validar y valorar el control que se identificó para el riesgo.</t>
  </si>
  <si>
    <t>El segundo cuatrimestre de 2020 (Abril a Julio de 2020) se realizo inventario fisico al Señor Andres Echavarria.</t>
  </si>
  <si>
    <t>Coordinador Grupo Manejo y Control  de Almacén e Inventarios</t>
  </si>
  <si>
    <t>Coordinador
Grupo de Gestión Documental y Centro de Documentación</t>
  </si>
  <si>
    <t xml:space="preserve">Durante el segundo cuatrimestre del año no se realizaron monitoreos de la red. Sin embargo, en las muestras analizadas  se han realizado controles de calidad pertinentes. Así mismo, se desarrollan planes de validación para la confirmación de metodologías analíticas. Evidencias:
https://drive.google.com/drive/folders/11dpr3O5wZ2rOmeU0iFSC9QSGwwNT99_P?usp=sharing
</t>
  </si>
  <si>
    <t>Grupo de Laboratorio de Calidad Ambiental del IDEAM</t>
  </si>
  <si>
    <t>Se asigna la gestión de las respuestas al ciudadano y se responden a tiempo, con base en orfeos:  20209050061012, 20209050057682, módulo AQS</t>
  </si>
  <si>
    <t>Segundo Seguimiento al Plan Anticorrupción y Atención al Ciudadano 2020</t>
  </si>
  <si>
    <t>% del Avance/ Actividades Cumplidas</t>
  </si>
  <si>
    <t>Monitoreo y observaciones Oficina de Control Interno 31/08/2020</t>
  </si>
  <si>
    <t>Reporte Actividades Cumplidas II cuatrimestre 2020 (O.A.P)</t>
  </si>
  <si>
    <t>El Seguimiento realizado al Plan Anticorrupción y de Atención al Ciudadano, segundo cuatrimestre 2020, se publicará antes del 14 de septiembre de 2020, en la página web del Instituto, link: https://cutt.ly/xyjCf0N</t>
  </si>
  <si>
    <t>Actividad cumplida dentro de los términos establecidos del I cuatrimestre; razón por la cual, se evalúa el % de cumplimiento al 100%.</t>
  </si>
  <si>
    <t>2.1.1 Se realizó mesa de trabajo el 18 de junio de 2020, con la Oficina Asesora Jurídica, en la cual se revisaron los riesgos actuales del proceso y se explicó como se identifican los riesgos, las causas, sus consecuencias a partir de la probabilidad por impacto.
2.1.2 Se realizó mesa de trabajo el 13 de julio de 2020, con el nuevo equipo de  Gestión de Cooperación y Asuntos Internacionales, en la cual se explicó el contexto estratégico, matriz de riesgo e indicadores.
Las mesas se suspendieron por recomendación del DAFP, ya que es necesario aplicar la actualización de la nueva guía para la administración del riesgo y el diseño de controles en entidades públicas - riesgos de gestión, corrupción y seguridad digital.
2.1.3 Se viene implementando la nueva metodología con la asesoría de la funcionaria del DAFP Myriam Cubillos Benavides donde se trabaja el proceso de Hidrología y lleva un avance del 80 %</t>
  </si>
  <si>
    <t xml:space="preserve">
La Oficina Asesora de Planeación, realizó monitoreo al P.A.A.C. 2020 corte agosto de 2020, evidenciando los correos de solicitud de la información a las dependencias responsables, resultado del mismo, se aprecia en el presente documento, el cual, es objeto de evaluación por parte de la Oficina de Control Interno.
Actividad cumplida dentro de los términos establecidos del II cuatrimestre; razón por la cual, se evalúa el % de cumplimiento al 66%, toda vez, que se tienen tres (3) fechas programadas para su difusión.</t>
  </si>
  <si>
    <t>5.1.1. Memorando 20201030002173 "Solicitud Seguimiento Plan Anticorrupción y de Atención al Ciudadano – Segundo Cuatrimestre 2020" enviado a la Oficina Asesera de Planeación el dia 31/07/2020.</t>
  </si>
  <si>
    <t xml:space="preserve">
La Oficina de Control Interno, registra la realización del presente seguimiento, a través de la publicación del respectivo informe de avance del Plan Anticorrupción y de Atención al Ciudadano - mapa de riesgos de corrupción, correspondiente al segundo cuatrimestre de 2020 antes del 14 de septiembre de 2020, en la página Web del Instituto, link https://cutt.ly/xyjCf0N.
Actividad cumplida dentro de los términos establecidos del II cuatrimestre; razón por la cual, se evalúa con un 66% de cumplimiento, toda vez, que se tienen tres (3) fechas programadas para la publicacion del seguimiento.</t>
  </si>
  <si>
    <t>MEPJ-MPP-09-09-2020</t>
  </si>
  <si>
    <t>1. Se adelantó el borrador para la modificación de la Resolución 268, donde se incluye los últimos conceptos y propuestas internas llevadas a cabo durante las revisiones de los meses de junio y julio.
2. Se expidió la Resolución 651 del 18 de agosto de 2020 “Por la cual se deroga la Resolución 2455 del 18 de septiembre de 2014 y se dictan unas disposiciones con respecto a la vigencia de la acreditación, para los laboratorios ambientales que produzcan información cuantitativa, física y química para los estudios o análisis ambientales requeridos por las autoridades ambientales competentes y demás que produzcan información de carácter oficial relacionada con la calidad del medio ambiente y de los recursos naturales renovables.”</t>
  </si>
  <si>
    <t xml:space="preserve">Actividad cumplida dentro de los términos establecidos del I cuatrimestre; razón por la cual, se evalúa el 100% de cumplimiento. </t>
  </si>
  <si>
    <t>Actividad cumplida dentro de los términos establecidos del I cuatrimestre; razón por la cual, se evalúa con 100% de cumplimiento.</t>
  </si>
  <si>
    <t xml:space="preserve">Esta actividad fue desarrollada al 100 % y se registró su avance en el informe anterior. </t>
  </si>
  <si>
    <t>En este periodo no se llevó a cabo la inclusión del tema en las presentaciones de inducción y reinducción esto se establecerá durante el segundo semestre del año.</t>
  </si>
  <si>
    <t>* Grupo de Comunicaciones y 
* Oficina Asesora de Planeación.</t>
  </si>
  <si>
    <t>* Oficina de Control Interno</t>
  </si>
  <si>
    <r>
      <rPr>
        <b/>
        <sz val="10"/>
        <color theme="1"/>
        <rFont val="Calibri"/>
        <family val="2"/>
        <scheme val="minor"/>
      </rPr>
      <t>4.1.1</t>
    </r>
    <r>
      <rPr>
        <sz val="10"/>
        <color theme="1"/>
        <rFont val="Calibri"/>
        <family val="2"/>
        <scheme val="minor"/>
      </rPr>
      <t xml:space="preserve"> Monitoreo PAAC II cuatrimestre 
</t>
    </r>
    <r>
      <rPr>
        <b/>
        <sz val="10"/>
        <color theme="1"/>
        <rFont val="Calibri"/>
        <family val="2"/>
        <scheme val="minor"/>
      </rPr>
      <t>4.1.2</t>
    </r>
    <r>
      <rPr>
        <sz val="10"/>
        <color theme="1"/>
        <rFont val="Calibri"/>
        <family val="2"/>
        <scheme val="minor"/>
      </rPr>
      <t xml:space="preserve"> Memorandos y correos seguimiento PAAC Grupo Servicio al Ciudadano
</t>
    </r>
    <r>
      <rPr>
        <b/>
        <sz val="10"/>
        <color theme="1"/>
        <rFont val="Calibri"/>
        <family val="2"/>
        <scheme val="minor"/>
      </rPr>
      <t>4.1.3</t>
    </r>
    <r>
      <rPr>
        <sz val="10"/>
        <color theme="1"/>
        <rFont val="Calibri"/>
        <family val="2"/>
        <scheme val="minor"/>
      </rPr>
      <t xml:space="preserve"> Memorandos y correos seguimiento PAAC Oficina de Informática
</t>
    </r>
    <r>
      <rPr>
        <b/>
        <sz val="10"/>
        <color theme="1"/>
        <rFont val="Calibri"/>
        <family val="2"/>
        <scheme val="minor"/>
      </rPr>
      <t>4.1.4</t>
    </r>
    <r>
      <rPr>
        <sz val="10"/>
        <color theme="1"/>
        <rFont val="Calibri"/>
        <family val="2"/>
        <scheme val="minor"/>
      </rPr>
      <t xml:space="preserve"> Memorandos y correos seguimiento PAAC Grupo de Talento Humano
</t>
    </r>
    <r>
      <rPr>
        <b/>
        <sz val="10"/>
        <color theme="1"/>
        <rFont val="Calibri"/>
        <family val="2"/>
        <scheme val="minor"/>
      </rPr>
      <t>4.1.5</t>
    </r>
    <r>
      <rPr>
        <sz val="10"/>
        <color theme="1"/>
        <rFont val="Calibri"/>
        <family val="2"/>
        <scheme val="minor"/>
      </rPr>
      <t xml:space="preserve"> Memorandos y correos seguimiento PAAC Oficina Asesora Jurídica
</t>
    </r>
    <r>
      <rPr>
        <b/>
        <sz val="10"/>
        <color theme="1"/>
        <rFont val="Calibri"/>
        <family val="2"/>
        <scheme val="minor"/>
      </rPr>
      <t>4.1.6</t>
    </r>
    <r>
      <rPr>
        <sz val="10"/>
        <color theme="1"/>
        <rFont val="Calibri"/>
        <family val="2"/>
        <scheme val="minor"/>
      </rPr>
      <t xml:space="preserve"> Memorandos y correos seguimiento PAAC Grupo Acreditación
</t>
    </r>
    <r>
      <rPr>
        <b/>
        <sz val="10"/>
        <color theme="1"/>
        <rFont val="Calibri"/>
        <family val="2"/>
        <scheme val="minor"/>
      </rPr>
      <t>4.1.7</t>
    </r>
    <r>
      <rPr>
        <sz val="10"/>
        <color theme="1"/>
        <rFont val="Calibri"/>
        <family val="2"/>
        <scheme val="minor"/>
      </rPr>
      <t xml:space="preserve"> Memorandos y correos seguimiento PAAC Grupo Comunicaciones y Prensa</t>
    </r>
  </si>
  <si>
    <t>* Alta dirección</t>
  </si>
  <si>
    <t>* Equipo  líder de rendición de cuentas</t>
  </si>
  <si>
    <t xml:space="preserve">* Líderes de proceso y Grupo de Comunicaciones  </t>
  </si>
  <si>
    <t>* Oficina Asesora de Planeación
* Grupo de Servicio al Ciudadano
* Grupo de Administración y Desarrollo del Talento Humano
* Grupo de Comunicaciones y Prensa</t>
  </si>
  <si>
    <r>
      <rPr>
        <b/>
        <sz val="10"/>
        <color theme="1"/>
        <rFont val="Calibri"/>
        <family val="2"/>
        <scheme val="minor"/>
      </rPr>
      <t xml:space="preserve">1.4.1  </t>
    </r>
    <r>
      <rPr>
        <sz val="10"/>
        <color theme="1"/>
        <rFont val="Calibri"/>
        <family val="2"/>
        <scheme val="minor"/>
      </rPr>
      <t xml:space="preserve">Memorandos solicitando actualización página Ley Transparencia
</t>
    </r>
    <r>
      <rPr>
        <b/>
        <sz val="10"/>
        <color theme="1"/>
        <rFont val="Calibri"/>
        <family val="2"/>
        <scheme val="minor"/>
      </rPr>
      <t xml:space="preserve">1.4.2  </t>
    </r>
    <r>
      <rPr>
        <sz val="10"/>
        <color theme="1"/>
        <rFont val="Calibri"/>
        <family val="2"/>
        <scheme val="minor"/>
      </rPr>
      <t xml:space="preserve">Acta reunión seguimiento al Índice de Transparencia y Acceso a la Información - ITA del 1 de junio de 2020.
</t>
    </r>
    <r>
      <rPr>
        <b/>
        <sz val="10"/>
        <color theme="1"/>
        <rFont val="Calibri"/>
        <family val="2"/>
        <scheme val="minor"/>
      </rPr>
      <t xml:space="preserve">1.4.3 </t>
    </r>
    <r>
      <rPr>
        <sz val="10"/>
        <color theme="1"/>
        <rFont val="Calibri"/>
        <family val="2"/>
        <scheme val="minor"/>
      </rPr>
      <t xml:space="preserve">Capacitación Ley de Transparencia y Derecho de Acceso a la Información Pública, 13 de mayo de 2020.
</t>
    </r>
    <r>
      <rPr>
        <b/>
        <sz val="10"/>
        <color theme="1"/>
        <rFont val="Calibri"/>
        <family val="2"/>
        <scheme val="minor"/>
      </rPr>
      <t>1.4.4</t>
    </r>
    <r>
      <rPr>
        <sz val="10"/>
        <color theme="1"/>
        <rFont val="Calibri"/>
        <family val="2"/>
        <scheme val="minor"/>
      </rPr>
      <t xml:space="preserve"> Archivo en Excel carpetas ITA 
</t>
    </r>
    <r>
      <rPr>
        <b/>
        <sz val="10"/>
        <color theme="1"/>
        <rFont val="Calibri"/>
        <family val="2"/>
        <scheme val="minor"/>
      </rPr>
      <t xml:space="preserve">1.4.5 </t>
    </r>
    <r>
      <rPr>
        <sz val="10"/>
        <color theme="1"/>
        <rFont val="Calibri"/>
        <family val="2"/>
        <scheme val="minor"/>
      </rPr>
      <t xml:space="preserve">Cuadros en Excel Monitoreo Ley Transparencia
</t>
    </r>
    <r>
      <rPr>
        <b/>
        <sz val="10"/>
        <color theme="1"/>
        <rFont val="Calibri"/>
        <family val="2"/>
        <scheme val="minor"/>
      </rPr>
      <t>1.4.6</t>
    </r>
    <r>
      <rPr>
        <sz val="10"/>
        <color theme="1"/>
        <rFont val="Calibri"/>
        <family val="2"/>
        <scheme val="minor"/>
      </rPr>
      <t xml:space="preserve"> Formato actualización contenidos Ley Transparencia
</t>
    </r>
    <r>
      <rPr>
        <b/>
        <sz val="10"/>
        <color theme="1"/>
        <rFont val="Calibri"/>
        <family val="2"/>
        <scheme val="minor"/>
      </rPr>
      <t>1.4.7</t>
    </r>
    <r>
      <rPr>
        <sz val="10"/>
        <color theme="1"/>
        <rFont val="Calibri"/>
        <family val="2"/>
        <scheme val="minor"/>
      </rPr>
      <t xml:space="preserve"> Cuadros Excel revisión de las siguientes dependencias: a) Oficina de Control Interno b) Grupo Servicio al Ciudadano c) Grupo de Comunicaciones y Prensa d) Grupo Gestión Documental, e) Oficina de Informática, f) Oficina Asesora de Planeación, g) Grupo Talento Humano y h) Sistema Gestión Integrado.
</t>
    </r>
    <r>
      <rPr>
        <b/>
        <sz val="10"/>
        <color theme="1"/>
        <rFont val="Calibri"/>
        <family val="2"/>
        <scheme val="minor"/>
      </rPr>
      <t>1.4.8</t>
    </r>
    <r>
      <rPr>
        <sz val="10"/>
        <color theme="1"/>
        <rFont val="Calibri"/>
        <family val="2"/>
        <scheme val="minor"/>
      </rPr>
      <t xml:space="preserve"> Esquema Ley Transparencia 31 julio 2020
</t>
    </r>
    <r>
      <rPr>
        <b/>
        <sz val="10"/>
        <color theme="1"/>
        <rFont val="Calibri"/>
        <family val="2"/>
        <scheme val="minor"/>
      </rPr>
      <t>1.4.9</t>
    </r>
    <r>
      <rPr>
        <sz val="10"/>
        <color theme="1"/>
        <rFont val="Calibri"/>
        <family val="2"/>
        <scheme val="minor"/>
      </rPr>
      <t xml:space="preserve"> Correos seguimiento  Ley Transparencia</t>
    </r>
  </si>
  <si>
    <r>
      <rPr>
        <b/>
        <sz val="10"/>
        <color theme="1"/>
        <rFont val="Calibri"/>
        <family val="2"/>
        <scheme val="minor"/>
      </rPr>
      <t>3.2.1</t>
    </r>
    <r>
      <rPr>
        <sz val="10"/>
        <color theme="1"/>
        <rFont val="Calibri"/>
        <family val="2"/>
        <scheme val="minor"/>
      </rPr>
      <t xml:space="preserve"> Tres correos masivos de invitación a los funcionarios y contratistas del ideam a la capacitación de rendición de cuentas.
</t>
    </r>
    <r>
      <rPr>
        <b/>
        <sz val="10"/>
        <color theme="1"/>
        <rFont val="Calibri"/>
        <family val="2"/>
        <scheme val="minor"/>
      </rPr>
      <t>3.2.2</t>
    </r>
    <r>
      <rPr>
        <sz val="10"/>
        <color theme="1"/>
        <rFont val="Calibri"/>
        <family val="2"/>
        <scheme val="minor"/>
      </rPr>
      <t xml:space="preserve"> Lista de asistencia de la capacitación de rendición de cuentas
</t>
    </r>
    <r>
      <rPr>
        <b/>
        <sz val="10"/>
        <color theme="1"/>
        <rFont val="Calibri"/>
        <family val="2"/>
        <scheme val="minor"/>
      </rPr>
      <t>3.2.3</t>
    </r>
    <r>
      <rPr>
        <sz val="10"/>
        <color theme="1"/>
        <rFont val="Calibri"/>
        <family val="2"/>
        <scheme val="minor"/>
      </rPr>
      <t xml:space="preserve"> Presentación capacitación rendición de cuentas
</t>
    </r>
  </si>
  <si>
    <r>
      <rPr>
        <b/>
        <sz val="10"/>
        <color theme="1"/>
        <rFont val="Calibri"/>
        <family val="2"/>
        <scheme val="minor"/>
      </rPr>
      <t>1.1</t>
    </r>
    <r>
      <rPr>
        <sz val="10"/>
        <color theme="1"/>
        <rFont val="Calibri"/>
        <family val="2"/>
        <scheme val="minor"/>
      </rPr>
      <t xml:space="preserve"> Estrategia de Participación Ciudadana
</t>
    </r>
    <r>
      <rPr>
        <b/>
        <sz val="10"/>
        <color theme="1"/>
        <rFont val="Calibri"/>
        <family val="2"/>
        <scheme val="minor"/>
      </rPr>
      <t>1.2</t>
    </r>
    <r>
      <rPr>
        <sz val="10"/>
        <color theme="1"/>
        <rFont val="Calibri"/>
        <family val="2"/>
        <scheme val="minor"/>
      </rPr>
      <t xml:space="preserve"> Plan de participación ciudadana 2020</t>
    </r>
  </si>
  <si>
    <r>
      <rPr>
        <b/>
        <sz val="10"/>
        <rFont val="Calibri"/>
        <family val="2"/>
        <scheme val="minor"/>
      </rPr>
      <t>1.1</t>
    </r>
    <r>
      <rPr>
        <sz val="10"/>
        <rFont val="Calibri"/>
        <family val="2"/>
        <scheme val="minor"/>
      </rPr>
      <t xml:space="preserve"> Informe de conversatorio jovenes de comité Ideam 2020. 
</t>
    </r>
    <r>
      <rPr>
        <b/>
        <sz val="10"/>
        <rFont val="Calibri"/>
        <family val="2"/>
        <scheme val="minor"/>
      </rPr>
      <t>1.2</t>
    </r>
    <r>
      <rPr>
        <sz val="10"/>
        <rFont val="Calibri"/>
        <family val="2"/>
        <scheme val="minor"/>
      </rPr>
      <t xml:space="preserve"> Informe de Socialización del portal institucional Ideam 2020.
</t>
    </r>
    <r>
      <rPr>
        <b/>
        <sz val="10"/>
        <rFont val="Calibri"/>
        <family val="2"/>
        <scheme val="minor"/>
      </rPr>
      <t>1.3</t>
    </r>
    <r>
      <rPr>
        <sz val="10"/>
        <rFont val="Calibri"/>
        <family val="2"/>
        <scheme val="minor"/>
      </rPr>
      <t xml:space="preserve"> Carpeta entrenamiento Prueba Piloto RETC Plataforma RUA – CVC. - Pantallazos de la actividad, encuesta, lista de asistencia 
</t>
    </r>
    <r>
      <rPr>
        <b/>
        <sz val="10"/>
        <rFont val="Calibri"/>
        <family val="2"/>
        <scheme val="minor"/>
      </rPr>
      <t>1.4</t>
    </r>
    <r>
      <rPr>
        <sz val="10"/>
        <rFont val="Calibri"/>
        <family val="2"/>
        <scheme val="minor"/>
      </rPr>
      <t xml:space="preserve"> Carpeta entrenamiento Prueba Piloto RETC Plataforma RUA – CDMB - Lista de asistencia, informe, encuesta 
</t>
    </r>
    <r>
      <rPr>
        <b/>
        <sz val="10"/>
        <rFont val="Calibri"/>
        <family val="2"/>
        <scheme val="minor"/>
      </rPr>
      <t>1.5</t>
    </r>
    <r>
      <rPr>
        <sz val="10"/>
        <rFont val="Calibri"/>
        <family val="2"/>
        <scheme val="minor"/>
      </rPr>
      <t xml:space="preserve"> Carpeta encuentro virtual con Autoridades Ambientales, Lista de asistencia, informe, encuesta y oficios firmados 
</t>
    </r>
    <r>
      <rPr>
        <b/>
        <sz val="10"/>
        <rFont val="Calibri"/>
        <family val="2"/>
        <scheme val="minor"/>
      </rPr>
      <t>1.6</t>
    </r>
    <r>
      <rPr>
        <sz val="10"/>
        <rFont val="Calibri"/>
        <family val="2"/>
        <scheme val="minor"/>
      </rPr>
      <t xml:space="preserve"> Carpeta conversatorio Clima y Ambiente por territorios. Lista de asistencia y ficha técnica y certificaciones 
</t>
    </r>
    <r>
      <rPr>
        <b/>
        <sz val="10"/>
        <rFont val="Calibri"/>
        <family val="2"/>
        <scheme val="minor"/>
      </rPr>
      <t>1.7</t>
    </r>
    <r>
      <rPr>
        <sz val="10"/>
        <rFont val="Calibri"/>
        <family val="2"/>
        <scheme val="minor"/>
      </rPr>
      <t xml:space="preserve"> Carpeta entrenamiento Prueba Piloto RETC Plataforma RUA –CRA - Listados de asistencia y encuesta. 
</t>
    </r>
    <r>
      <rPr>
        <b/>
        <sz val="10"/>
        <rFont val="Calibri"/>
        <family val="2"/>
        <scheme val="minor"/>
      </rPr>
      <t xml:space="preserve">1.8 </t>
    </r>
    <r>
      <rPr>
        <sz val="10"/>
        <rFont val="Calibri"/>
        <family val="2"/>
        <scheme val="minor"/>
      </rPr>
      <t xml:space="preserve">Entrenamiento Prueba Piloto RETC Plataforma RUA, CORNARE - Listados de asistencia y encuesta. 
</t>
    </r>
    <r>
      <rPr>
        <b/>
        <sz val="10"/>
        <rFont val="Calibri"/>
        <family val="2"/>
        <scheme val="minor"/>
      </rPr>
      <t>1.9</t>
    </r>
    <r>
      <rPr>
        <sz val="10"/>
        <rFont val="Calibri"/>
        <family val="2"/>
        <scheme val="minor"/>
      </rPr>
      <t xml:space="preserve"> Carpeta comité de alertas con ciudadanos, informe del evento</t>
    </r>
  </si>
  <si>
    <r>
      <rPr>
        <b/>
        <sz val="10"/>
        <color theme="1"/>
        <rFont val="Calibri"/>
        <family val="2"/>
        <scheme val="minor"/>
      </rPr>
      <t>2.1</t>
    </r>
    <r>
      <rPr>
        <sz val="10"/>
        <color theme="1"/>
        <rFont val="Calibri"/>
        <family val="2"/>
        <scheme val="minor"/>
      </rPr>
      <t xml:space="preserve"> Estudios previos, análisis  del sector  y matriz de riesgos
</t>
    </r>
    <r>
      <rPr>
        <b/>
        <sz val="10"/>
        <color theme="1"/>
        <rFont val="Calibri"/>
        <family val="2"/>
        <scheme val="minor"/>
      </rPr>
      <t>2.2</t>
    </r>
    <r>
      <rPr>
        <sz val="10"/>
        <color theme="1"/>
        <rFont val="Calibri"/>
        <family val="2"/>
        <scheme val="minor"/>
      </rPr>
      <t xml:space="preserve"> Correos y cotizaciones en ajuste oferta
</t>
    </r>
    <r>
      <rPr>
        <b/>
        <sz val="10"/>
        <color theme="1"/>
        <rFont val="Calibri"/>
        <family val="2"/>
        <scheme val="minor"/>
      </rPr>
      <t>2.3</t>
    </r>
    <r>
      <rPr>
        <sz val="10"/>
        <color theme="1"/>
        <rFont val="Calibri"/>
        <family val="2"/>
        <scheme val="minor"/>
      </rPr>
      <t xml:space="preserve"> Copia de CDP's
</t>
    </r>
    <r>
      <rPr>
        <b/>
        <sz val="10"/>
        <color theme="1"/>
        <rFont val="Calibri"/>
        <family val="2"/>
        <scheme val="minor"/>
      </rPr>
      <t>2.4</t>
    </r>
    <r>
      <rPr>
        <sz val="10"/>
        <color theme="1"/>
        <rFont val="Calibri"/>
        <family val="2"/>
        <scheme val="minor"/>
      </rPr>
      <t xml:space="preserve"> Proyecto servicio de chatbot PDF
</t>
    </r>
    <r>
      <rPr>
        <b/>
        <sz val="10"/>
        <color theme="1"/>
        <rFont val="Calibri"/>
        <family val="2"/>
        <scheme val="minor"/>
      </rPr>
      <t>2.5</t>
    </r>
    <r>
      <rPr>
        <sz val="10"/>
        <color theme="1"/>
        <rFont val="Calibri"/>
        <family val="2"/>
        <scheme val="minor"/>
      </rPr>
      <t xml:space="preserve"> Características del servicio y solicitud elaboración de preguntas</t>
    </r>
  </si>
  <si>
    <r>
      <rPr>
        <b/>
        <sz val="10"/>
        <color theme="1"/>
        <rFont val="Calibri"/>
        <family val="2"/>
        <scheme val="minor"/>
      </rPr>
      <t>1.</t>
    </r>
    <r>
      <rPr>
        <sz val="10"/>
        <color theme="1"/>
        <rFont val="Calibri"/>
        <family val="2"/>
        <scheme val="minor"/>
      </rPr>
      <t xml:space="preserve"> Acta N° 21 del Comité Institucional de Gestión y Desempeño 
</t>
    </r>
    <r>
      <rPr>
        <b/>
        <sz val="10"/>
        <color theme="1"/>
        <rFont val="Calibri"/>
        <family val="2"/>
        <scheme val="minor"/>
      </rPr>
      <t>2</t>
    </r>
    <r>
      <rPr>
        <sz val="10"/>
        <color theme="1"/>
        <rFont val="Calibri"/>
        <family val="2"/>
        <scheme val="minor"/>
      </rPr>
      <t xml:space="preserve">. Correo masivo – difusión de la estrategia. </t>
    </r>
  </si>
  <si>
    <r>
      <t xml:space="preserve">
Actividades de Participación Ciudadana: 
1.1. Conversatorio virtual sobre alertas hidrometeorológicas y ambientales para jóvenes: realizado el 14 de mayo de 2020.
1.2. Socialización del portal institucional Ideam, realizado el 21 de mayo de 2020 
1.3. Entrenamiento Prueba Piloto RETC Plataforma RUA - CVC- 17 a 19 de junio de 2020.
1.4. Entrenamiento Prueba Piloto RETC Plataforma RUA - CDMB- 24 a 26 de junio de 2020. 
1.5</t>
    </r>
    <r>
      <rPr>
        <sz val="10"/>
        <rFont val="Calibri"/>
        <family val="2"/>
        <scheme val="minor"/>
      </rPr>
      <t>. Encuentro virtual con Autoridades Ambientales realizado el 30 de junio de 2020</t>
    </r>
    <r>
      <rPr>
        <sz val="10"/>
        <color theme="1"/>
        <rFont val="Calibri"/>
        <family val="2"/>
        <scheme val="minor"/>
      </rPr>
      <t xml:space="preserve"> 
1.6. Conversatorio Clima y Ambiente por territorios, realizado 9 de junio, 19 de junio y 30 de junio 2020.
1.7. Entrenamiento Prueba Piloto RETC Plataforma RUA. Realizado CRA- 15 a 17 Julio. 
1.8. Entrenamiento Prueba Piloto RETC Plataforma RUA, realizado CORNARE 22 a 24 Julio. 
1.9. Comité de alertas con ciudadanos, realizado el 23 de julio de 2020.</t>
    </r>
  </si>
  <si>
    <t>* Todas las áreas responsables</t>
  </si>
  <si>
    <t xml:space="preserve">* Grupo de servicio  al Ciudadano </t>
  </si>
  <si>
    <t>* Oficial de Seguridad de la Información y todas la dependencias</t>
  </si>
  <si>
    <t>* Oficina de Informática</t>
  </si>
  <si>
    <r>
      <rPr>
        <b/>
        <sz val="10"/>
        <color theme="1"/>
        <rFont val="Calibri"/>
        <family val="2"/>
        <scheme val="minor"/>
      </rPr>
      <t xml:space="preserve">1.1.1  </t>
    </r>
    <r>
      <rPr>
        <sz val="10"/>
        <color theme="1"/>
        <rFont val="Calibri"/>
        <family val="2"/>
        <scheme val="minor"/>
      </rPr>
      <t xml:space="preserve">Memorandos solicitando actualización página Ley Transparencia
</t>
    </r>
    <r>
      <rPr>
        <b/>
        <sz val="10"/>
        <color theme="1"/>
        <rFont val="Calibri"/>
        <family val="2"/>
        <scheme val="minor"/>
      </rPr>
      <t xml:space="preserve">1.1.2  </t>
    </r>
    <r>
      <rPr>
        <sz val="10"/>
        <color theme="1"/>
        <rFont val="Calibri"/>
        <family val="2"/>
        <scheme val="minor"/>
      </rPr>
      <t xml:space="preserve">Acta reunión seguimiento al Índice de Transparencia y Acceso a la Información - ITA del 1 de junio de 2020.
</t>
    </r>
    <r>
      <rPr>
        <b/>
        <sz val="10"/>
        <color theme="1"/>
        <rFont val="Calibri"/>
        <family val="2"/>
        <scheme val="minor"/>
      </rPr>
      <t xml:space="preserve">1.1.3 </t>
    </r>
    <r>
      <rPr>
        <sz val="10"/>
        <color theme="1"/>
        <rFont val="Calibri"/>
        <family val="2"/>
        <scheme val="minor"/>
      </rPr>
      <t xml:space="preserve">Capacitación Ley de Transparencia y Derecho de Acceso a la Información Pública, 13 de mayo de 2020.
</t>
    </r>
    <r>
      <rPr>
        <b/>
        <sz val="10"/>
        <color theme="1"/>
        <rFont val="Calibri"/>
        <family val="2"/>
        <scheme val="minor"/>
      </rPr>
      <t>1.1.4</t>
    </r>
    <r>
      <rPr>
        <sz val="10"/>
        <color theme="1"/>
        <rFont val="Calibri"/>
        <family val="2"/>
        <scheme val="minor"/>
      </rPr>
      <t xml:space="preserve"> Archivo en Excel carpetas ITA 
</t>
    </r>
    <r>
      <rPr>
        <b/>
        <sz val="10"/>
        <color theme="1"/>
        <rFont val="Calibri"/>
        <family val="2"/>
        <scheme val="minor"/>
      </rPr>
      <t xml:space="preserve">1.1.5 </t>
    </r>
    <r>
      <rPr>
        <sz val="10"/>
        <color theme="1"/>
        <rFont val="Calibri"/>
        <family val="2"/>
        <scheme val="minor"/>
      </rPr>
      <t xml:space="preserve">Cuadros en Excel Monitoreo Ley Transparencia
</t>
    </r>
    <r>
      <rPr>
        <b/>
        <sz val="10"/>
        <color theme="1"/>
        <rFont val="Calibri"/>
        <family val="2"/>
        <scheme val="minor"/>
      </rPr>
      <t>1.1.6</t>
    </r>
    <r>
      <rPr>
        <sz val="10"/>
        <color theme="1"/>
        <rFont val="Calibri"/>
        <family val="2"/>
        <scheme val="minor"/>
      </rPr>
      <t xml:space="preserve"> Formato actualización contenidos Ley Transparencia
</t>
    </r>
    <r>
      <rPr>
        <b/>
        <sz val="10"/>
        <color theme="1"/>
        <rFont val="Calibri"/>
        <family val="2"/>
        <scheme val="minor"/>
      </rPr>
      <t>1.1.7</t>
    </r>
    <r>
      <rPr>
        <sz val="10"/>
        <color theme="1"/>
        <rFont val="Calibri"/>
        <family val="2"/>
        <scheme val="minor"/>
      </rPr>
      <t xml:space="preserve"> Cuadros Excel revisión de las siguientes dependencias: a) Oficina de Control Interno b) Grupo Servicio al Ciudadano c) Grupo de Comunicaciones y Prensa d) Grupo Gestión Documental, e) Oficina de Informática, f) Oficina Asesora de Planeación, g) Grupo Talento Humano y h) Sistema Gestión Integrado.
</t>
    </r>
    <r>
      <rPr>
        <b/>
        <sz val="10"/>
        <color theme="1"/>
        <rFont val="Calibri"/>
        <family val="2"/>
        <scheme val="minor"/>
      </rPr>
      <t>1.1.8</t>
    </r>
    <r>
      <rPr>
        <sz val="10"/>
        <color theme="1"/>
        <rFont val="Calibri"/>
        <family val="2"/>
        <scheme val="minor"/>
      </rPr>
      <t xml:space="preserve"> Esquema Ley Transparencia 31 julio 2020
</t>
    </r>
    <r>
      <rPr>
        <b/>
        <sz val="10"/>
        <color theme="1"/>
        <rFont val="Calibri"/>
        <family val="2"/>
        <scheme val="minor"/>
      </rPr>
      <t>1.1.9</t>
    </r>
    <r>
      <rPr>
        <sz val="10"/>
        <color theme="1"/>
        <rFont val="Calibri"/>
        <family val="2"/>
        <scheme val="minor"/>
      </rPr>
      <t xml:space="preserve"> Correos seguimiento  Ley Transparencia</t>
    </r>
  </si>
  <si>
    <t xml:space="preserve">El webmaster de la Oficina de Informática ha publicado  en la página web de Ley de Transparencia del numeral 12 accesibilidad web   </t>
  </si>
  <si>
    <t>Actividad cumplida. En el link: https://n9.cl/pobxf, se encuentra publicado el numeral 12 accesibilidad web; teniendo en cuenta,  los criterios de accesibilidad referidos por la Norma Técnica Colombiana de Accesibilidad de Sitios Web (NTC 5854), el portal web institucional cumple el nivel de conformidad AA, lo hace exigible en todos sus desarrollos que contrate con terceros.
Actividad cumplida dentro de los términos establecidos del II cuatrimestre; razón por la cual, se evalúa el % de cumplimiento al 100%.</t>
  </si>
  <si>
    <t>* Grupo de Administración y Desarrollo del Talento Humano</t>
  </si>
  <si>
    <t>* Oficina Asesora Jurídica</t>
  </si>
  <si>
    <t>* Oficina Asesora de Planeación
* Oficina Asesora Jurídica
* Grupo de Administración y Desarrollo del Talento Humano</t>
  </si>
  <si>
    <t>* Oficina Asesora Jurídica
* Grupo de Administración y Desarrollo del Talento Humano</t>
  </si>
  <si>
    <t>* Oficina de Control Interno
* Oficina Asesora Jurídica
* Grupo de Administración y Desarrollo del Talento Humano</t>
  </si>
  <si>
    <r>
      <rPr>
        <b/>
        <sz val="10"/>
        <color theme="1"/>
        <rFont val="Calibri"/>
        <family val="2"/>
        <scheme val="minor"/>
      </rPr>
      <t>1.1.1</t>
    </r>
    <r>
      <rPr>
        <sz val="10"/>
        <color theme="1"/>
        <rFont val="Calibri"/>
        <family val="2"/>
        <scheme val="minor"/>
      </rPr>
      <t xml:space="preserve"> Carpeta con correos masivos con el lema "Bienestar en tu hogar"
</t>
    </r>
    <r>
      <rPr>
        <b/>
        <sz val="10"/>
        <color theme="1"/>
        <rFont val="Calibri"/>
        <family val="2"/>
        <scheme val="minor"/>
      </rPr>
      <t>1.1.2</t>
    </r>
    <r>
      <rPr>
        <sz val="10"/>
        <color theme="1"/>
        <rFont val="Calibri"/>
        <family val="2"/>
        <scheme val="minor"/>
      </rPr>
      <t xml:space="preserve"> Las piezas se podran encontrar en el apartado "Piezas de divulgación de Conflicto de interes" y "Piezas de Divulgación de Valores" una vez sean subidas en el link: https://url2.cl/d26ft</t>
    </r>
  </si>
  <si>
    <r>
      <rPr>
        <b/>
        <sz val="10"/>
        <rFont val="Calibri"/>
        <family val="2"/>
        <scheme val="minor"/>
      </rPr>
      <t>1.2.1</t>
    </r>
    <r>
      <rPr>
        <sz val="10"/>
        <rFont val="Calibri"/>
        <family val="2"/>
        <scheme val="minor"/>
      </rPr>
      <t xml:space="preserve"> Carpetas con los correos masivos Embajadores de Valores
</t>
    </r>
    <r>
      <rPr>
        <b/>
        <sz val="10"/>
        <rFont val="Calibri"/>
        <family val="2"/>
        <scheme val="minor"/>
      </rPr>
      <t>1.2.2</t>
    </r>
    <r>
      <rPr>
        <sz val="10"/>
        <rFont val="Calibri"/>
        <family val="2"/>
        <scheme val="minor"/>
      </rPr>
      <t xml:space="preserve"> Las piezas se podran encontrar en el apartado "Embajadores de valores" una vez sean subidas en el link: </t>
    </r>
    <r>
      <rPr>
        <sz val="10"/>
        <color theme="1"/>
        <rFont val="Calibri"/>
        <family val="2"/>
        <scheme val="minor"/>
      </rPr>
      <t>https://url2.cl/d26ft</t>
    </r>
  </si>
  <si>
    <r>
      <rPr>
        <b/>
        <sz val="10"/>
        <rFont val="Calibri"/>
        <family val="2"/>
        <scheme val="minor"/>
      </rPr>
      <t>1.3.1</t>
    </r>
    <r>
      <rPr>
        <sz val="10"/>
        <rFont val="Calibri"/>
        <family val="2"/>
        <scheme val="minor"/>
      </rPr>
      <t xml:space="preserve"> Certificación curso integridad, transparencia y lucha contra la corrupción.
</t>
    </r>
    <r>
      <rPr>
        <b/>
        <sz val="10"/>
        <rFont val="Calibri"/>
        <family val="2"/>
        <scheme val="minor"/>
      </rPr>
      <t>1.3.2</t>
    </r>
    <r>
      <rPr>
        <sz val="10"/>
        <rFont val="Calibri"/>
        <family val="2"/>
        <scheme val="minor"/>
      </rPr>
      <t xml:space="preserve"> Orfeo No. </t>
    </r>
    <r>
      <rPr>
        <sz val="10"/>
        <color theme="1"/>
        <rFont val="Calibri"/>
        <family val="2"/>
        <scheme val="minor"/>
      </rPr>
      <t>20202020004603 evidencia charla Código Integridad</t>
    </r>
  </si>
  <si>
    <r>
      <rPr>
        <b/>
        <sz val="10"/>
        <rFont val="Calibri"/>
        <family val="2"/>
        <scheme val="minor"/>
      </rPr>
      <t>2.2.1</t>
    </r>
    <r>
      <rPr>
        <sz val="10"/>
        <rFont val="Calibri"/>
        <family val="2"/>
        <scheme val="minor"/>
      </rPr>
      <t xml:space="preserve"> Acta No. 22 del Comité Institucional de Gestión y Desempeño 
</t>
    </r>
    <r>
      <rPr>
        <b/>
        <sz val="10"/>
        <rFont val="Calibri"/>
        <family val="2"/>
        <scheme val="minor"/>
      </rPr>
      <t>2.2.2</t>
    </r>
    <r>
      <rPr>
        <sz val="10"/>
        <rFont val="Calibri"/>
        <family val="2"/>
        <scheme val="minor"/>
      </rPr>
      <t xml:space="preserve"> Memorando 20201000000823 del 3 de junio de 2020 mediante el cual se informó la conformación del equipo de trabajo de Código de integridad y la gestión de conflictos de intereses</t>
    </r>
  </si>
  <si>
    <r>
      <rPr>
        <b/>
        <sz val="10"/>
        <rFont val="Calibri"/>
        <family val="2"/>
        <scheme val="minor"/>
      </rPr>
      <t>2.3.1</t>
    </r>
    <r>
      <rPr>
        <sz val="10"/>
        <rFont val="Calibri"/>
        <family val="2"/>
        <scheme val="minor"/>
      </rPr>
      <t xml:space="preserve"> Acta reunión 3 de julio de 2020. </t>
    </r>
  </si>
  <si>
    <r>
      <rPr>
        <b/>
        <sz val="10"/>
        <rFont val="Calibri"/>
        <family val="2"/>
        <scheme val="minor"/>
      </rPr>
      <t>2.4.1</t>
    </r>
    <r>
      <rPr>
        <sz val="10"/>
        <rFont val="Calibri"/>
        <family val="2"/>
        <scheme val="minor"/>
      </rPr>
      <t xml:space="preserve"> Borrador procedimiento para manejo y declaración de conflicto de intereses
</t>
    </r>
    <r>
      <rPr>
        <b/>
        <sz val="10"/>
        <rFont val="Calibri"/>
        <family val="2"/>
        <scheme val="minor"/>
      </rPr>
      <t>2.4.2</t>
    </r>
    <r>
      <rPr>
        <sz val="10"/>
        <rFont val="Calibri"/>
        <family val="2"/>
        <scheme val="minor"/>
      </rPr>
      <t xml:space="preserve"> Formato borrador declaración de situaciones de conflicto de intereses
</t>
    </r>
    <r>
      <rPr>
        <b/>
        <sz val="10"/>
        <rFont val="Calibri"/>
        <family val="2"/>
        <scheme val="minor"/>
      </rPr>
      <t>2.4.3</t>
    </r>
    <r>
      <rPr>
        <sz val="10"/>
        <rFont val="Calibri"/>
        <family val="2"/>
        <scheme val="minor"/>
      </rPr>
      <t xml:space="preserve"> Formato borrador registro de información conflicto de intereses
</t>
    </r>
    <r>
      <rPr>
        <b/>
        <sz val="10"/>
        <rFont val="Calibri"/>
        <family val="2"/>
        <scheme val="minor"/>
      </rPr>
      <t>2.4.4</t>
    </r>
    <r>
      <rPr>
        <sz val="10"/>
        <rFont val="Calibri"/>
        <family val="2"/>
        <scheme val="minor"/>
      </rPr>
      <t xml:space="preserve"> Correo electrónido del 11 de agosto de 2020, envío procedimiento </t>
    </r>
  </si>
  <si>
    <r>
      <rPr>
        <b/>
        <sz val="10"/>
        <rFont val="Calibri"/>
        <family val="2"/>
        <scheme val="minor"/>
      </rPr>
      <t>2.5.1</t>
    </r>
    <r>
      <rPr>
        <sz val="10"/>
        <rFont val="Calibri"/>
        <family val="2"/>
        <scheme val="minor"/>
      </rPr>
      <t xml:space="preserve"> Correo electrónido del 11 de agosto de 2020, envío procedimiento </t>
    </r>
  </si>
  <si>
    <r>
      <rPr>
        <b/>
        <sz val="10"/>
        <rFont val="Calibri"/>
        <family val="2"/>
        <scheme val="minor"/>
      </rPr>
      <t>2.6.1 Grupo de Administración y Desarrollo del Talento Humano:</t>
    </r>
    <r>
      <rPr>
        <sz val="10"/>
        <rFont val="Calibri"/>
        <family val="2"/>
        <scheme val="minor"/>
      </rPr>
      <t xml:space="preserve"> La declaración de bienes y rentas no fue realizada po 1 funcionario, el demás personal la realizó en los tiempos establecidos. Por otra parte se realizó un informe relacionando a los directivos que realizaron su declaración de conflictos de interes de acuerdo a las instrucciones de anteriores radicados solicitando esto.
</t>
    </r>
    <r>
      <rPr>
        <b/>
        <sz val="10"/>
        <rFont val="Calibri"/>
        <family val="2"/>
        <scheme val="minor"/>
      </rPr>
      <t xml:space="preserve">2.6.2 Oficina Asesora Jurídica: </t>
    </r>
    <r>
      <rPr>
        <sz val="10"/>
        <rFont val="Calibri"/>
        <family val="2"/>
        <scheme val="minor"/>
      </rPr>
      <t xml:space="preserve">Como quiera que dentro de los compromisos asumidos en la reunión efectuada el 3 de julio de 2020 por la OAJ, se acordó la modificación del Manual de Supervisión para efectos de establecer de manera taxativa la obligación de los contratistas de efectuar la correspondiente declaración de bienes y rentas y de conflictos de intereses, conforme la Ley 2013 de 2019, se informa que se encuentra en trámite dicha modificación la cual deberá quedar ejecutada a más tardar el día 30 de septiembre de 2020   </t>
    </r>
  </si>
  <si>
    <r>
      <rPr>
        <b/>
        <sz val="10"/>
        <color theme="1"/>
        <rFont val="Calibri"/>
        <family val="2"/>
        <scheme val="minor"/>
      </rPr>
      <t>2.6.1</t>
    </r>
    <r>
      <rPr>
        <sz val="10"/>
        <color theme="1"/>
        <rFont val="Calibri"/>
        <family val="2"/>
        <scheme val="minor"/>
      </rPr>
      <t xml:space="preserve"> Listado declaraciones de bienes y rentas
</t>
    </r>
    <r>
      <rPr>
        <b/>
        <sz val="10"/>
        <color theme="1"/>
        <rFont val="Calibri"/>
        <family val="2"/>
        <scheme val="minor"/>
      </rPr>
      <t>2.6.1</t>
    </r>
    <r>
      <rPr>
        <sz val="10"/>
        <color theme="1"/>
        <rFont val="Calibri"/>
        <family val="2"/>
        <scheme val="minor"/>
      </rPr>
      <t xml:space="preserve"> Informe Conflicto de Interés y Orfeo No. 20202020004083
</t>
    </r>
    <r>
      <rPr>
        <b/>
        <sz val="10"/>
        <color theme="1"/>
        <rFont val="Calibri"/>
        <family val="2"/>
        <scheme val="minor"/>
      </rPr>
      <t>2.6.2</t>
    </r>
    <r>
      <rPr>
        <sz val="10"/>
        <color theme="1"/>
        <rFont val="Calibri"/>
        <family val="2"/>
        <scheme val="minor"/>
      </rPr>
      <t xml:space="preserve"> Acta reunión 3 de julio de 2020.
</t>
    </r>
  </si>
  <si>
    <t>Reporte Actividades Cumplidas II cuatrimestre 2020  (O.A.P)</t>
  </si>
  <si>
    <t>3.2.1 Se está adelantando la construcción del Manual de Políticas de Seguridad de la Información y Control A8, el cual se encuentra en un avance de progreso del 90%. 
3.2.2 Se realizaron reuniones para revisión de los documentos de TI para el proceso estratégico denominado Gestión de Tecnología de Información y Comunicaciones.</t>
  </si>
  <si>
    <r>
      <t>3.1.1 Actualización de la herramienta de Gestión para el registro e identificación de activos de información
3.1.2 Sensibilización, entrenamiento y apropiación de la gestión de activos de seguridad y privacidad de la información acorde a los nuevos alcances de la implementación del sistema de gestión de seguridad de la información
3.1.3 Medición de indicadores de gestión.</t>
    </r>
    <r>
      <rPr>
        <b/>
        <sz val="10"/>
        <color theme="1"/>
        <rFont val="Calibri"/>
        <family val="2"/>
        <scheme val="minor"/>
      </rPr>
      <t/>
    </r>
  </si>
  <si>
    <r>
      <rPr>
        <b/>
        <sz val="10"/>
        <color theme="1"/>
        <rFont val="Calibri"/>
        <family val="2"/>
        <scheme val="minor"/>
      </rPr>
      <t>2.2.1</t>
    </r>
    <r>
      <rPr>
        <sz val="10"/>
        <color theme="1"/>
        <rFont val="Calibri"/>
        <family val="2"/>
        <scheme val="minor"/>
      </rPr>
      <t xml:space="preserve"> Cafecito en Red
</t>
    </r>
    <r>
      <rPr>
        <b/>
        <sz val="10"/>
        <color theme="1"/>
        <rFont val="Calibri"/>
        <family val="2"/>
        <scheme val="minor"/>
      </rPr>
      <t>2.2.2</t>
    </r>
    <r>
      <rPr>
        <sz val="10"/>
        <color theme="1"/>
        <rFont val="Calibri"/>
        <family val="2"/>
        <scheme val="minor"/>
      </rPr>
      <t xml:space="preserve"> Conversatorio de Alertas Hidrometeorológicas
</t>
    </r>
    <r>
      <rPr>
        <b/>
        <sz val="10"/>
        <color theme="1"/>
        <rFont val="Calibri"/>
        <family val="2"/>
        <scheme val="minor"/>
      </rPr>
      <t>2.2.3</t>
    </r>
    <r>
      <rPr>
        <sz val="10"/>
        <color theme="1"/>
        <rFont val="Calibri"/>
        <family val="2"/>
        <scheme val="minor"/>
      </rPr>
      <t xml:space="preserve"> Socialización página web Ideam
</t>
    </r>
    <r>
      <rPr>
        <b/>
        <sz val="10"/>
        <color theme="1"/>
        <rFont val="Calibri"/>
        <family val="2"/>
        <scheme val="minor"/>
      </rPr>
      <t>2.2.4</t>
    </r>
    <r>
      <rPr>
        <sz val="10"/>
        <color theme="1"/>
        <rFont val="Calibri"/>
        <family val="2"/>
        <scheme val="minor"/>
      </rPr>
      <t xml:space="preserve"> Facebook Live Ministerio de Minas 
</t>
    </r>
    <r>
      <rPr>
        <b/>
        <sz val="10"/>
        <color theme="1"/>
        <rFont val="Calibri"/>
        <family val="2"/>
        <scheme val="minor"/>
      </rPr>
      <t>2.2.5</t>
    </r>
    <r>
      <rPr>
        <sz val="10"/>
        <color theme="1"/>
        <rFont val="Calibri"/>
        <family val="2"/>
        <scheme val="minor"/>
      </rPr>
      <t xml:space="preserve"> Facebook live contexto ganadero
</t>
    </r>
    <r>
      <rPr>
        <b/>
        <sz val="10"/>
        <color theme="1"/>
        <rFont val="Calibri"/>
        <family val="2"/>
        <scheme val="minor"/>
      </rPr>
      <t>2.2.6</t>
    </r>
    <r>
      <rPr>
        <sz val="10"/>
        <color theme="1"/>
        <rFont val="Calibri"/>
        <family val="2"/>
        <scheme val="minor"/>
      </rPr>
      <t xml:space="preserve"> Día Mundial Contra la Desertificación y la Sequía
</t>
    </r>
    <r>
      <rPr>
        <b/>
        <sz val="10"/>
        <color theme="1"/>
        <rFont val="Calibri"/>
        <family val="2"/>
        <scheme val="minor"/>
      </rPr>
      <t>2.2.7</t>
    </r>
    <r>
      <rPr>
        <sz val="10"/>
        <color theme="1"/>
        <rFont val="Calibri"/>
        <family val="2"/>
        <scheme val="minor"/>
      </rPr>
      <t xml:space="preserve"> Día Mundial de la Conservación de los Suelos - https://www.facebook.com/ideam.instituto/videos/286113145835364/  
</t>
    </r>
    <r>
      <rPr>
        <b/>
        <sz val="10"/>
        <color theme="1"/>
        <rFont val="Calibri"/>
        <family val="2"/>
        <scheme val="minor"/>
      </rPr>
      <t>2.2.8</t>
    </r>
    <r>
      <rPr>
        <sz val="10"/>
        <color theme="1"/>
        <rFont val="Calibri"/>
        <family val="2"/>
        <scheme val="minor"/>
      </rPr>
      <t xml:space="preserve"> Rueda de Prensa de Deforestación - https://www.facebook.com/ideam.instituto/videos/1097581960636000/ 
</t>
    </r>
    <r>
      <rPr>
        <b/>
        <sz val="10"/>
        <color theme="1"/>
        <rFont val="Calibri"/>
        <family val="2"/>
        <scheme val="minor"/>
      </rPr>
      <t>2.2.9</t>
    </r>
    <r>
      <rPr>
        <sz val="10"/>
        <color theme="1"/>
        <rFont val="Calibri"/>
        <family val="2"/>
        <scheme val="minor"/>
      </rPr>
      <t xml:space="preserve"> Facebook live con el períodico Agricultura y Ganadería
</t>
    </r>
    <r>
      <rPr>
        <b/>
        <sz val="10"/>
        <color theme="1"/>
        <rFont val="Calibri"/>
        <family val="2"/>
        <scheme val="minor"/>
      </rPr>
      <t>2.2.10</t>
    </r>
    <r>
      <rPr>
        <sz val="10"/>
        <color theme="1"/>
        <rFont val="Calibri"/>
        <family val="2"/>
        <scheme val="minor"/>
      </rPr>
      <t xml:space="preserve"> Evento Aguas Subterráneas
</t>
    </r>
    <r>
      <rPr>
        <b/>
        <sz val="10"/>
        <color theme="1"/>
        <rFont val="Calibri"/>
        <family val="2"/>
        <scheme val="minor"/>
      </rPr>
      <t>2.2.11</t>
    </r>
    <r>
      <rPr>
        <sz val="10"/>
        <color theme="1"/>
        <rFont val="Calibri"/>
        <family val="2"/>
        <scheme val="minor"/>
      </rPr>
      <t xml:space="preserve"> Facebook live con la Red Nacional de Jóvenes de Ambiente
</t>
    </r>
    <r>
      <rPr>
        <b/>
        <sz val="10"/>
        <color theme="1"/>
        <rFont val="Calibri"/>
        <family val="2"/>
        <scheme val="minor"/>
      </rPr>
      <t>2.2.12</t>
    </r>
    <r>
      <rPr>
        <sz val="10"/>
        <color theme="1"/>
        <rFont val="Calibri"/>
        <family val="2"/>
        <scheme val="minor"/>
      </rPr>
      <t xml:space="preserve"> Facebook live con el períodico El Tiempo</t>
    </r>
  </si>
  <si>
    <t xml:space="preserve">Como meta para el presente año, el Grupo de Comunicaciones y Prensa programó como mínimo dos foros como espacio de diálogo a través de los TIC, para dar a conocer la gestión de la entidad.  Sin embargo en el primer semestre se realizaron varios foros virtuales relacionados con los siguientes temas y carpetas: 1) 14 de mayo, Cafecito en Red- Red de jóvenes de Ambiente. 2) Conversatorio virtual sobre alertas hidrometeorológicas y  mbientales para jóvenes. 3) 21 de mayo: Socialización de la Página web. 4)  Facebook Live con el Ministerio de Minas y Energía. 5)  4 de junio: Facebook Live Contexto Ganadero. 6) El 18 de junio Facebook Live: Día mundial de la lucha contra la desertificación. 7) 7 de julio, Facebook Live Día Mundial de la Conservación de los Suelos. 8) Rueda de prensa de deforestación,   9 de julio. 9) Facebook Live con el periódico Agricultura y Ganadería,  17 de julio. 10) Evento Aguas Subterráneas, 23 de julio. 11) Facebook Live con Red Nacional de Jóvenes de Ambiente (nodo Meta),  29 de julio. 12) Facebook Live con el periódico El Tiempo (condiciones meteorológicas en la capital), 30 de julio.   </t>
  </si>
  <si>
    <t>Conforme lo indican los responsables de la meta, esta actividad se realizará en el tercer cuatrimestre del año 2020.</t>
  </si>
  <si>
    <t>Teniendo en cuenta el objetivo de la actividad, esta se desarrollará a la finalización de la ejecución de la Estrategia de Participación Ciudadana 2020.</t>
  </si>
  <si>
    <t>La actividad se desarrollará durante el tercer cuatrimestre de 2020. Tan pronto, se cuente con el procedimiento y la política para manejo y declaración de conflicto de intereses aprobada, se iniciaran las actividades de capacitación.</t>
  </si>
  <si>
    <r>
      <t>Se implemento el proceso  A-GF-P017 PROCEDIMIENTO DE GESTION, REGISTRO Y REPORTE DE DONACIONES NACIONALES E INTERNACIONALES</t>
    </r>
    <r>
      <rPr>
        <b/>
        <sz val="10"/>
        <color theme="1"/>
        <rFont val="Calibri"/>
        <family val="2"/>
        <scheme val="minor"/>
      </rPr>
      <t xml:space="preserve"> </t>
    </r>
    <r>
      <rPr>
        <sz val="10"/>
        <color theme="1"/>
        <rFont val="Calibri"/>
        <family val="2"/>
        <scheme val="minor"/>
      </rPr>
      <t>con la cual ya se adelanto proceso para las 2 primeras donaciones recibidas a traves de la OFICINA DE ASUNTOS INTERNACIONALES.</t>
    </r>
  </si>
  <si>
    <r>
      <t xml:space="preserve">*Influencia de terceras personas para la vinculación del personal.
</t>
    </r>
    <r>
      <rPr>
        <b/>
        <sz val="10"/>
        <rFont val="Calibri"/>
        <family val="2"/>
        <scheme val="minor"/>
      </rPr>
      <t>*</t>
    </r>
    <r>
      <rPr>
        <sz val="10"/>
        <rFont val="Calibri"/>
        <family val="2"/>
        <scheme val="minor"/>
      </rPr>
      <t>Intereses personales para favorecer un tercero</t>
    </r>
  </si>
  <si>
    <r>
      <rPr>
        <b/>
        <sz val="10"/>
        <color theme="1"/>
        <rFont val="Calibri"/>
        <family val="2"/>
        <scheme val="minor"/>
      </rPr>
      <t>*</t>
    </r>
    <r>
      <rPr>
        <sz val="10"/>
        <color theme="1"/>
        <rFont val="Calibri"/>
        <family val="2"/>
        <scheme val="minor"/>
      </rPr>
      <t xml:space="preserve">Formato Análisis Hoja de Vida A-G-F012
</t>
    </r>
    <r>
      <rPr>
        <b/>
        <sz val="10"/>
        <color theme="1"/>
        <rFont val="Calibri"/>
        <family val="2"/>
        <scheme val="minor"/>
      </rPr>
      <t>*</t>
    </r>
    <r>
      <rPr>
        <sz val="10"/>
        <color theme="1"/>
        <rFont val="Calibri"/>
        <family val="2"/>
        <scheme val="minor"/>
      </rPr>
      <t>Publicaciones para provisión de encargos y nombramientos provisionales.</t>
    </r>
  </si>
  <si>
    <r>
      <t>*</t>
    </r>
    <r>
      <rPr>
        <sz val="10"/>
        <color theme="1"/>
        <rFont val="Calibri"/>
        <family val="2"/>
        <scheme val="minor"/>
      </rPr>
      <t xml:space="preserve">Pérdida de la información
</t>
    </r>
    <r>
      <rPr>
        <b/>
        <sz val="10"/>
        <color theme="1"/>
        <rFont val="Calibri"/>
        <family val="2"/>
        <scheme val="minor"/>
      </rPr>
      <t>*</t>
    </r>
    <r>
      <rPr>
        <sz val="10"/>
        <color theme="1"/>
        <rFont val="Calibri"/>
        <family val="2"/>
        <scheme val="minor"/>
      </rPr>
      <t xml:space="preserve">Falta de credibilidad en los procesos institucionales
</t>
    </r>
    <r>
      <rPr>
        <b/>
        <sz val="10"/>
        <color theme="1"/>
        <rFont val="Calibri"/>
        <family val="2"/>
        <scheme val="minor"/>
      </rPr>
      <t>*</t>
    </r>
    <r>
      <rPr>
        <sz val="10"/>
        <color theme="1"/>
        <rFont val="Calibri"/>
        <family val="2"/>
        <scheme val="minor"/>
      </rPr>
      <t>Pérdida de imagen tanto del área como del instituto</t>
    </r>
  </si>
  <si>
    <r>
      <t xml:space="preserve">* </t>
    </r>
    <r>
      <rPr>
        <sz val="10"/>
        <color theme="1"/>
        <rFont val="Calibri"/>
        <family val="2"/>
        <scheme val="minor"/>
      </rPr>
      <t xml:space="preserve">Error en la parametrización de los conceptos salariales y de descuentos para la liquidación de nómina (Desconocimiento de las normas y procedimientos).
</t>
    </r>
    <r>
      <rPr>
        <b/>
        <sz val="10"/>
        <color theme="1"/>
        <rFont val="Calibri"/>
        <family val="2"/>
        <scheme val="minor"/>
      </rPr>
      <t>*</t>
    </r>
    <r>
      <rPr>
        <sz val="10"/>
        <color theme="1"/>
        <rFont val="Calibri"/>
        <family val="2"/>
        <scheme val="minor"/>
      </rPr>
      <t>Fallas en el sistema de personal y de nómina del Instituto.</t>
    </r>
  </si>
  <si>
    <r>
      <t>*</t>
    </r>
    <r>
      <rPr>
        <sz val="10"/>
        <color theme="1"/>
        <rFont val="Calibri"/>
        <family val="2"/>
        <scheme val="minor"/>
      </rPr>
      <t xml:space="preserve">Peticiones, quejas, reclamos por parte de los funcionarios afectados.
</t>
    </r>
    <r>
      <rPr>
        <b/>
        <sz val="10"/>
        <color theme="1"/>
        <rFont val="Calibri"/>
        <family val="2"/>
        <scheme val="minor"/>
      </rPr>
      <t>*</t>
    </r>
    <r>
      <rPr>
        <sz val="10"/>
        <color theme="1"/>
        <rFont val="Calibri"/>
        <family val="2"/>
        <scheme val="minor"/>
      </rPr>
      <t>Pago de lo no debido
*Pérdida de imagen tanto del área como del instituto</t>
    </r>
  </si>
  <si>
    <r>
      <rPr>
        <b/>
        <sz val="10"/>
        <color theme="1"/>
        <rFont val="Calibri"/>
        <family val="2"/>
        <scheme val="minor"/>
      </rPr>
      <t>*</t>
    </r>
    <r>
      <rPr>
        <sz val="10"/>
        <color theme="1"/>
        <rFont val="Calibri"/>
        <family val="2"/>
        <scheme val="minor"/>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Calibri"/>
        <family val="2"/>
        <scheme val="minor"/>
      </rPr>
      <t>*</t>
    </r>
    <r>
      <rPr>
        <sz val="10"/>
        <color theme="1"/>
        <rFont val="Calibri"/>
        <family val="2"/>
        <scheme val="minor"/>
      </rPr>
      <t>Mesas de ayuda presentadas por el GADTH</t>
    </r>
  </si>
  <si>
    <r>
      <t>*</t>
    </r>
    <r>
      <rPr>
        <sz val="10"/>
        <color theme="1"/>
        <rFont val="Calibri"/>
        <family val="2"/>
        <scheme val="minor"/>
      </rPr>
      <t xml:space="preserve">Afectación en la calidad de servicio.
</t>
    </r>
    <r>
      <rPr>
        <b/>
        <sz val="10"/>
        <color theme="1"/>
        <rFont val="Calibri"/>
        <family val="2"/>
        <scheme val="minor"/>
      </rPr>
      <t xml:space="preserve">* </t>
    </r>
    <r>
      <rPr>
        <sz val="10"/>
        <color theme="1"/>
        <rFont val="Calibri"/>
        <family val="2"/>
        <scheme val="minor"/>
      </rPr>
      <t xml:space="preserve">Afectación en la efectividad de servicio.
</t>
    </r>
    <r>
      <rPr>
        <b/>
        <sz val="10"/>
        <color theme="1"/>
        <rFont val="Calibri"/>
        <family val="2"/>
        <scheme val="minor"/>
      </rPr>
      <t>*</t>
    </r>
    <r>
      <rPr>
        <sz val="10"/>
        <color theme="1"/>
        <rFont val="Calibri"/>
        <family val="2"/>
        <scheme val="minor"/>
      </rPr>
      <t xml:space="preserve">Afectación del Clima laboral
</t>
    </r>
    <r>
      <rPr>
        <b/>
        <sz val="10"/>
        <color theme="1"/>
        <rFont val="Calibri"/>
        <family val="2"/>
        <scheme val="minor"/>
      </rPr>
      <t>*</t>
    </r>
    <r>
      <rPr>
        <sz val="10"/>
        <color theme="1"/>
        <rFont val="Calibri"/>
        <family val="2"/>
        <scheme val="minor"/>
      </rPr>
      <t>Incumplimiento a los indicadores de procesos.</t>
    </r>
  </si>
  <si>
    <r>
      <rPr>
        <b/>
        <sz val="10"/>
        <color theme="1"/>
        <rFont val="Calibri"/>
        <family val="2"/>
        <scheme val="minor"/>
      </rPr>
      <t>Plan de Bienestar:</t>
    </r>
    <r>
      <rPr>
        <sz val="10"/>
        <color theme="1"/>
        <rFont val="Calibri"/>
        <family val="2"/>
        <scheme val="minor"/>
      </rPr>
      <t xml:space="preserve"> Se realizaron 10 actividades para los colaboradores del Ideam a cero costo, se procedió con los procesos de contratación de la primera y segunda dotación y del plan de bienestar.
</t>
    </r>
    <r>
      <rPr>
        <b/>
        <sz val="10"/>
        <color theme="1"/>
        <rFont val="Calibri"/>
        <family val="2"/>
        <scheme val="minor"/>
      </rPr>
      <t xml:space="preserve">Plan de Capacitación: </t>
    </r>
    <r>
      <rPr>
        <sz val="10"/>
        <color theme="1"/>
        <rFont val="Calibri"/>
        <family val="2"/>
        <scheme val="minor"/>
      </rPr>
      <t xml:space="preserve">Se realizaron 37 capacitaciones, todas de forma virtual, y de las 4 corresponden a los PAES.
</t>
    </r>
    <r>
      <rPr>
        <b/>
        <sz val="10"/>
        <color theme="1"/>
        <rFont val="Calibri"/>
        <family val="2"/>
        <scheme val="minor"/>
      </rPr>
      <t>Plan de Seguridad y Salud en el Trabajo:</t>
    </r>
    <r>
      <rPr>
        <sz val="10"/>
        <color theme="1"/>
        <rFont val="Calibri"/>
        <family val="2"/>
        <scheme val="minor"/>
      </rPr>
      <t xml:space="preserve"> Se ejecutaron 17 actividades, resaltándose: actividades prevención y medidas por COVID 19, pausas activas y gimnasia musicalizada y los adelantos para procesos de contratación de exámenes médicos, EPP, kits de emergencia y extintores
</t>
    </r>
    <r>
      <rPr>
        <b/>
        <sz val="10"/>
        <color theme="1"/>
        <rFont val="Calibri"/>
        <family val="2"/>
        <scheme val="minor"/>
      </rPr>
      <t xml:space="preserve">Plan de Estímulos e Incentivos: </t>
    </r>
    <r>
      <rPr>
        <sz val="10"/>
        <color theme="1"/>
        <rFont val="Calibri"/>
        <family val="2"/>
        <scheme val="minor"/>
      </rPr>
      <t xml:space="preserve">Se realizó convocatoria y revisión de los documentos allegados para el beneficio de auxilio educativo para funcionarios y sus hijos.
</t>
    </r>
    <r>
      <rPr>
        <b/>
        <sz val="10"/>
        <color theme="1"/>
        <rFont val="Calibri"/>
        <family val="2"/>
        <scheme val="minor"/>
      </rPr>
      <t xml:space="preserve">Plan Anual de Vacantes y Provisión de Recursos Humanos: </t>
    </r>
    <r>
      <rPr>
        <sz val="10"/>
        <color theme="1"/>
        <rFont val="Calibri"/>
        <family val="2"/>
        <scheme val="minor"/>
      </rPr>
      <t>Se realizaron 27 publicaciones, de las cuales se hicieron 6 encargos, 11 provisionalidades y 3 libre nombramiento.</t>
    </r>
  </si>
  <si>
    <r>
      <t xml:space="preserve">*Presentación de documentación incompleta e indebido diligenciamiento del formato de afiliación. 
</t>
    </r>
    <r>
      <rPr>
        <b/>
        <sz val="10"/>
        <color theme="1"/>
        <rFont val="Calibri"/>
        <family val="2"/>
        <scheme val="minor"/>
      </rPr>
      <t>*</t>
    </r>
    <r>
      <rPr>
        <sz val="10"/>
        <color theme="1"/>
        <rFont val="Calibri"/>
        <family val="2"/>
        <scheme val="minor"/>
      </rPr>
      <t xml:space="preserve">Reporte inoportuno de la novedad de traslado. </t>
    </r>
  </si>
  <si>
    <r>
      <rPr>
        <b/>
        <sz val="10"/>
        <color theme="1"/>
        <rFont val="Calibri"/>
        <family val="2"/>
        <scheme val="minor"/>
      </rPr>
      <t>*</t>
    </r>
    <r>
      <rPr>
        <sz val="10"/>
        <color theme="1"/>
        <rFont val="Calibri"/>
        <family val="2"/>
        <scheme val="minor"/>
      </rPr>
      <t xml:space="preserve">Sanciones legales.
</t>
    </r>
    <r>
      <rPr>
        <b/>
        <sz val="10"/>
        <color theme="1"/>
        <rFont val="Calibri"/>
        <family val="2"/>
        <scheme val="minor"/>
      </rPr>
      <t>*</t>
    </r>
    <r>
      <rPr>
        <sz val="10"/>
        <color theme="1"/>
        <rFont val="Calibri"/>
        <family val="2"/>
        <scheme val="minor"/>
      </rPr>
      <t xml:space="preserve">Sanciones pecuniarias
</t>
    </r>
    <r>
      <rPr>
        <b/>
        <sz val="10"/>
        <color theme="1"/>
        <rFont val="Calibri"/>
        <family val="2"/>
        <scheme val="minor"/>
      </rPr>
      <t>*</t>
    </r>
    <r>
      <rPr>
        <sz val="10"/>
        <color theme="1"/>
        <rFont val="Calibri"/>
        <family val="2"/>
        <scheme val="minor"/>
      </rPr>
      <t xml:space="preserve">Posibles demandas.
</t>
    </r>
    <r>
      <rPr>
        <b/>
        <sz val="10"/>
        <color theme="1"/>
        <rFont val="Calibri"/>
        <family val="2"/>
        <scheme val="minor"/>
      </rPr>
      <t>*</t>
    </r>
    <r>
      <rPr>
        <sz val="10"/>
        <color theme="1"/>
        <rFont val="Calibri"/>
        <family val="2"/>
        <scheme val="minor"/>
      </rPr>
      <t>Posibles multas</t>
    </r>
  </si>
  <si>
    <r>
      <rPr>
        <b/>
        <sz val="10"/>
        <color theme="1"/>
        <rFont val="Calibri"/>
        <family val="2"/>
        <scheme val="minor"/>
      </rPr>
      <t>*</t>
    </r>
    <r>
      <rPr>
        <sz val="10"/>
        <color theme="1"/>
        <rFont val="Calibri"/>
        <family val="2"/>
        <scheme val="minor"/>
      </rPr>
      <t xml:space="preserve">Número de radicado del formulario de la afiliación con sello EPS y ARL.
</t>
    </r>
    <r>
      <rPr>
        <b/>
        <sz val="10"/>
        <color theme="1"/>
        <rFont val="Calibri"/>
        <family val="2"/>
        <scheme val="minor"/>
      </rPr>
      <t>*</t>
    </r>
    <r>
      <rPr>
        <sz val="10"/>
        <color theme="1"/>
        <rFont val="Calibri"/>
        <family val="2"/>
        <scheme val="minor"/>
      </rPr>
      <t xml:space="preserve">Archivar en las historias laborales de cada funcionario los  formatos de afiliación a EPS y ARL. 
</t>
    </r>
    <r>
      <rPr>
        <b/>
        <sz val="10"/>
        <color theme="1"/>
        <rFont val="Calibri"/>
        <family val="2"/>
        <scheme val="minor"/>
      </rPr>
      <t>*</t>
    </r>
    <r>
      <rPr>
        <sz val="10"/>
        <color theme="1"/>
        <rFont val="Calibri"/>
        <family val="2"/>
        <scheme val="minor"/>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Calibri"/>
        <family val="2"/>
        <scheme val="minor"/>
      </rPr>
      <t>*</t>
    </r>
    <r>
      <rPr>
        <sz val="10"/>
        <color theme="1"/>
        <rFont val="Calibri"/>
        <family val="2"/>
        <scheme val="minor"/>
      </rPr>
      <t>Creación de expediente  por funcionario.</t>
    </r>
  </si>
  <si>
    <r>
      <t xml:space="preserve">El día 12 de junio  se llevó a cabo una reunión virtual con los abogados de la OAJ, con el fin de abordar las actualizaciones normativas en materia de contratación. 
</t>
    </r>
    <r>
      <rPr>
        <b/>
        <sz val="10"/>
        <color theme="1"/>
        <rFont val="Calibri"/>
        <family val="2"/>
        <scheme val="minor"/>
      </rPr>
      <t>Evidencia</t>
    </r>
    <r>
      <rPr>
        <sz val="10"/>
        <color theme="1"/>
        <rFont val="Calibri"/>
        <family val="2"/>
        <scheme val="minor"/>
      </rPr>
      <t xml:space="preserve">
Se anexa listado de asistencia</t>
    </r>
  </si>
  <si>
    <r>
      <t xml:space="preserve">En cumplimiento a las obligaciones contractuales pactadas, el contratista externo denominado GRUPO HISCA (Cto 133-2020), allegan los reportes diarios de los movimientos procesales  efectuados por los diferentes Despachos Judiciales, en los asuntos a cargo del Instituto, . Se aclara que el Sistema de Gestión documental no arroja las alertas en tiempo real toda vez que contabiliza el término como si se tratara de un derecho de petición, cuando los términos judiciales y extrajudiciales son perentorios y diferentes según la etapa procesal.  
</t>
    </r>
    <r>
      <rPr>
        <b/>
        <sz val="10"/>
        <color theme="1"/>
        <rFont val="Calibri"/>
        <family val="2"/>
        <scheme val="minor"/>
      </rPr>
      <t xml:space="preserve">Evidencia </t>
    </r>
    <r>
      <rPr>
        <sz val="10"/>
        <color theme="1"/>
        <rFont val="Calibri"/>
        <family val="2"/>
        <scheme val="minor"/>
      </rPr>
      <t xml:space="preserve">
 Anexo correos electrónicos de notificaciones</t>
    </r>
  </si>
  <si>
    <r>
      <t xml:space="preserve">Se realiza la verificación de los procesos a contratar en el Comité de Contratación 
</t>
    </r>
    <r>
      <rPr>
        <b/>
        <sz val="10"/>
        <color theme="1"/>
        <rFont val="Calibri"/>
        <family val="2"/>
        <scheme val="minor"/>
      </rPr>
      <t xml:space="preserve">Evidencias </t>
    </r>
    <r>
      <rPr>
        <sz val="10"/>
        <color theme="1"/>
        <rFont val="Calibri"/>
        <family val="2"/>
        <scheme val="minor"/>
      </rPr>
      <t xml:space="preserve">
Se adjuntan actas de los Comités de Contratación celebrados durante los meses de abril a julio de 2020.</t>
    </r>
  </si>
  <si>
    <r>
      <t xml:space="preserve">A través del cual la Agencia Nacional de Defensa Jurídica del Estado informa que la directriz institucional de conciliación del IDEAM cumple con los lineamientos establecidos por dicha Autoridad. 
</t>
    </r>
    <r>
      <rPr>
        <b/>
        <sz val="10"/>
        <color theme="1"/>
        <rFont val="Calibri"/>
        <family val="2"/>
        <scheme val="minor"/>
      </rPr>
      <t xml:space="preserve">Evidencia
</t>
    </r>
    <r>
      <rPr>
        <sz val="10"/>
        <color theme="1"/>
        <rFont val="Calibri"/>
        <family val="2"/>
        <scheme val="minor"/>
      </rPr>
      <t xml:space="preserve">Se anexan las actas del Comité de Conciliación celebrados durante los meses de abril a julio de 2020. Así mismo se adjunta comunicación No. 20203000026311 del 29 de mayo de 2020, </t>
    </r>
  </si>
  <si>
    <r>
      <rPr>
        <b/>
        <sz val="10"/>
        <color theme="1"/>
        <rFont val="Calibri"/>
        <family val="2"/>
        <scheme val="minor"/>
      </rPr>
      <t>Control :</t>
    </r>
    <r>
      <rPr>
        <sz val="10"/>
        <color theme="1"/>
        <rFont val="Calibri"/>
        <family val="2"/>
        <scheme val="minor"/>
      </rPr>
      <t xml:space="preserve"> Verificación de los datos a través de los sistemas de información del Instituto. 
</t>
    </r>
    <r>
      <rPr>
        <b/>
        <sz val="10"/>
        <color theme="1"/>
        <rFont val="Calibri"/>
        <family val="2"/>
        <scheme val="minor"/>
      </rPr>
      <t>Acción Adelantada:</t>
    </r>
    <r>
      <rPr>
        <sz val="10"/>
        <color theme="1"/>
        <rFont val="Calibri"/>
        <family val="2"/>
        <scheme val="minor"/>
      </rPr>
      <t xml:space="preserve"> Evaluación y, análisis de los datos horarios de las estaciones hidrológicas activas, de cada una de las Áreas Operativas que hayan retirado el 100% de los datos validados del año 2019 en el sistema de información DHIME , ejecutando proceso estadístico para la validación de datos hidrológicos en las variables nivel, caudal y sedimentos.
</t>
    </r>
    <r>
      <rPr>
        <b/>
        <sz val="10"/>
        <color theme="1"/>
        <rFont val="Calibri"/>
        <family val="2"/>
        <scheme val="minor"/>
      </rPr>
      <t>Evidencia:</t>
    </r>
    <r>
      <rPr>
        <sz val="10"/>
        <color theme="1"/>
        <rFont val="Calibri"/>
        <family val="2"/>
        <scheme val="minor"/>
      </rPr>
      <t xml:space="preserve"> Archivo comprimido (GMH-20200805T180441Z-001) contiene resultados del proceso estadístico meses de Mayo, Junio y Julio/2020:
1. Informe Trimestre 2020 Dirección_GMH_v, 2, Logros, 3. Notas técnicas procesos hidrológicos y 4. Avance Indicadores por cada mes respectivamente.
</t>
    </r>
  </si>
  <si>
    <r>
      <rPr>
        <b/>
        <sz val="10"/>
        <color theme="1"/>
        <rFont val="Calibri"/>
        <family val="2"/>
        <scheme val="minor"/>
      </rPr>
      <t>Control :</t>
    </r>
    <r>
      <rPr>
        <sz val="10"/>
        <color theme="1"/>
        <rFont val="Calibri"/>
        <family val="2"/>
        <scheme val="minor"/>
      </rPr>
      <t xml:space="preserve"> Verificación de los datos a través de los sistemas de información del Instituto. 
</t>
    </r>
    <r>
      <rPr>
        <b/>
        <sz val="10"/>
        <color theme="1"/>
        <rFont val="Calibri"/>
        <family val="2"/>
        <scheme val="minor"/>
      </rPr>
      <t>Acción Adelantada:</t>
    </r>
    <r>
      <rPr>
        <sz val="10"/>
        <color theme="1"/>
        <rFont val="Calibri"/>
        <family val="2"/>
        <scheme val="minor"/>
      </rPr>
      <t xml:space="preserve"> Evaluación y, análisis de los datos horarios de las estaciones hidrológicas activas, de cada una de las Áreas Operativas que hayan retirado el 100% de los datos validados del año 2019 en el sistema de información DHIME , ejecutando proceso estadístico para la validación de datos hidrológicos en las variables nivel, caudal y sedimentos .
</t>
    </r>
    <r>
      <rPr>
        <b/>
        <sz val="10"/>
        <color theme="1"/>
        <rFont val="Calibri"/>
        <family val="2"/>
        <scheme val="minor"/>
      </rPr>
      <t>Evidencia:</t>
    </r>
    <r>
      <rPr>
        <sz val="10"/>
        <color theme="1"/>
        <rFont val="Calibri"/>
        <family val="2"/>
        <scheme val="minor"/>
      </rPr>
      <t xml:space="preserve"> Archivo comprimido (GMH-20200805T180441Z-001) contiene resultados del proceso estadístico meses de Mayo, Junio y Julio/2020: 1. Informe Trimestre 2020 Dirección_GMH_v, 2, Logros, 3. Notas técnicas procesos hidrológicos y 4. Avance Indicadores por cada mes respectivamente.</t>
    </r>
  </si>
  <si>
    <r>
      <t xml:space="preserve">Suscribir decisión contraria a los documentos que constituyen el acervo probatorio recaudado de cada expediente disciplinario. </t>
    </r>
    <r>
      <rPr>
        <sz val="10"/>
        <color rgb="FFFF0000"/>
        <rFont val="Calibri"/>
        <family val="2"/>
        <scheme val="minor"/>
      </rPr>
      <t>.</t>
    </r>
  </si>
  <si>
    <r>
      <t>*Formato A-CID-F005 Control y Seguimiento de expedientes</t>
    </r>
    <r>
      <rPr>
        <sz val="10"/>
        <color rgb="FF000000"/>
        <rFont val="Calibri"/>
        <family val="2"/>
        <scheme val="minor"/>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Calibri"/>
        <family val="2"/>
        <scheme val="minor"/>
      </rPr>
      <t>*Formato A-CID-F006 Seguimiento y Control a Oficios y/o Memorandos:</t>
    </r>
    <r>
      <rPr>
        <sz val="10"/>
        <color rgb="FF000000"/>
        <rFont val="Calibri"/>
        <family val="2"/>
        <scheme val="minor"/>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Calibri"/>
        <family val="2"/>
        <scheme val="minor"/>
      </rPr>
      <t>*Formato A-CID-F007 seguimiento a Autos Interlocutorios y/o de Sustanciación:</t>
    </r>
    <r>
      <rPr>
        <sz val="10"/>
        <color rgb="FF000000"/>
        <rFont val="Calibri"/>
        <family val="2"/>
        <scheme val="minor"/>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</si>
  <si>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rPr>
        <sz val="10"/>
        <rFont val="Calibri"/>
        <family val="2"/>
        <scheme val="minor"/>
      </rPr>
      <t>*Ley 734 de 2002 y las demás concordantes y complementarias de la misma.</t>
    </r>
    <r>
      <rPr>
        <sz val="10"/>
        <color rgb="FF000000"/>
        <rFont val="Calibri"/>
        <family val="2"/>
        <scheme val="minor"/>
      </rPr>
      <t xml:space="preserve">
*Formato A-CID-F005 Control y Seguimiento de expedientes.
*Formato A-CID-F006 Seguimiento y Control a Oficios y/o Memorandos.
*Formato A-CID-F007 seguimiento a Autos Interlocutorios y/o de Sustanciación.</t>
    </r>
  </si>
  <si>
    <r>
      <t xml:space="preserve">No declararse impedido cuando exista el deber jurídico de hacerlo, con el ánimo de favorecer o perjudicar a los sujetos procesales. </t>
    </r>
    <r>
      <rPr>
        <sz val="10"/>
        <color rgb="FFFF0000"/>
        <rFont val="Calibri"/>
        <family val="2"/>
        <scheme val="minor"/>
      </rPr>
      <t xml:space="preserve">
</t>
    </r>
  </si>
  <si>
    <r>
      <t xml:space="preserve">Incursión en Falta Disciplinaria Gravísima, al tenor de lo previsto en el Art. 48 No. 17 del CDU. 
</t>
    </r>
    <r>
      <rPr>
        <sz val="10"/>
        <rFont val="Calibri"/>
        <family val="2"/>
        <scheme val="minor"/>
      </rPr>
      <t>*Causal de Nulidad (Artículo 143 No. 3 del CDU)</t>
    </r>
  </si>
  <si>
    <r>
      <t>*Formato A-CID-F005 Control y Seguimiento de expedientes:</t>
    </r>
    <r>
      <rPr>
        <sz val="10"/>
        <color rgb="FF000000"/>
        <rFont val="Calibri"/>
        <family val="2"/>
        <scheme val="minor"/>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Calibri"/>
        <family val="2"/>
        <scheme val="minor"/>
      </rPr>
      <t>*Formato A-CID-F006 Seguimiento y Control a Oficios y/o Memorandos:</t>
    </r>
    <r>
      <rPr>
        <sz val="10"/>
        <color rgb="FF000000"/>
        <rFont val="Calibri"/>
        <family val="2"/>
        <scheme val="minor"/>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Resolución si es el caso. 
*</t>
    </r>
    <r>
      <rPr>
        <b/>
        <sz val="10"/>
        <color rgb="FF000000"/>
        <rFont val="Calibri"/>
        <family val="2"/>
        <scheme val="minor"/>
      </rPr>
      <t>Formato A-CID-F007 seguimiento a Autos Interlocutorios y/o de Sustanciación:</t>
    </r>
    <r>
      <rPr>
        <sz val="10"/>
        <color rgb="FF000000"/>
        <rFont val="Calibri"/>
        <family val="2"/>
        <scheme val="minor"/>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</si>
  <si>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Calibri"/>
        <family val="2"/>
        <scheme val="minor"/>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 de materializarse se deberá registrar el auto por medio del cual se toma la decisión de terminación del proceso ya sea por caducidad o prescripción. 
</t>
    </r>
    <r>
      <rPr>
        <b/>
        <sz val="10"/>
        <color rgb="FF000000"/>
        <rFont val="Calibri"/>
        <family val="2"/>
        <scheme val="minor"/>
      </rPr>
      <t>*Formato A-CID-F006 Seguimiento y Control a Oficios y/o Memorandos:</t>
    </r>
    <r>
      <rPr>
        <sz val="10"/>
        <color rgb="FF000000"/>
        <rFont val="Calibri"/>
        <family val="2"/>
        <scheme val="minor"/>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Calibri"/>
        <family val="2"/>
        <scheme val="minor"/>
      </rPr>
      <t>*Formato A-CID-F007 seguimiento a Autos Interlocutorios y/o de Sustanciación:</t>
    </r>
    <r>
      <rPr>
        <sz val="10"/>
        <color rgb="FF000000"/>
        <rFont val="Calibri"/>
        <family val="2"/>
        <scheme val="minor"/>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</si>
  <si>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r>
      <t xml:space="preserve">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t>
    </r>
    <r>
      <rPr>
        <b/>
        <sz val="10"/>
        <color theme="1"/>
        <rFont val="Calibri"/>
        <family val="2"/>
        <scheme val="minor"/>
      </rPr>
      <t>EVIDENCIA:</t>
    </r>
    <r>
      <rPr>
        <sz val="10"/>
        <color theme="1"/>
        <rFont val="Calibri"/>
        <family val="2"/>
        <scheme val="minor"/>
      </rPr>
      <t xml:space="preserve">
M:\SECRETARIA_GENERAL\GRP_PRESUPUESTO\VIGENCIA 2020\SEGUIMIENTO CONTRACTUAL 2020.</t>
    </r>
  </si>
  <si>
    <r>
      <t xml:space="preserve">Para la expedición de los RP tanto de servicios públicos, contratos de prestación de servicios y comisiones en su totalidad se registran dentro de las 24 horas de recibida cada solicitud, en el entendido de que la entidad debe ejecutar de manera eficiente cada uno de los recursos asignados. 
</t>
    </r>
    <r>
      <rPr>
        <b/>
        <sz val="10"/>
        <color theme="1"/>
        <rFont val="Calibri"/>
        <family val="2"/>
        <scheme val="minor"/>
      </rPr>
      <t xml:space="preserve">Evidencia:
</t>
    </r>
    <r>
      <rPr>
        <sz val="10"/>
        <color theme="1"/>
        <rFont val="Calibri"/>
        <family val="2"/>
        <scheme val="minor"/>
      </rPr>
      <t>Radicados 20202030000953, 20202030001313, 20202030001403 y 20202030001733.</t>
    </r>
  </si>
  <si>
    <r>
      <t xml:space="preserve">Para este cuatrimestre se siguen aplicando todos los controles que nos permitan minimizar el riesgo así:
1. Si los CDP solicitados son por Funcionamiento, existe un primer filtro que es un profesional en Secretaría General quien es la responsable de suministrar al área de presupuesto las solicitudes validadas
2. Si es por inversión, es la Oficina Asesora de Planeación quien hace la validación previa de la Solicitud
3. En el Grupo de Presupuesto se tienen dos filtros adicionales, donde se valida el PAA que sea acorde el tipo de gasto, el rubro, la necesidad y el tercero, y teniendo en cuenta esas especificaciones se envía para registro donde de igual manera se hace una revisión de todos los caracteres de la solicitud.
4. todos los certificados emitidos pasan a revisión, Vo.Bo. y firma del coordinador, quien es el último filtro para la coherencia de los certificados emitidos en Presupuesto.
</t>
    </r>
    <r>
      <rPr>
        <b/>
        <sz val="10"/>
        <color theme="1"/>
        <rFont val="Calibri"/>
        <family val="2"/>
        <scheme val="minor"/>
      </rPr>
      <t xml:space="preserve">
EVIDENCIA:
</t>
    </r>
    <r>
      <rPr>
        <sz val="10"/>
        <color theme="1"/>
        <rFont val="Calibri"/>
        <family val="2"/>
        <scheme val="minor"/>
      </rPr>
      <t>M:\SECRETARIA_GENERAL\GRP_PRESUPUESTO\VIGENCIA 2020\SEGUIMIENTO CONTRACTUAL 2020. Evidencia temporal por pandemia: C:\Users\RAMIRO VILLEGAS R\Dropbox\DOCUMENTOS OFICINA\CERTIFICADOS PPTALES\CDP</t>
    </r>
  </si>
  <si>
    <r>
      <t xml:space="preserve"> El Grupo de Comunicaciones, ha realizado seguimiento de los vínculos o link   de la página web Ley de Transparencias, para constatar la actualización de la información que debe hacer cada dependencia tiene a su cargo. La Oficina de Planeación ha dado todo el apoyo para que a través de memorandos se citen a las dependencias que no han dado cumplimiento con lo requerido. Así mismo y debido a las inconsistencias presentadas, la Oficina de Planeación ha conformado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 se expuso a la alta dirección a través del comité número 30) y mantener actualizado todos sus contenidos, de acuerdo con su periodicidad
</t>
    </r>
    <r>
      <rPr>
        <b/>
        <sz val="10"/>
        <color theme="1"/>
        <rFont val="Calibri"/>
        <family val="2"/>
        <scheme val="minor"/>
      </rPr>
      <t>Evidencias</t>
    </r>
    <r>
      <rPr>
        <sz val="10"/>
        <color theme="1"/>
        <rFont val="Calibri"/>
        <family val="2"/>
        <scheme val="minor"/>
      </rPr>
      <t xml:space="preserve"> 
Adjunto (carpeta46): Correos a dependencias, actas, pantallazos de reuniones, memorandos de Planeación a las dependencias, nuevo esquema de matriz</t>
    </r>
  </si>
  <si>
    <r>
      <t xml:space="preserve">Se elaboró la Política Editorial, la cual fue aprobada en Comité General y se encuentra publicada en el punto 3.3.1 de la Página web Ley de Transparencia en Procesos y Procedimiento , Gestión de la Comunicaciones 
</t>
    </r>
    <r>
      <rPr>
        <b/>
        <sz val="10"/>
        <color theme="1"/>
        <rFont val="Calibri"/>
        <family val="2"/>
        <scheme val="minor"/>
      </rPr>
      <t xml:space="preserve">Evidencias </t>
    </r>
    <r>
      <rPr>
        <sz val="10"/>
        <color theme="1"/>
        <rFont val="Calibri"/>
        <family val="2"/>
        <scheme val="minor"/>
      </rPr>
      <t xml:space="preserve">
https://bit.ly/31J0Tml</t>
    </r>
  </si>
  <si>
    <r>
      <t xml:space="preserve"> El Grupo de Comunicaciones, ha realizado seguimiento de los vínculos o link   de la página web Ley de Transparencias, para constatar la actualización de la información que debe hacer cada dependencia tiene a su cargo. La Oficina de Planeación ha dado todo el apoyo para que a través de memorandos se citen a las dependencias que no han dado cumplimiento con lo requerido. Así mismo y debido a las inconsistencias presentadas, la Oficina de Planeación ha conformado un grupo de trabajo con el apoyo de varias dependencias, para reestructurar el árbol de Ley de Transparencia, citando a varias reuniones para hacer el análisis de su estructura, contenidos y responsable de su actualización. Así mismo se realizó un nuevo esquema para socializarlo a todo el Ideam ( se expuso a la alta dirección a través del comité número 30) y mantener actualizado todos sus contenidos, de acuerdo con su periodicidad
</t>
    </r>
    <r>
      <rPr>
        <b/>
        <sz val="10"/>
        <color theme="1"/>
        <rFont val="Calibri"/>
        <family val="2"/>
        <scheme val="minor"/>
      </rPr>
      <t>Evidencias</t>
    </r>
    <r>
      <rPr>
        <sz val="10"/>
        <color theme="1"/>
        <rFont val="Calibri"/>
        <family val="2"/>
        <scheme val="minor"/>
      </rPr>
      <t xml:space="preserve"> 
Adjuntas (carpeta 48): Correos a dependencias, actas, pantallazos de reuniones, memorandos de Planeación a las dependencias, nuevo esquema de matriz</t>
    </r>
  </si>
  <si>
    <r>
      <t xml:space="preserve">
*Se realizar revisión periódica y actualización de guías  asociadas a la generación de informes y documentos,  
Se establecen procesos de validación de datos e información a través de procesamiento estadístico.
*Se Avanza en proceso de certificación en operaciones estadísticas ante el DANE
Se realizaron capacitaciones y gestión con los involucrados con la generación del dato.
</t>
    </r>
    <r>
      <rPr>
        <b/>
        <sz val="10"/>
        <rFont val="Calibri"/>
        <family val="2"/>
        <scheme val="minor"/>
      </rPr>
      <t>Subdireccion de Ecosistemas e información Ambiental</t>
    </r>
    <r>
      <rPr>
        <sz val="10"/>
        <rFont val="Calibri"/>
        <family val="2"/>
        <scheme val="minor"/>
      </rPr>
      <t xml:space="preserve">
Se han llevado a cabo capacitaciones y gestión con los involucrados con la generación del dato; y dentro del equipo para divulgar en forma correcta la información. 
* Se realizaron capacitaciones en SNIF (Uso de la plataforma y reporte), como control para divulgación correcta de la información.
Evidencia: Soportes en el Link: https://drive.google.com/drive/folders/1NroWa3D8PmkMGFjOdyiC15FUO6yHmWe_
* Se desarrolló el Taller de entrenamiento Manejo Sistema de Información (IFN)- OpenForis 2020; con el fin de transmitir temas relacionados con el manejo de la herramienta Open Foris - IFN 2020, a los profesionales que ingresarán la información de los formularios del IFN, diligenciados en campo.
Evidencia: Soportes en el Link: https://drive.google.com/drive/u/0/folders/1tE8zEt_5Ntm2jipVuxMFYHQodYbCZenB
https://drive.google.com/drive/u/0/folders/1GtUPD0nMjXat6JHBwlVWMMoP-PktruBE
* Se desarrolló Taller de entrenamiento para brigadas forestales Inventario Forestal Nacional de Colombia (IFN), con el fin de reforzar los conceptos y procedimientos que realizan los integrantes de las brigadas de campo del Instituto de Investigaciones Ambientales del Pacìfico, en el marco de la implementaciòn del Inventario Forestal Nacional a fin de mejorar la calidad de la información recolectada durante el operativo de campo.
Evidencia: soportes en el link: 
https://drive.google.com/drive/u/0/folders/1fRvxpCGLEsFOcMdEZlcf8Ft-RW9KVbsV
NOTA: Las capacitaciones anteriormente citadas, conllevan a la calidad de los datos, como control para evitar la Imprecisión e inexactitud de  los informes y documentos emitidos por el Instituto.
Revisión periódica y actualización de guías asociadas a la generación de informes y documentos,  
* Se elaboró un diagnóstico de la DOCUMENTACIÓN USO DEL RECURSO FORESTAL NACIONAL respecto a la inclusión en el SGI, y a partir de este se vienen desarrollando avances en revisión y/o actualización de documentos.
Evidencia: link: https://docs.google.com/spreadsheets/d/1WbkPkUYBdgQxQM4ujOafpobj7aHFC4_T/edit#gid=1543412463    
https://docs.google.com/spreadsheets/d/1d43EiGDiCm6pE72dafIrYvp-Iakb-dh3/edit#gid=1159215985
* Se avanzó en la elaboración y actualización de procedimientos, guías y formatos para ser publicados en el  SGI, los cuales contibuyen a mejorar la disponibilidad, oportunidad y calidad de los datos, para evitar la imprecisión e inexactitud de los informes y documentos emitidos por el Instituto.
Evidencias de documentos publicados: 
Link: https://cutt.ly/Ed9PVzC y https://cutt.ly/Yd9PNIj. (M-GCI-E-F013 FORMATO DE REPORTE DE CALIDAD DE INTERPRETACIÓN v1 y M-GCI-E-F014 FORMATO RESUMEN DE CONTROL DE CALIDAD DE BLOQUE v1).
Link: https://cutt.ly/Dd9EaDZ (M-GCI-E-P001 PROCEDIMIENTO ZONIFICACIÓN DE COBERTURAS DE LA TIERRA v1)
Link: http://sgi.ideam.gov.co/documents/412030/499496/M-GCI-G001+GUIA+METODOL%C3%93GICA+PARA+LAS+OPERACIONES+ESTAD%C3%8DSTICAS+v1.pdf/74d55cc2-7624-4ea7-b073-02ea
</t>
    </r>
  </si>
  <si>
    <r>
      <t xml:space="preserve">*Auditorias internas.
</t>
    </r>
    <r>
      <rPr>
        <sz val="10"/>
        <rFont val="Calibri"/>
        <family val="2"/>
        <scheme val="minor"/>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</si>
  <si>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r>
      <t xml:space="preserve">Se avanzó en la documentación de procesos de Verificación de los datos a través de los sistemas de información del Instituto-DHIME.
</t>
    </r>
    <r>
      <rPr>
        <b/>
        <sz val="10"/>
        <color theme="1"/>
        <rFont val="Calibri"/>
        <family val="2"/>
        <scheme val="minor"/>
      </rPr>
      <t xml:space="preserve">Subdireccion de Ecosistemas e información Ambiental
</t>
    </r>
    <r>
      <rPr>
        <sz val="10"/>
        <color theme="1"/>
        <rFont val="Calibri"/>
        <family val="2"/>
        <scheme val="minor"/>
      </rPr>
      <t>Respecto al Inventario Forestal Nacional (IFN), se evidenció un riesgo en la Plataforma de captura de datos OPEN FOREST (software libre que no tenia restricciones de acceso, adicionalmente la patforma tenia fugas de información). Para solucionarlo, se colocaron controles del adminstrador del dato y se viene diseñando un sistema de información del INF en la plataforma institucional,que recoge los estándares, políticas, procesos y pocedimientos de la oficina de informática para acopiar la información del inventario. Esto, como aseguramiento y control del dato.
Se acopió toda la información elaborada durante el proceso de IFN  en un documento denomnado "Documento marco rector de implementación del inventario forestal nacional" en el cual se recopila toda la documentación que se encontraba dispersa sobre el proceso dediseño y estructura de la operación estadísitca del IFN, minimizando los riesgos asociados a pérdida de información y contribuyendo a la precisión y exactitud de informes y documentos emitidos por el institito.
A través de la iplementación de la Guía del DANE (GUÍA PARA LA ELABORACIÓN DEL DOCUMENTO METODOLÓGICO DE OPERACIONES ESTADÍSTICAS), se están estrucrurando a su vez controles de aseguramiento de calidad de riesgos asociados al preceso.</t>
    </r>
  </si>
  <si>
    <r>
      <t xml:space="preserve">El "Cronograma 2020", Jornadas de socialización y sensibilización que fortalezcan la cultura institucional, en lo referente al SGI.
Cumplimiento y actualización de los  requisitos de las normas SGI.
Las mesas se suspendieron por recomendación del DAFP, ya que es necesario aplicar la actualización de la nueva guía para la administración del riesgo y el diseño de controles en entidades públicas - riesgos de gestión, corrupción y seguridad digital.
</t>
    </r>
    <r>
      <rPr>
        <b/>
        <sz val="10"/>
        <color theme="1"/>
        <rFont val="Calibri"/>
        <family val="2"/>
        <scheme val="minor"/>
      </rPr>
      <t xml:space="preserve">
Evidencia: 
</t>
    </r>
    <r>
      <rPr>
        <sz val="10"/>
        <color theme="1"/>
        <rFont val="Calibri"/>
        <family val="2"/>
        <scheme val="minor"/>
      </rPr>
      <t xml:space="preserve">
1. Cronograma  Socialización del SIG de 2020
2. Correos de reuniones 
3. Informe de la Actualización del Mapa de Riesgos y el Estado de Avance del Ejercicio Piloto  con la Subdirección de Hidrología</t>
    </r>
  </si>
  <si>
    <r>
      <t xml:space="preserve">Se aplicaron los controles propuestos realizando las siguientes actividades: 
1. Atención de requerimientos atendidos
2. Actualización de Lista Maestra de Documentos.
3. Actualización de Lista Maestra de Registros.
</t>
    </r>
    <r>
      <rPr>
        <b/>
        <sz val="10"/>
        <color theme="1"/>
        <rFont val="Calibri"/>
        <family val="2"/>
        <scheme val="minor"/>
      </rPr>
      <t xml:space="preserve">Evidencia:
</t>
    </r>
    <r>
      <rPr>
        <sz val="10"/>
        <color theme="1"/>
        <rFont val="Calibri"/>
        <family val="2"/>
        <scheme val="minor"/>
      </rPr>
      <t>1. Requerimientos atendidos de abril a junio en la documentación del SGI 
2. Listado Maestro de Documentos y Registros de los procesos Estratégicos, Misionales, Apoyo y Evaluación del Mejoramiento Continuo. 
2. Publicación de los documentos del SGI. en el siguiente enlace http://sgi.ideam.gov.co/mapa-de-procesos
3. Listado Maestro de Documentos y Registros a través del siguiente Link: http://sgi.ideam.gov.co/normatividad-sgi</t>
    </r>
  </si>
  <si>
    <r>
      <t xml:space="preserve">Se actualizó la matriz de riesgos con el mapa de calor y las estrategias para el tratamiento de los mismos, se publican los riesgos por cada uno de procesos en el mapa de procesos la Entidad como control  a los riesgos asociados al SIG.
Se realizó mesa de trabajo el 18 de junio de 2020, con la Oficina Asesora Jurídica, en la cual se revisaron los riesgos actuales del proceso y se explicó como se identifican los riesgos, las causas, sus consecuencias a partir de la probabilidad por impacto.
Se realizó mesa de trabajo el 13 de julio de 2020, con el nuevo equipo de  Gestión de Cooperación y Asuntos Internacionales, en la cual se explicó el contexto estratégico, matriz de riesgo e indicadores.
Las mesas se suspendieron por recomendación del DAFP, ya que es necesario aplicar la actualización de la nueva guía para la administración del riesgo y el diseño de controles en entidades públicas - riesgos de gestión, corrupción y seguridad digital.
Se viene implementando la nueva metodología con la asesoría de la funcionaria del DAFP Myriam Cubillos Benavides donde se trabaja el proceso de Hidrología y lleva un avance del 80 %
</t>
    </r>
    <r>
      <rPr>
        <b/>
        <sz val="10"/>
        <color theme="1"/>
        <rFont val="Calibri"/>
        <family val="2"/>
        <scheme val="minor"/>
      </rPr>
      <t xml:space="preserve">Evidencias: 
</t>
    </r>
    <r>
      <rPr>
        <sz val="10"/>
        <color theme="1"/>
        <rFont val="Calibri"/>
        <family val="2"/>
        <scheme val="minor"/>
      </rPr>
      <t>1. Publicación de los riesgos a cada proceso en el siguiente enlace http://sgi.ideam.gov.co/mapa-de-procesos
2. Correo citación revisión matriz OAJ 20200718
3. Formato Gestión del Cambio de Gestión de Cooperación y Asuntos Internacionales del 16 de julio de 2020
4. Matriz de riesgos de Gestión del Cambio de Gestión de Cooperación y Asuntos Internacionales 
5. Mapa de riesgos ajustados del Proceso de Hidrología</t>
    </r>
  </si>
  <si>
    <r>
      <t xml:space="preserve">Se realiza el seguimiento mensual al Plan de Acción Anual 2020 
</t>
    </r>
    <r>
      <rPr>
        <b/>
        <sz val="10"/>
        <color theme="1"/>
        <rFont val="Calibri"/>
        <family val="2"/>
        <scheme val="minor"/>
      </rPr>
      <t>Evidencias:</t>
    </r>
    <r>
      <rPr>
        <sz val="10"/>
        <color theme="1"/>
        <rFont val="Calibri"/>
        <family val="2"/>
        <scheme val="minor"/>
      </rPr>
      <t xml:space="preserve">
</t>
    </r>
    <r>
      <rPr>
        <sz val="10"/>
        <rFont val="Calibri"/>
        <family val="2"/>
        <scheme val="minor"/>
      </rPr>
      <t xml:space="preserve">1. Matriz seguimiento corte 30 de junio 2020
2. Memorandos seguimiento Plan de Acción Anual 2020 - Junio así: a)  Orfeo 20201010001653 Secretaría General.  b) Orfeo 20201010001703 Oficina de Informática. c) Orfeo 20201010001713 Oficina del Servicio de Pronósticos y Alertas.  d) Orfeo 20201010001723 Subdirección de Ecosistemas e Información Ambiental.  e) Orfeo 20201010001733 Subdirección de Estudios Ambientales.  f) Orfeo 20201010001743 Subdirección de Hidrología.  g) Orfeo 20201010001753 Subdirección de Meteorología. </t>
    </r>
  </si>
  <si>
    <r>
      <t xml:space="preserve">Se realizaron dos reuniones para la preparación de los talleres de Planeación Estratégica y Plan de Acción Anual, realizadas el 20 y 21 de agosto de 2020 respectivamente.
</t>
    </r>
    <r>
      <rPr>
        <b/>
        <sz val="10"/>
        <color theme="1"/>
        <rFont val="Calibri"/>
        <family val="2"/>
        <scheme val="minor"/>
      </rPr>
      <t>Evidencias:</t>
    </r>
    <r>
      <rPr>
        <sz val="10"/>
        <color theme="1"/>
        <rFont val="Calibri"/>
        <family val="2"/>
        <scheme val="minor"/>
      </rPr>
      <t xml:space="preserve">
1.  Presentación Planeación Estratégica
2. Lista asistencia reunión planeación del taller de planeación estratégica 20200820.
3. Correo citación a la reunión de planeación del taller de planeación estratégica 20200820.
4</t>
    </r>
    <r>
      <rPr>
        <b/>
        <sz val="10"/>
        <color rgb="FFFF0000"/>
        <rFont val="Calibri"/>
        <family val="2"/>
        <scheme val="minor"/>
      </rPr>
      <t xml:space="preserve">. </t>
    </r>
    <r>
      <rPr>
        <sz val="10"/>
        <rFont val="Calibri"/>
        <family val="2"/>
        <scheme val="minor"/>
      </rPr>
      <t>Presentación Plan de Acción Anual</t>
    </r>
    <r>
      <rPr>
        <b/>
        <sz val="10"/>
        <color rgb="FFFF0000"/>
        <rFont val="Calibri"/>
        <family val="2"/>
        <scheme val="minor"/>
      </rPr>
      <t xml:space="preserve">
</t>
    </r>
    <r>
      <rPr>
        <sz val="10"/>
        <rFont val="Calibri"/>
        <family val="2"/>
        <scheme val="minor"/>
      </rPr>
      <t>5. Lista asistencia reunión Planeación -Taller de Plan de Acción</t>
    </r>
    <r>
      <rPr>
        <b/>
        <sz val="10"/>
        <color rgb="FFFF0000"/>
        <rFont val="Calibri"/>
        <family val="2"/>
        <scheme val="minor"/>
      </rPr>
      <t xml:space="preserve">
</t>
    </r>
    <r>
      <rPr>
        <sz val="10"/>
        <rFont val="Calibri"/>
        <family val="2"/>
        <scheme val="minor"/>
      </rPr>
      <t>6. Correo citación a la reunión de planeación del taller de plan de acción 20200821.</t>
    </r>
  </si>
  <si>
    <r>
      <t xml:space="preserve">Se aprobaron y realizaron modificaciones a algunos de los planes institucionales, los cuales fueron aprobados en Comité Institucional de Gestión y Desempeño como se describe a continuación:  
1. Modificación al presupuesto de los planes de Talento Humano - Comité de Gestión y Desempeño No. 20. 
2. Aprobación de la estrategia y plan de rendición de cuentas - Comité de Gestión y Desempeño No. 21.
3. Cambios del Plan de Capacitación - Comité de Gestión y Desempeño No.  22. 
4. Aprobación del Plan  de Estrategia de Servicio al Ciudadano - Comité de Gestión y Desempeño No. 23
5. Cambios al Plan de Incentivos y Plan de Bienestar - Comité de Gestión y Desempeño No. 24
6. Presentación versión 2 del Plan Anticorrupción y Atención al Ciudadano - PAAC - Comité de Gestión y Desempeño No. 26 
</t>
    </r>
    <r>
      <rPr>
        <b/>
        <sz val="10"/>
        <color theme="1"/>
        <rFont val="Calibri"/>
        <family val="2"/>
        <scheme val="minor"/>
      </rPr>
      <t>Evidencias:</t>
    </r>
    <r>
      <rPr>
        <sz val="10"/>
        <color theme="1"/>
        <rFont val="Calibri"/>
        <family val="2"/>
        <scheme val="minor"/>
      </rPr>
      <t xml:space="preserve">
1. Acta No. 20 Comité Gestión y Desempeño
2. Acta No. 21 Comité Gestión y Desempeño
3. Acta No. 22 Comité Gestión y Desempeño
4. Acta No. 23 Comité Gestión y Desempeño
5. Acta No. 24 Comité Gestión y Desempeño
6. Acta No. 26 Comité Gestión y Desempeño
</t>
    </r>
  </si>
  <si>
    <r>
      <t xml:space="preserve">1- Actualmente se adelanta la construcción del nuevo Plan Estratégico de Tecnología de Información - PETI de acuerdo a la metodología de MinTIC para los dos años restantes del cuatrienio 2019 a 2022.. Si embargo se encuentra publicado un PETI para la vigencia 2020.
2- Realización de reunión por parte del outsorcing IMPRETICS - SONDA para socializar las bondades de la Implementación definitiva del proceso de Gestión de Cambios del cual ya existe documentación creada por el GAESI de la OI en el SGI del IDEAM.
3. La creación y Generación de indicadores para el seguimiento y control del PETI se implementaran con el nuevo PETI que se encuentra en construcción.
</t>
    </r>
    <r>
      <rPr>
        <b/>
        <sz val="10"/>
        <color theme="1"/>
        <rFont val="Calibri"/>
        <family val="2"/>
        <scheme val="minor"/>
      </rPr>
      <t xml:space="preserve">
Evidencias:
</t>
    </r>
    <r>
      <rPr>
        <sz val="10"/>
        <color theme="1"/>
        <rFont val="Calibri"/>
        <family val="2"/>
        <scheme val="minor"/>
      </rPr>
      <t xml:space="preserve">1-Archivos de levantamiento de información de las dependencias del IDEAM para construcción del nuevo PETI.
2- Video de la reunión y presentación en ppt  impartida por el Outsorcing IMPRETICS - SONDA. </t>
    </r>
  </si>
  <si>
    <r>
      <t xml:space="preserve">1. Realización de reuniones para la actualización del catálogo de servicios TI del IDEAM y los comités semanales de seguimiento al outsourcing y demás contratista de TI.
2. Realización del contrato para la consultoría de AE como apoyo al GAESI de la OI. Además de la adquisición de licencias de software para el diseño, construcción y modelamiento de Arquitectura Empresarial.
</t>
    </r>
    <r>
      <rPr>
        <b/>
        <sz val="10"/>
        <color theme="1"/>
        <rFont val="Calibri"/>
        <family val="2"/>
        <scheme val="minor"/>
      </rPr>
      <t>Evidencias:</t>
    </r>
    <r>
      <rPr>
        <sz val="10"/>
        <color theme="1"/>
        <rFont val="Calibri"/>
        <family val="2"/>
        <scheme val="minor"/>
      </rPr>
      <t xml:space="preserve">
1.1.Reuniones del Catálogos de Servicios TI y catálogo preliminar.
1.2. Ver el enlace de la ruta donde reposan todos los Informes mensuales de seguimiento de los especialista de IMPRETICS-SONDA y RENATA.
2.Correos de contratación y matriz PAA.</t>
    </r>
  </si>
  <si>
    <r>
      <t xml:space="preserve">1. Realización de la aprobación y publicación en el SGI del IDEAM del  Plan de Mantenimiento de Servicios Tecnológicos, y su cronograma relacionado. El Grupo de Tecnología ya Comunicaciones entregará el cronograma diligenciado del plan el día 1 de septiembre de 2020.
2.Informes de seguimiento al Plan de Recuperación de Desastres, acorde a contexto real de la infraestructura tecnológica del IDEAM para validar su correcta implementación. Se entrega evidencias desde abril de 2020 a junio de 2020.
3. El desarrollo de Ejercicios de Arquitectura Empresarial se encuentra supeditado a la contratación del especialista para el GAESI de la OI del IDEAM como se refirió en el numeral 2 de la fila 66. 
</t>
    </r>
    <r>
      <rPr>
        <b/>
        <sz val="10"/>
        <color theme="1"/>
        <rFont val="Calibri"/>
        <family val="2"/>
        <scheme val="minor"/>
      </rPr>
      <t xml:space="preserve">Evidencias: </t>
    </r>
    <r>
      <rPr>
        <sz val="10"/>
        <color theme="1"/>
        <rFont val="Calibri"/>
        <family val="2"/>
        <scheme val="minor"/>
      </rPr>
      <t xml:space="preserve">
1. Plan y cronograma y reunión de entrega. Correo de gestión y programación de la Reunión de entrega del cronograma.
2. Informes del especialista de IMPRETICS-SONDA relacionados con Plan de Recuperación de Desastres
3. Ver las mismas evidencias del numeral 2 de la fila 66 de esta matriz de riesgos.</t>
    </r>
  </si>
  <si>
    <r>
      <t xml:space="preserve">1. Estudio de necesidades sobre herramientas robustas para la detección  y mitigación de vulnerabilidad en sistemas información, software e Infraestructura de TI el cual se diligenció en su momento en el formato denominado  PROYECCION 2021 - PLAN DE ADQUISICIONES - INFORMATICA
2. La adquisición de certificados de seguridad para los portales web TLS para la presente vigencia 2020 no se pudo concretar por falta de presupuesto. 
3. Programación de reunión para definir plan de trabajo para crear e implementar la base de conocimientos.
4. Realización de alianzas estratégicas con organismos nacionales de seguridad informática y ciberseguridad como CSIRT gobierno y de policía.
</t>
    </r>
    <r>
      <rPr>
        <b/>
        <sz val="10"/>
        <color theme="1"/>
        <rFont val="Calibri"/>
        <family val="2"/>
        <scheme val="minor"/>
      </rPr>
      <t xml:space="preserve">Evidencias:
</t>
    </r>
    <r>
      <rPr>
        <sz val="10"/>
        <color theme="1"/>
        <rFont val="Calibri"/>
        <family val="2"/>
        <scheme val="minor"/>
      </rPr>
      <t>1. Formato PROYECCION 2021 - PLAN DE ADQUISICIONES - INFORMATICA, ver hoja denominada FINAL en la fila 13 resaltada en color verde.
2. No se aporta evidencias.
3. Documento con imagen de la Programación de reunión para definir plan de trabajo para crear e implementar la base de conocimientos.
4. Correos de intercambio de información de y solicitud de apoyo del IDEAM al CSIRT.</t>
    </r>
  </si>
  <si>
    <r>
      <t xml:space="preserve">1.La implementación y fortalecimiento de los Controles de acceso físico y- nuevos alcances a las políticas de seguridad se especifican en el nuevo Manual de Políticas de Seguridad.
2.La clasificación de la información - Creación de procedimientos, se especifican en el nuevo Manual de Políticas de Seguridad.
3.El entrenamiento y sensibilización SGSI orientados a los servidores públicos, se especifican en el nuevo Manual de Políticas de Seguridad.
4.Plan de Conservación y Preservación
</t>
    </r>
    <r>
      <rPr>
        <b/>
        <sz val="10"/>
        <color theme="1"/>
        <rFont val="Calibri"/>
        <family val="2"/>
        <scheme val="minor"/>
      </rPr>
      <t xml:space="preserve">
Evidencias:
</t>
    </r>
    <r>
      <rPr>
        <sz val="10"/>
        <color theme="1"/>
        <rFont val="Calibri"/>
        <family val="2"/>
        <scheme val="minor"/>
      </rPr>
      <t>1. Versión beta del Manual de políticas de seguridad como evidencia de los avances relacionados con los ítems 1, 2 y 3.
2. Documento con imagen de la Programación de reunión para definir plan de trabajo para la creación e implementación de los Planes de conservación y preservación Documental. Evidencia relacionada con el Item 4.</t>
    </r>
  </si>
  <si>
    <r>
      <t xml:space="preserve">1. Para la definición e implementación de las  políticas para el control del uso de medios de almacenamiento externos, se realizan reuniones de Cifrado de datos y se implementan pruebas de la herramienta Bit locker
2. El Control de transferencia de información digital  institucional se define en el manual de Políticas de Seguridad. Para la próxima vigencia 2021 se completaran todos los controles relacionados con esta actividad.
3. Activar e implementar las funcionalidades de auditoria de los motores de bases de datos para el control  transaccionalidad de la información almacenada en estos.
4. La Implementación de herramientas DLP - Data no se realizará para la presente vigencia 2020 por falta de presupuesto. 
5. Realización de Proceso de generación y restauración de Backus con periodicidad diaria, semanal y mensual. Los mensuales se preservan por un año.
</t>
    </r>
    <r>
      <rPr>
        <b/>
        <sz val="10"/>
        <color theme="1"/>
        <rFont val="Calibri"/>
        <family val="2"/>
        <scheme val="minor"/>
      </rPr>
      <t>Evidencias</t>
    </r>
    <r>
      <rPr>
        <sz val="10"/>
        <color theme="1"/>
        <rFont val="Calibri"/>
        <family val="2"/>
        <scheme val="minor"/>
      </rPr>
      <t xml:space="preserve">
1. Correos de reuniones y documento en versión preliminar del control de uso de medios externos.
2. Manual de Políticas de Seguridad en versión preliminar. Ver la misma evidencia aportada para el numeral 1 del ítem inmediatamente anterior.
3. Ver la misma evidencia del numeral 1.2 de la fila 66 de esta misma matriz: enlace de la ruta donde reposan todos los Informes mensuales de seguimiento de los especialista de IMPRETICS-SONDA y RENATA, en las presentaciones ppt se expone la información de base de datos.
4. No se aporta evidencias.
5. Informes suministrados por TANDEM la cual se encarga de resguardar los backups.</t>
    </r>
  </si>
  <si>
    <r>
      <t xml:space="preserve">1. La actualización de las estrategias de continuidad de negocio establecidas
en el Plan de Recuperación de Desastres, se da en la practica al retirar unos servidores y se reemplazaron por otros en el centro de datos alterno. Además se cambio de una lan to Lan a una conexión por Nube o MPLS obteniéndose un canal de mayor capacidad de transferencia de datos. Esto se expone en los reportes del especialista. Esta actividad se realiza mientras se define e implementa el nuevo BIA.
2. Ejecución de pruebas con escenarios de falla reales. Esta actividad se realizará con una prueba de inicio para la tercera semana de agosto 2020. Y las demás pruebas se realizaran para los meses entre septiembre a octubre.
3. La actualización del BIA - Análisis de Impacto de Negocio, se encuentra en proceso de levantamiento de información y se implementaría para el mes de noviembre de 2020.
</t>
    </r>
    <r>
      <rPr>
        <b/>
        <sz val="10"/>
        <color theme="1"/>
        <rFont val="Calibri"/>
        <family val="2"/>
        <scheme val="minor"/>
      </rPr>
      <t>Evidencias</t>
    </r>
    <r>
      <rPr>
        <sz val="10"/>
        <color theme="1"/>
        <rFont val="Calibri"/>
        <family val="2"/>
        <scheme val="minor"/>
      </rPr>
      <t xml:space="preserve">
1. Ver evidencia numero 2 de la Fila 67 de esta misma matriz.
2. No se aportan evidencias.
3. No se aportan evidencias.</t>
    </r>
  </si>
  <si>
    <t xml:space="preserve">*Desaprovechamiento de recursos y apoyo técnico de Cooperación Internacional. 
*Disminución de buenas relaciones internacionales
 </t>
  </si>
  <si>
    <r>
      <t xml:space="preserve">1. Se han realizado reuniones de seguimientos con los diferentes equipos que tiene a cargo proyectos o iniciativas de cooperación en desarrollo o en fase de formulación
2. Se ha participado en reuniones con cooperantes y en escenarios internacionales en conjunto con las áreas técnicas y a Directora, para lo cual se han elaborado Ayudas de Memoria.
</t>
    </r>
    <r>
      <rPr>
        <b/>
        <sz val="10"/>
        <rFont val="Calibri"/>
        <family val="2"/>
        <scheme val="minor"/>
      </rPr>
      <t xml:space="preserve">EVIDENCIAS:
</t>
    </r>
    <r>
      <rPr>
        <sz val="10"/>
        <color theme="1"/>
        <rFont val="Calibri"/>
        <family val="2"/>
        <scheme val="minor"/>
      </rPr>
      <t xml:space="preserve">
1. Listas de Asistencia de reuniones por temas específicos con las áreas técnicas
2. Ayudas Memoria para la Directora General 
3. </t>
    </r>
    <r>
      <rPr>
        <u/>
        <sz val="10"/>
        <color rgb="FF1155CC"/>
        <rFont val="Calibri"/>
        <family val="2"/>
        <scheme val="minor"/>
      </rPr>
      <t>Link documentos evidenciasen</t>
    </r>
  </si>
  <si>
    <r>
      <t xml:space="preserve">1. Se realizaron reuniones de empalme entre el Asesor encargado Héctor González y el nuevo Asesor Andrés Marmolejo en conjunto con las contratistas de Cooperación y Asuntos Internacionales en relación a las actividades, procedimientos y procesos que se desarrollan.
2. Todas las actividades (cartas, nominaciones, invitaciones, inclucramiento en reuniones entre otros) realizadas en este periodo cuentan con el visto bueno de los jefes de cada subdirección, previo a la aprobación y firma de la Directora.
</t>
    </r>
    <r>
      <rPr>
        <b/>
        <sz val="10"/>
        <rFont val="Calibri"/>
        <family val="2"/>
        <scheme val="minor"/>
      </rPr>
      <t>EVIDENCIAS</t>
    </r>
    <r>
      <rPr>
        <sz val="10"/>
        <color theme="1"/>
        <rFont val="Calibri"/>
        <family val="2"/>
        <scheme val="minor"/>
      </rPr>
      <t xml:space="preserve">
1. Oficios firmados por la Directora con visto buenos
2. Listados de asistencia
3. </t>
    </r>
    <r>
      <rPr>
        <u/>
        <sz val="10"/>
        <color rgb="FF1155CC"/>
        <rFont val="Calibri"/>
        <family val="2"/>
        <scheme val="minor"/>
      </rPr>
      <t>Link con evidencias</t>
    </r>
  </si>
  <si>
    <r>
      <t xml:space="preserve">1. Se guarda la información trabajada por el equipo en las carpetas correspondientes de los temas en la ruta en M.
2. Se ha hecho uso del acceso a través de Google Drive de Cooperación Internacional para el desarrollo de las actividades que ameriten elaboración de documentos, recibo de información, entre otros.
</t>
    </r>
    <r>
      <rPr>
        <b/>
        <sz val="10"/>
        <rFont val="Calibri"/>
        <family val="2"/>
        <scheme val="minor"/>
      </rPr>
      <t>EVIDENCIA</t>
    </r>
    <r>
      <rPr>
        <sz val="10"/>
        <color theme="1"/>
        <rFont val="Calibri"/>
        <family val="2"/>
        <scheme val="minor"/>
      </rPr>
      <t xml:space="preserve">
1. </t>
    </r>
    <r>
      <rPr>
        <u/>
        <sz val="10"/>
        <color rgb="FF1155CC"/>
        <rFont val="Calibri"/>
        <family val="2"/>
        <scheme val="minor"/>
      </rPr>
      <t>Carpeta M// Cooperación Internacional</t>
    </r>
  </si>
  <si>
    <t xml:space="preserve">Dado que el riesgo corresponde a "Desconocimiento de los procesos, procedimientos y otros documentos del Sistema de Gestión Integrado", se recomienda anexar evidencia que sea coincidente a los controles y fuente de verificación, como lo es la "Matriz de seguimiento a los proyectos y programas de Cooperación de Asuntos Internacionales."; toda vez, que en la evidencia enviada no se observan estos compromisos adquiridos. 
El control no es coherente con la fuente de verificación. </t>
  </si>
  <si>
    <t xml:space="preserve">En el link "Link documentos evidenciasen" se observa todas las listas de asistencia y actas de reunión  realizadas como parte del seguimiento con los diferentes equipos que tienen a cargo proyectos o iniciativas de cooperación en desarrollo o en fase de formulación, hasta el mes de junio; para agosto y septiembre, no se encontró evidencia. Se recomienda que la evidencia enviada sea coincidente con la fuente de verificación, ya que no se evidenció "Matriz de seguimiento a los proyectos y programas de Cooperación y Asuntos Internacionales." para visualizar los avances de los proyectos en curso. </t>
  </si>
  <si>
    <t>ojo</t>
  </si>
  <si>
    <t xml:space="preserve">La Oficina Asesora de Planeación aporta 6 documentos (actas), correspondientes al Comité Institucional de Gestión y  Desempeño, en el cual, se evidencia la modificación a planes institucionales.  Por otro lado, se evidenció que los cambios y modificaciones descritos en el seguimiento corresponden a las actas adjuntas.  
El diseño del Control  no cumple con lo establecido en la guía de la función pública
</t>
  </si>
  <si>
    <t>La Oficina Asesora de Planeación, aporta 2 presentaciones,  las cuales, corresponden a planeación estratégica y plan de acción anual, junto con la invitación por correo electrónico y listas de asistencia correspondientes. Sin embargo, no se evidencia  el control a la revisión de actividades propuestas por las áreas en la fase de formulación. 
El diseño del Control  no cumple con lo establecido en la guía de la función pública.</t>
  </si>
  <si>
    <t>Dentro de la evidencia aportada por la Oficina Asesora de Planeación, se evidencia la Matriz de seguimiento Plan de Acción 2020, con corte a 20 de junio de 2020, en la cual  se observa el desarrollo de las actividades.  Por otro lado, se evidencian 7 memorandos en los cuales se le solicita el avance correspondiente al mes de junio a las dependencias, para realizar el cumplimiento del seguimiento al plan de acción anual. 
No se observó evidencia relacionada a: "Programar capacitaciones a la Dirección en temas gerenciales".
El diseño del Control  no cumple con lo establecido en la guía de la función pública.</t>
  </si>
  <si>
    <t xml:space="preserve">Materialización de los riesgos asociados a los procesos </t>
  </si>
  <si>
    <t>Se evidencia documento en word en donde se detallan los requerimientos atendidos  de abril a junio, se realizó una muestra aleatoria para verificar el estado de actualización de la lista maestra de documentos en el proceso de evaluación de mejoramiento continuo;  observando que la misma se encuentra actualizada y los documentos publicados en el mapa de procesos.
El diseño del Control  no cumple con lo establecido en la guía de la función pública.</t>
  </si>
  <si>
    <t>La Oficina Asesora de Planeación, adjunta el cronograma de socialización del SIG junto con las capacitaciones que se alcanzaron a realizar en el mes de abril. Se recomienda restablecer los controles y fuente de verificación, contemplando la actualización de la nueva guía para la administración riesgo y el diseño de controles en entidades públicas-riesgos de gestión, corrupción y seguridad digital.</t>
  </si>
  <si>
    <t>Grupo de Acreditación</t>
  </si>
  <si>
    <t>Evidencia: Se hace entrega de la sábana de programación a partir de julio de 2020, de las visitas de modo remoto acorde con la Resolución No. 504 emitida por el Ideam.
PROGRAMACION AUDITORIAS 2020 Febrero-Dic (1).xls</t>
  </si>
  <si>
    <t>Evidencia: Indicador recursos de reposición.xls. Se ha definido que los recursos de reposición que fallan a favor del laboratorio, como indicador de las causas del riesgo. El indicador tiene un tope de 2 recursos mensuales y se presenta además el comparativo del número de recursos a favor contra el número de resoluciones de cada mes. Al no sobrepasar la meta, no se han propuesto medidas adicionales</t>
  </si>
  <si>
    <t>Evidencia : Indicador Eficacia solicitudes acreditación.xls donde se reporta una mejora de tiempos desde los trámites terminados desde 2017 a los trámites terminados desde 2018. Utilizar información de años más recientes, no resulta práctico, ya que no se completa al menos el 50%, por tanto los pocos datos sesgarían la tendencia
Evidencia: copia SEGUIMIENTOS SOLICITUDES - COTIZACIONES.xls. Es el registro de actividades y tiempos del trámite, desde donde se obtienen los datos del indicador</t>
  </si>
  <si>
    <t xml:space="preserve">Se recomienda a los líderes de este proceso, realizar un monitoreo periódico frente a los compromisos adquiridos en el presente mapa de riesgos; a fin de poder contar con la información adecuada, que de cuenta del respectivo control y su efectividad.  Lo anterior, teniendo en cuenta, que no se contó con las respectivas evidencias; es decir, la forma como aplicaron los procedimientos técnicos y verificación de los puntos de control antes de la emisión de los informes a publicar, cómo se hace la divulgación y oficialización de los productos según protocolo; así como los informes de auditorías y las minutas contractuales. </t>
  </si>
  <si>
    <t>Las evidencias enviadas, no dan cuenta del avance; es decir, del programa y planificación de adquisición, mantenimiento y monitoreo con el grupo de Planeación Operativa, de la contratación de la papelería técnica e insumos, de la gestión del pago a observadores voluntarios; así como tampoco de las hojas de inspección, informes de auditorías, ni de la comunicación con los observadores.
Se recomienda a los líderes de este proceso, realizar un monitoreo periódico frente a los compromisos adquiridos en el presente mapa de riesgos; a fin de poder contar con la información adecuada, que de cuenta del respectivo control y su efectividad.   
El diseño del Control  no cumple con lo establecido en la guía de la función pública.</t>
  </si>
  <si>
    <t xml:space="preserve">El Grupo de Comunicaciones, reporta evidencias del monitoreo realizado frente al link de Transparencia e informa a las áreas sobre el estado de la misma.
Se ha podido evidenciar las acciones permanentes frente al monitoreo a la página web, link de transparencia, por parte del Grupo de Comunicaciones y otras instancias internas de la entidad, con el fin de lograr minimizar al máximo la ocurrencia de riesgos frente a la información desactualizada. 
Se recomienda establecer la fuente de verificación del monitoreo.
</t>
  </si>
  <si>
    <t xml:space="preserve">Se evidenció que el link dirige al documento "POLÍTICA EDITORIAL DE PUBLICACIONES Y COMUNICACIONES V2. 11/08/2020", en la que se establecen los criterios, normas, procedimientos para la publicación y comunicaciones del Instituto.
Se recomienda establecer la fuente de verificación; así como evidenciar las mesas de trabajo previas a la socialización de información relevante para el interés general, establecidas en el control del riesgo. </t>
  </si>
  <si>
    <t>El Grupo de Comunicaciones aporta la evidencia relacionada a los envíos de memorando y solicitud de información para poder realizar la actualización de la sección de transparencia en la página web del IDEAM. Sin embargo, no se tiene descrito cuál es la fuente de verificación para realizar el seguimiento. Se recomienda establecer la fuente de verificación del control realizado. 
El diseño del Control  no cumple con lo establecido en la guía de la función pública.</t>
  </si>
  <si>
    <t xml:space="preserve">La dependencia aporta un link a dropbox, al cual no se tiene acceso, por ende, no se puede evidenciar los  tiempos de recepción y respuesta de las solicitudes allegadas al Grupo de Presupuesto. 
El diseño del Control  no cumple con lo establecido en la guía de la función pública.
</t>
  </si>
  <si>
    <t>Se evidencian los indicadores de gestión mediante radicados No. 20202030000953, 20202030001313, 20202030001403 y 20202030001733.    Según evidencia (cdp 2° trimestre 2020) se identificaron 115 cdp´s en total; de los cuales 47 con compromiso, 60 generados y 8 anulados. 
No se adjuntó evidencias de las plantillas de seguimiento contractual, aprobadas/rechazadas por el grupo de Presupuesto, número de solicitudes de expedición de cdp y rp elaborados durante el segundo cuatrimestre.</t>
  </si>
  <si>
    <t xml:space="preserve">El Grupo de Servicio al Ciudadano, adjunta el formato M-AC-F012 diligenciado para las fechas correspondientes, por otro lado se evidencian los 14 correos electrónicos enviados a las diferentes dependencias como aviso de recordatorio  de realizar la respectiva respuesta correspondiente en el tiempo de ley. 
Por otro lado se evidenciaron las 4 capacitaciones realizadas con las respectivas listas de asistencia, el tema de la capacitación fue "talleres PQRS". También se evidencia la carpeta "citaciones de reuniones de incumplimiento PQRS" y "Requerimiento fuera de término" en las dependencias en las que se materializó el riesgo.  
Cabe destacar que la ejecución de los controles corresponden a los establecidos en la fuente de verificación. </t>
  </si>
  <si>
    <t>Se observa dentro de la evidencia aportada los arqueos de abril, mayo y julio; junio no fue posible realizar según lo comenta la dependencia por problemas en la plataforma, lo cual se constató con las mesas de ayuda adjuntas, con título "SOPORTE EN INGRESO VPN".
El diseño del Control  no cumple con lo establecido en la guía de la función pública.</t>
  </si>
  <si>
    <t xml:space="preserve">
La dependencia aporta como evidencia el archivo "Procesos GSA 2020 Radicados en Jurídica" el cual corresponde al cuadro de control según los procesos radicados, abogado asignado y el estado del proceso.
El diseño del Control  no cumple con lo establecido en la guía de la función pública.</t>
  </si>
  <si>
    <t>Se evidencia el archivo "SINIESTROS CORTE 31 DE JULIO DE 2020" en el cual se tienen registrados los siniestros que se presentan en la Entidad, realizando el seguimiento requerido. 
Se recomienda adjuntar la información correspondiente descrita en la fuente de verificación como lo son oficios y correos electrónicos.
El diseño del Control  no cumple con lo establecido en la guía de la función pública.</t>
  </si>
  <si>
    <t>Dentro de la evidencia aportada se observa los correos con fecha de mayo y julio. Sin embargo, no se evidencia los controles establecidos, el cual corresponde a "Verificación mensual del plan de adquisiciones, en relación a los bienes y servicios necesarios para el funcionamiento del IDEAM"-
Se recomienda realizar los compromisos establecidos, frente a los controles descritos, y la evidencia correspondiente a la fuente de verificación. Dado que no se observó la base de datos de control de contratos, ni el control mensual.
El diseño del Control  no cumple con lo establecido en la guía de la función pública.</t>
  </si>
  <si>
    <t>Oficina de Control Interno</t>
  </si>
  <si>
    <t xml:space="preserve">Para el presente seguimiento y con  ocasión de la migración de las carpetas de la Oficina de Control Interno que se encontraban en el repositorio de M, al Drive de Google, se realizó la capacitación correspondiente con funcionarios de la Oficina de Informática denominada Almacenamiento en la nube información institucional el día 24 de julio de 9:30 a 11:00.
Se anexa pantallazo de la citación; toda vez que la lista de asistencia reposa en la Oficina de Informática, área esta encargada de la capacitación. </t>
  </si>
  <si>
    <t>Socializar y capacitar sobre la política de  manejo de la información a los auditores</t>
  </si>
  <si>
    <t xml:space="preserve">Dentro de la evidencia aportada se revisó los siguientes documentos:
2. Memo anuncio 20201030000313 VILLAVICENCIO.docx
2. Memo anuncio Est Ambientales.docx
3. Programa de auditoria 20201030000313 (2) Villavicencio.xlsx
3. Programa de auditoria Est Ambientales.xlsx
Según el seguimiento realizado, se observa que los memorandos dan cuenta de la aprobación de los informes. Por otro lado, se evidencia el control previo a la auditoría utilizando el formato Programa Auditoría.
</t>
  </si>
  <si>
    <t>Para la presente vigencia, la Oficina de Control Interno, en aplicación de los controles propuestos realizó las siguientes actividades: 
1. Para el presente seguimiento no se han realizado las actividades de planeación de requerimientos de personal; actividad esta, que se llevará a cabo para la próxima vigencia, tal como lo solicita el control; sin embargo, los contratistas para 2020 cuentan con idoneidad, experiencia y perfil profesional para adelantar las obligaciones encomendadas.  (Evidencia contratos de presentación de servicios profesionales).
2. Los informes de Control Interno son validados y aprobados por la Jefe de la Oficina antes de su publicación.
Evidencia: Carpeta Correos Informes
3. Previo a la realización de las Auditorias se elabora el Programa de Auditoria en donde se definen los objetivos de la auditoria, sus alcance, y cronograma de las actividades a desarrollar; debidamente aprobado por la Jefe se remite al  líder del proceso auditado adjunto al memo de anuncio de la auditoria.
Evidencia:  Carpeta Programa Auditoria</t>
  </si>
  <si>
    <t>La dependencia aporta las actas del No. 23 de abril hasta la No. 44 del 29 de julio de 2020 del  Comité de Contratación  (total 20) como evidencia de la aplicación del control.  Se evidencia monitoreo para el control del riesgo. 
El diseño del Control  no cumple con lo establecido en la guía de la función pública</t>
  </si>
  <si>
    <t xml:space="preserve">La Oficina Asesora Jurídica, adjunta 24 documentos pdf,  los cuales corresponden al seguimiento de los reportes de los movimientos diarios procesales, para los meses de mayo, junio y julio; Se evidencia el control frente a este riesgo. 
Teniendo en cuenta que el área responsable informa que el sistema de gestión documental del Instituto no genera las alertas en tiempo real que se requieren para el respectivo control de los términos legales para dar respuesta a los requerimientos judiciales y extrajudiciales; se recomienda actualizar de manera oportuna  el control establecido para este riesgo. 
</t>
  </si>
  <si>
    <t xml:space="preserve">Se evidencia el listado de asistencia a la reunión del 12/06/2020, cuyo tema fue REUNIÓN ACTUALIZACIÓN NORMATIVIDAD CONTRACTUAL
</t>
  </si>
  <si>
    <t xml:space="preserve">La dependencia no aportó evidencias sobre:  Validar información recibida de Planeación Operativa a través de macros en Excel; Enviar correo a  Planeación Operativa recordándoles las fechas; Selección de funcionario con las competencias requeridas o Capacitar al funcionario designado para esta labor; así como tampoco los orfeos que permitan evidenciar el funcionamiento del control. </t>
  </si>
  <si>
    <t xml:space="preserve">Respecto a la evidencia aportada por Talento humano:
Se evidenciaron 15 documentos pdf, en los cuales, aparece el certificado de afiliación a la ARL positiva y las 12 afiliaciones a la EPS.  Por otro lado se observa el documento "Expedientes GADTH  Historias Laborales" en el cual, se registran los 11 funcionarios nuevos y queda pendiente, una vez pasada la pandemia, revisar los expedientes físicos.
También se revisó el documento "Expedientes H. L.  Creados Marzo- Julio 2020" en el cual se observan 12 expedientes creados.  
El diseño del Control  no cumple con lo establecido en la guía de la función pública y no da cuenta de cuál es el control. </t>
  </si>
  <si>
    <t>Se recomienda a los líderes de este proceso, realizar un monitoreo periódico frente a los compromisos adquiridos en el presente mapa de riesgos; a fin de poder contar con la información adecuada, que dé cuenta del respectivo control y su efectividad.  Lo anterior, teniendo en cuenta, que no se contó con las respectivas evidencias; es decir,   
*Verificación y actualización Procedimiento de nómina AGH-P013.
*Mesas de ayuda presentadas por el GADTH
Adicionalmente, dentro de la fuente de verificación, se hace referencia a  "Capacitaciones permanentes"; sobre los cuales, tampoco se adjuntó evidencia. 
La descripción del control no es coherente con el riesgo. 
El diseño del Control  no cumple con lo establecido en la guía de la función pública.</t>
  </si>
  <si>
    <t>Según la información proporcionada por la dependencia; dado a que el personal está realizando el trabajo en casa, no se ha realizado préstamo de expedientes físicos en el Instituto.  No es viable conceptuar, si las solicitudes de expedientes virtuales tienen o no control. 
El diseño del Control  no cumple con lo establecido en la guía de la función pública.</t>
  </si>
  <si>
    <t xml:space="preserve">De acuerdo con las evidencias suministradas, se puede  observar la coherencia entre el control y la fuente de verificación; así como la ejecución y efectividad del mismo. </t>
  </si>
  <si>
    <t xml:space="preserve">Acciones Adelantadas </t>
  </si>
  <si>
    <r>
      <t>Para el presente seguimiento, se continúa  controlando  el riesgo, toda vez que se  dispone del  documento "Plan Anual de Auditoría 2020" , presentado y aprobado por el Comité Institucional de Coordinación de Control Interno conforme al  acta de reunión del 10/12/2019.
Así mismo, se presentan modificaciones al Plan Anual de Auditorias 2020, con ocasión a la emergencia sanitaria; estas modifica</t>
    </r>
    <r>
      <rPr>
        <sz val="10"/>
        <rFont val="Calibri"/>
        <family val="2"/>
        <scheme val="minor"/>
      </rPr>
      <t>ciones fueron aprobadas en el Comité de Control Interno del 23 de julio de 2020</t>
    </r>
    <r>
      <rPr>
        <sz val="10"/>
        <color theme="1"/>
        <rFont val="Calibri"/>
        <family val="2"/>
        <scheme val="minor"/>
      </rPr>
      <t xml:space="preserve">
</t>
    </r>
    <r>
      <rPr>
        <sz val="10"/>
        <rFont val="Calibri"/>
        <family val="2"/>
        <scheme val="minor"/>
      </rPr>
      <t xml:space="preserve">
Evidencia: Acta del CICCI de fecha 23 de julio de 2020. (En construcción)</t>
    </r>
  </si>
  <si>
    <r>
      <t>1.  Se cuenta con los correos de aprobación o devolución de la revisión de informes de auditoría, por parte de la Jefatura de la Oficina.   (Se aportan como evidencia).
2.  Se han realizado</t>
    </r>
    <r>
      <rPr>
        <b/>
        <sz val="10"/>
        <color rgb="FFFF0000"/>
        <rFont val="Calibri"/>
        <family val="2"/>
        <scheme val="minor"/>
      </rPr>
      <t xml:space="preserve"> xxxx</t>
    </r>
    <r>
      <rPr>
        <sz val="10"/>
        <color theme="1"/>
        <rFont val="Calibri"/>
        <family val="2"/>
        <scheme val="minor"/>
      </rPr>
      <t xml:space="preserve"> reuniones de trabajo en las cuales se analizan, entre otros aspectos, los diferentes documentos que hacen parte del proceso; los cuales, se encuentran en revisión para actualización, incluyendo el Código de ÉTica del Auditor.   Adicionalmente, la socialización se realizará durante el mes de septiembre 2020. 
3.  Para el presente seguimiento, no se ha presentado la materialización del riesgo, toda vez que en la aplicación de los controles propuestos, la Oficina de Control Interno, en cumplimiento del Plan de auditoria vigencia 2020,   entregó a la Alta Dirección, los siguientes informes de ley y auditorias: (Evidencia memorandos orfeo)  
INFORMES DE LEY 
1.  Planes de mejoramiento de Auditorias internas
2. Sireci - Informe Contratación a la Contraloría General
3. Informe seguimiento Plan Anticorrupción - Ley 1474/11 y mapa de riesgos de corrupción.
4. Seguimiento a las disposiciones en materia de austeridad, de acuerdo con lo establecido en la Ley de Presupuesto, Directiva Presidencias y demás normas concordantes; corte 4° Trimestre 2019 
5. Seguimiento Plan de Acción Anual 2020, corte 30 de junio / Incluye metas Sinergia. 
6. Seguimiento Ley 1712 Transparencia
7. Seguimiento al envío del informe de Ley de Cuotas. 
8. Informe Semestral de Atención al Ciudadano PQRS.
Auditorías:
1.  Auditoria Talento Humano – Proceso de Nomina
2. Proceso Gestión Jurídica y Contractual (Incluye Comité de conciliaciones, verificación Secop, Supervisión, Plan de Adquisiciones, Convenios de cooperación vigentes). 
3. Auditoria Subdirección de Estudios Ambientales –Grupo de Ordenamiento Territorial
Evidencias: Reportes de Control Interno, link: https://cutt.ly/hd8jjlK
4.  En lo que hace referencia al formato conclicto de intereses, se informa que a corte del presente informe, no se han presentado este tipo de eventos por los funcionarios/contratistas de la Oficina. 
 </t>
    </r>
  </si>
  <si>
    <r>
      <t>Respecto</t>
    </r>
    <r>
      <rPr>
        <sz val="10"/>
        <rFont val="Calibri"/>
        <family val="2"/>
        <scheme val="minor"/>
      </rPr>
      <t xml:space="preserve"> al reporte de avance suministrado  por el Grupo de Talento Humano</t>
    </r>
    <r>
      <rPr>
        <sz val="10"/>
        <color theme="1"/>
        <rFont val="Calibri"/>
        <family val="2"/>
        <scheme val="minor"/>
      </rPr>
      <t xml:space="preserve"> frente a las evidencias proporcionadas, se pudo evidenciar el avance en los diferentes planes institucionales, como son: Bienestar, Capacitación, Vacantes, Incentivos, entre otros; para la ejecución y efectividad del control.  
El diseño del control no cumple con lo establecido en la guía del DAFP</t>
    </r>
  </si>
  <si>
    <r>
      <t>El Grupo de Contabilidad, aporta como avance, las conciliaciones  de los meses de abril, mayo, junio y julio de 2020 en los cuales se encuentra: Conciliación incapacidades,  Estampilla y bomberil, retefue</t>
    </r>
    <r>
      <rPr>
        <sz val="10"/>
        <rFont val="Calibri"/>
        <family val="2"/>
        <scheme val="minor"/>
      </rPr>
      <t xml:space="preserve">nte y reteica. </t>
    </r>
    <r>
      <rPr>
        <b/>
        <sz val="10"/>
        <color rgb="FFFF0000"/>
        <rFont val="Calibri"/>
        <family val="2"/>
        <scheme val="minor"/>
      </rPr>
      <t xml:space="preserve"> </t>
    </r>
    <r>
      <rPr>
        <sz val="10"/>
        <color theme="1"/>
        <rFont val="Calibri"/>
        <family val="2"/>
        <scheme val="minor"/>
      </rPr>
      <t xml:space="preserve">
Dentro de la evidencia, no se observa lo correspondiente al avance registrado por el área: "Envió memorando de solicitud de información con fechas establecidas de entrega de la misma".
El diseño del Control  no cumple con lo establecido en la guía de la función pública.</t>
    </r>
  </si>
  <si>
    <t>Evidencia: Se hace entrega del registro de la firma de los conflictos de interés anteriores a la  visita, para las visitas in situ (febrero y marzo) y el Acta de compromiso de auditorias remotas, para julio. Este registro asegura que además del compromiso de confidencialidad, se confirma antes de cada visita, que el evaluador no tiene ningún conflicto de interés con el evaluado. 
confictos interes.zip</t>
  </si>
  <si>
    <t>Segundo Seguimiento al Plan Anticorrupción y Atención al Ciudadano 2020 - Matriz de Riesgos</t>
  </si>
  <si>
    <t>El Coordinador del Grupo de Manejo y Control de Almacén e Inventario hizo entrega de las siguientes evidencias: Actas de inventario, traspasos, actas de reunión y comodatos, según lo establecido en la Resolución 1854 de 14/08/2018, en  los cuales, se hace una descripción detallada y control sobre los bienes.</t>
  </si>
  <si>
    <t xml:space="preserve">Se evidenció el acta de reunión: "Comité de Bajas del Instituto de Hidrología, Meteorología y Estudios Ambientales IDEAM 19 Agosto de 2020" en el cual se aborda el tema de donaciones. Sin embargo, no se evidenció los soportes de la donación de la NOAA ni del GIZ, solicitados por el Dr. Galvis en el acta. El Coordinador del Grupo Manejo y Control de Almacén e Inventario, en reunión el día 08/09/2020, manifestó que a la fecha esos 2 bienes no han sido recibidos aún.   Teniendo en cuenta las evidencias enviadas, no es posible dar concepto sobre la coherencia entre el riesgo, el control y la fuente de verificación. 
</t>
  </si>
  <si>
    <t>Se evidencia la actualización del PROTOCOLO PARA LA ORGANIZACIÓN DE DOCUMENTOS HIDROMETEOROLÓGICOS Y AMBIENTAL, Código A-GD-PC001, publicado en el SGI el 24/08/2020; así mismo, se anexa el correo del 3 de agosto de 2020, dirigido a las Áreas Operativas 2,3 y 5, recordando la capacitación de procesos archivísticos.
La dependencia no aporta el "Formato Informe mensual de seguimiento", tal como lo enuncia la fuente de verificación del control.  Igual sucede con el seguimiento al sistema de gestión documental orfeo. 
El control no cumple con lo dispuesto en la Guía de diseño de Controles del DAFP.V4</t>
  </si>
  <si>
    <t>Se revisó la matriz de solicitudes de mesa de servicio de abril a julio, en donde  se evidencia que no se presentaron solicitudes que afecten la utilización de los aplicativos Orfeo y Koha.
El control no cumple con lo dispuesto en la Guía de diseño de Controles del DAFP.V4</t>
  </si>
  <si>
    <t xml:space="preserve">
La dependencia aporta el documento de respuestas a solicitudes de información, en donde se evidencia la atención de las mismas; sin embargo, esta evidencia, no da cuenta de la ejecución del control, toda vez que el registro del control se refiere al formato de diagnóstico de estado de documentación del seguimiento mensual al KOHA; así las cosas no es posible determinar la ejecución y efectividad del control en el presente monitoreo.  
No se aportaron evidencias del control, tal como está establecido en  el presente documento; es decir: Capacitaciones sobre el manejo de la  documentación en los archivos; seguimiento al sistema KOHA de préstamos documentales.
El control no cumple con lo dispuesto en la Guía de diseño de Controles del DAFP.V4</t>
  </si>
  <si>
    <t xml:space="preserve">La dependencia aporta el PROTOCOLO PARA LA ORGANIZACIÓN DE DOCUMENTOS HIDROMETEOROLÓGICOS Y AMBIENTAL, Código A-GD-PC001, publicado en el SGI el 24/08/2020; así como, el cronograma de capacitaciones a las Áreas Operativas. De igual manera aporta los archivos en excel de Tablero Avance TRD Secretaria General TABLERO DE CONTROL ACTUALIZACIÓN TRD IDEAM 2020 CUANDRO GENERAL, los cuales, no guardan relación con la ejecución del control; toda vez que no tiene definido un control por encontrarse registrado el mismo riesgo, lo cual no permite emitir concepto al respecto.    
El control no cumple con lo dispuesto en la Guía de diseño de Controles del DAFP.V4, toda vez que está definido como riesgo y control. </t>
  </si>
  <si>
    <t>Dentro de la evidencia aportada para este riesgo, se encuentra un documento en word con una captura de pantalla de los comprobantes contables correspondientes al 04 de abril de 2020 y 05 de mayo de 2020.   El mes de abril, no hace parte de este seguimiento.  
Se observa que el avance registrado por la líder del proceso, corresponde al mismo enviado en el seguimiento con corte abril 30 de 2020. 
Conforme a las evidencias aportadas, estas no corresponden a lo establecido como fuente de verificación "Relación mensual de los comprobantes  aprobados o rechazados en el aplicativo SIIF Nación II, con los soportes idóneos."; ni la verificación de la revisión efectuada conforme el control: "Revisar cada uno de los comprobantes manuales y sus soportes".</t>
  </si>
  <si>
    <t>El grupo de Contabilidad aporta como evidencia documento pdf, sin firma- lista de check list correspondiente a  RODRIGUEZ VELASQUEZ LUZ ALEJANDRA.
Este solo documento, no es muestra suficiente para determinar la aplicación y efectividad del control.
El diseño del Control  no cumple con lo establecido en la guía de la función pública.</t>
  </si>
  <si>
    <t>El Proceso no reporta evidencias de: El reporte de copias de respaldo por parte de la Oficina de Informática, ni del Informe del estado de permisos de uso de la información; razón por la cual, no es posible emitir concepto alguno. 
El diseño del Control  no cumple con lo establecido en la guía de la función pública.</t>
  </si>
  <si>
    <t xml:space="preserve">Actividad cumplida. En el link: https://cutt.ly/qfcozKX, se evidencia la publicación de la Política - Guía Metodológica del Gestión del Riesgo, Código E-SGI-G003, actualizada el 09/06/2020.  
De igual manera, se evidenció capacitación DAFP_Política de Riesgos a los funcionarios del Instituto, el día 22/07/2020.
Actividad cumplida dentro de los términos establecidos del II cuatrimestre; razón por la cual, se evalúa el % de cumplimiento al 66%, toda vez, que se tienen tres (3) fechas programadas para su difusión.  Se recomienda continuar el ejercicio piloto con el Departamento Administrativo de la Función Pública, en términos de lograr contar con la actualización de la matriz de riesgos del Instituto, de acuerdo con la nueva metodología del DAFP. </t>
  </si>
  <si>
    <r>
      <t>Se evidencia que la Oficina Asesora de Planeación adelantó mesas de trabajo con el equipo de Gestión de Cooperación y Asuntos Internacionales, conllevando a la generación de cambios en la Matriz de Riesgos, los cuales fueron solicitados el día 16/07/2020, mediante formato "GESTIÓN DEL CAMBIO E-SGI-F010".
Desarrollo mesa de trabajo con la Oficina Asesora Jurídica, allegando como evidencia: pantallazo del correo citación revisión matriz OAJ 20200718, lista de asistencia a la reunión y correo enviado por OAP indicando el link donde se encuentra la matriz de riesgo en la página web; además, se evidencia mesas de trabajo realizadas con la Subdirección de Hidrología, adjuntan el Mapa riesgos ajustados proceso Hidrología 20200717, Informe de la actualización del mapa de riesgos y el estado de avance del ejercicio piloto con la Subdirección de Hidrología y lista de asistencia.
I</t>
    </r>
    <r>
      <rPr>
        <sz val="10"/>
        <rFont val="Calibri"/>
        <family val="2"/>
        <scheme val="minor"/>
      </rPr>
      <t>ndican que: "... las mesas se suspendieron por recomendación del DAFP, ya que es necesario aplicar la actualización de la nueva guía para la administración del riesgo y el diseño de controles en entidades públicas - riesgos de gestión, corrupción y seguridad digital" no adjuntaron evidencia.
Actividad cumplida parcialmente; razón por la cual, se evalúa con un cumplimiento del 35%, toda vez, que se tiene evidencia de tres (3) procesos del primer seguimiento y tres (3) del segundo seguimiento, de 17 que componen el total de la meta.</t>
    </r>
  </si>
  <si>
    <r>
      <t>Se evidencia la publicación del Plan Anticorrupción y Atención al Ciudadano 2020 versión 2, en el link: https://n9.cl/jg20; de igual manera, se evidencia correo enviado por parte de la Oficina Asesora de Planeación al Grupo de Comunicaciones, el día 04/08/2020, solicitando la divulgación del P.A.A.C. 2020 versión 2; es así como, en</t>
    </r>
    <r>
      <rPr>
        <i/>
        <sz val="10"/>
        <color theme="1"/>
        <rFont val="Calibri"/>
        <family val="2"/>
        <scheme val="minor"/>
      </rPr>
      <t xml:space="preserve"> redes sociales "facebook"; se logró evidenciar una sola publicación el día 04/08/2020.</t>
    </r>
    <r>
      <rPr>
        <sz val="10"/>
        <color theme="1"/>
        <rFont val="Calibri"/>
        <family val="2"/>
        <scheme val="minor"/>
      </rPr>
      <t xml:space="preserve">  </t>
    </r>
    <r>
      <rPr>
        <i/>
        <sz val="10"/>
        <color theme="1"/>
        <rFont val="Calibri"/>
        <family val="2"/>
        <scheme val="minor"/>
      </rPr>
      <t>Se recomienda a la Oficina de Planeación y al Grupo de Comunicaciones, verificar la publicacion de la página web del Instituto "</t>
    </r>
    <r>
      <rPr>
        <i/>
        <sz val="10"/>
        <rFont val="Calibri"/>
        <family val="2"/>
        <scheme val="minor"/>
      </rPr>
      <t>banner de noticias"</t>
    </r>
    <r>
      <rPr>
        <i/>
        <sz val="10"/>
        <color theme="1"/>
        <rFont val="Calibri"/>
        <family val="2"/>
        <scheme val="minor"/>
      </rPr>
      <t>; toda vez que la que se encuentra registrada, no corresponde a la versión 2 del P.A.A.C 2020.</t>
    </r>
    <r>
      <rPr>
        <sz val="10"/>
        <color theme="1"/>
        <rFont val="Calibri"/>
        <family val="2"/>
        <scheme val="minor"/>
      </rPr>
      <t xml:space="preserve">
A pesar de que la actividad registra una fecha única de socialización, es importante tener en cuenta que las modificaciones al Plan, requieren nuevamente llevar a cabo la respectiva socialización; tanto a nivel interno como externo; por lo anterior y de acuerdo con las evidencias aportadas por la Oficina de Planeación, se concluye un avance del 70%.  </t>
    </r>
    <r>
      <rPr>
        <i/>
        <sz val="10"/>
        <color theme="1"/>
        <rFont val="Calibri"/>
        <family val="2"/>
        <scheme val="minor"/>
      </rPr>
      <t xml:space="preserve"> Se recomienda la socialización; tal como lo expresa el compromiso en todas las redes sociales posibles y la verificación de que los documentos publicados correspondan a la versión correcta. </t>
    </r>
    <r>
      <rPr>
        <sz val="10"/>
        <color theme="1"/>
        <rFont val="Calibri"/>
        <family val="2"/>
        <scheme val="minor"/>
      </rPr>
      <t xml:space="preserve">
</t>
    </r>
  </si>
  <si>
    <t>Se recomienda a la Oficina Asesora de Planeación, revisar la información publicada por el Grupo de Comunicaciones y Prensa, toda vez, que el P.A.A.C. 2020 publicado en la página web del Instituto "banner de noticias" no corresponde a la versión 2, lo cual, genera desinformación para los usuarios internos y externos del Instituto.</t>
  </si>
  <si>
    <t>Se evidencia "base de datos notificación electrónica", la cual, cuenta con 198 Organismos de Evaluación de la Conformidad - OEC con "AUTORIZACIÓN PARA NOTIFICACIÓN POR MEDIOS ELECTRÓNICOS" y 19 OEC con "NOTIFICACIÓN PERSONAL"
Actividad cumplida dentro de los términos establecidos del II cuatrimestre; razón por la cual, se evalúa el % de cumplimiento al 66%.</t>
  </si>
  <si>
    <r>
      <t xml:space="preserve">Se evidencia la actualización de los formatos E-SGI-AC-F047, F048, F049, F050, F051, F052 y F053; la elaboración del procedimiento Evaluaciones Remotas de Acreditación y Autorización por Emergencia Sanitaria COVID-19, que se encuentra en proceso de revisión; el acta de compromisos para la ejecución de auditorías remotas "formato en prueba" y las instrucciones de diligenciamiento - listas de documentos visitas de acreditación remotas; las plantillas para comunicaciones "Oficio envío Informe in situ - Oficio solicitud SAC incompletas y Oficio envío informe Revisión de Acciones Correctivas" y la conformación de los grupos de trabajo y la elaboración de la matriz de interpretación de requisitos ISO/IEC 17025:2017. 
La Subdirección de Estudios Ambientales en cabeza del Grupo de Acreditación, solicitó mediante correo electrónico del 28 de julio/2020, a la Oficina Asesora de Planeación: </t>
    </r>
    <r>
      <rPr>
        <b/>
        <sz val="10"/>
        <color theme="1"/>
        <rFont val="Calibri"/>
        <family val="2"/>
        <scheme val="minor"/>
      </rPr>
      <t>"... Actualmente todo lo correspondiente al sistema de gestión de calidad del servicio de "acreditación de laboratorios ambientales" se encuentra inmerso en el proceso de "gestión del SGI" por lo que al consultar en el mapa de procesos en lo correspondiente a servicios aparece meteorología aeronáutica, laboratorio de calidad ambiental y pronósticos y alertas, pero no "acreditación de laboratorios". Por lo tanto, dicho cambio nos permitiría tener procesos consistentes y evitar confusiones en el ciudadano cuando consulta lo correspondiente a través de los enlaces de ley de transparencia"</t>
    </r>
    <r>
      <rPr>
        <sz val="10"/>
        <color theme="1"/>
        <rFont val="Calibri"/>
        <family val="2"/>
        <scheme val="minor"/>
      </rPr>
      <t xml:space="preserve">, dicho ajuste en el mapa de procesos no se evidencia.  
</t>
    </r>
    <r>
      <rPr>
        <b/>
        <sz val="10"/>
        <color theme="1"/>
        <rFont val="Calibri"/>
        <family val="2"/>
        <scheme val="minor"/>
      </rPr>
      <t xml:space="preserve">Considerando de suma importancia realizar de manera oportuna los ajustes solicitados por los procesos frente al sistema de gestión integrado, se recomienda a la Oficina de Planeación, atender con prelación esta solicitud, que tal como lo manifiesta la Subdirección, de continuar con estas falencias puede generar confusiones y malas interpretaciones para los usuarios de este proceso de acreditación. </t>
    </r>
    <r>
      <rPr>
        <sz val="10"/>
        <color theme="1"/>
        <rFont val="Calibri"/>
        <family val="2"/>
        <scheme val="minor"/>
      </rPr>
      <t xml:space="preserve">
Actividad cumplida dentro de los términos establecidos del II cuatrimestre; razón por la cual, se evalúa con un 66% de cumplimiento.</t>
    </r>
  </si>
  <si>
    <t>Se evidencian "base de datos notificación electrónica", la cual, cuenta con 16 Organismos de Evaluación de la conformidad - OEC con "AUTORIZACIÓN PARA NOTIFICACIÓN POR MEDIOS ELECTRÓNICOS" y 12 OEC con "NOTIFICACIÓN PERSONAL"
Actividad cumplida dentro de los términos establecidos del II cuatrimestre; razón por la cual, se evalúa con un cumplimiento del 66%.</t>
  </si>
  <si>
    <r>
      <t xml:space="preserve">El Grupo de Acreditación aporta las evidencias relacionadas con el borrador de la resolución: </t>
    </r>
    <r>
      <rPr>
        <b/>
        <i/>
        <sz val="10"/>
        <color theme="1"/>
        <rFont val="Calibri"/>
        <family val="2"/>
        <scheme val="minor"/>
      </rPr>
      <t>"Por la cual se deroga la Resolución No. 0268 de 2015, Resolución No. 1754 del 15 de octubre de 2009, Resolución No. 0063 del 30 de marzo de 2007, Resolución No. 0166 del 11 de agosto de 2006 y la Resolución No. 0176 del 31 de octubre de 2003 y se establecen los requisitos y el procedimiento de acreditación de Organismos de Evaluación de la Conformidad – OEC en el sector ambiental, bajo la norma NTC-ISO/IEC 17025 en Colombia"</t>
    </r>
    <r>
      <rPr>
        <sz val="10"/>
        <color theme="1"/>
        <rFont val="Calibri"/>
        <family val="2"/>
        <scheme val="minor"/>
      </rPr>
      <t xml:space="preserve"> y la Resolución 651 del 18 de agosto de 2020: </t>
    </r>
    <r>
      <rPr>
        <b/>
        <i/>
        <sz val="10"/>
        <color theme="1"/>
        <rFont val="Calibri"/>
        <family val="2"/>
        <scheme val="minor"/>
      </rPr>
      <t>"Por la cual se deroga la Resolución 2455 del 18 de septiembre de 2014 y se dictan unas
disposiciones con respecto a la vigencia de la acreditación, para los laboratorios ambientales que produzcan información cuantitativa, física y química para los estudios o análisis ambientales requeridos por las autoridades ambientales competentes y demás que produzcan información de carácter oficial relacionada con la calidad del medio ambiente y de los recursos naturales renovables"</t>
    </r>
    <r>
      <rPr>
        <sz val="10"/>
        <color theme="1"/>
        <rFont val="Calibri"/>
        <family val="2"/>
        <scheme val="minor"/>
      </rPr>
      <t>,  toda vez, que se requería la modificación a la resolución 2455 - 2014, para la posterior modificación de la Resolución 268 de 2015.
Actividad cumplida dentro de los términos establecidos del II cuatrimestre; razón por la cual, se evalúa el % de cumplimiento al 66%.</t>
    </r>
  </si>
  <si>
    <r>
      <t xml:space="preserve">Se evidencia la actualización de los formatos E-SGI-AC-F047, F048, F049, F050, F051, F052 y F053, la elaboración del procedimiento Evaluaciones Remotas de Acreditación y Autorización por Emergencia Sanitaria COVID-19, que se encuentra en proceso de revisión, el acta de compromisos para la ejecución de auditorías remotas "formato en prueba" y las instrucciones de diligenciamiento - listas de documentos visitas de acreditación remotas; las plantillas para comunicaciones "Oficio envío Informe in situ - Oficio solicitud SAC incompletas y Oficio envío informe Revisión de Acciones Correctivas" y la conformación de los grupos de trabajo y la elaboración de la matriz de interpretación de requisitos ISO/IEC 17025:2017. Así mismo, se evidenció la resolución 504 de 2020.
La Subdirección de Estudios Ambientales en cabeza del Grupo de Acreditación, solicitó mediante correo electrónico del 28 de julio/2020, a la Oficina Asesora de Planeación: </t>
    </r>
    <r>
      <rPr>
        <b/>
        <sz val="10"/>
        <color theme="1"/>
        <rFont val="Calibri"/>
        <family val="2"/>
        <scheme val="minor"/>
      </rPr>
      <t>"... Actualmente todo lo correspondiente al sistema de gestión de calidad del servicio de "acreditación de laboratorios ambientales" se encuentra inmerso en el proceso de "gestión del SGI" por lo que al consultar en el mapa de procesos en lo correspondiente a servicios aparece meteorología aeronáutica, laboratorio de calidad ambiental y pronósticos y alertas, pero no "acreditación de laboratorios". Por lo tanto, dicho cambio nos permitiría tener procesos consistentes y evitar confusiones en el ciudadano cuando consulta lo correspondiente a través de los enlaces de ley de transparencia";</t>
    </r>
    <r>
      <rPr>
        <sz val="10"/>
        <color theme="1"/>
        <rFont val="Calibri"/>
        <family val="2"/>
        <scheme val="minor"/>
      </rPr>
      <t xml:space="preserve"> dicho ajuste en el mapa de procesos no se evidencia.
</t>
    </r>
    <r>
      <rPr>
        <b/>
        <sz val="10"/>
        <color theme="1"/>
        <rFont val="Calibri"/>
        <family val="2"/>
        <scheme val="minor"/>
      </rPr>
      <t xml:space="preserve">Considerando de suma importancia realizar de manera oportuna los ajustes solicitados por los procesos frente al sistema de gestión integrado, se recomienda a la Oficina Asesora de Planeación, atender con prelación esta solicitud, que tal como lo manifiesta la Subdirección, de continuar con estas falencias puede generar confusiones y malas interpretaciones para los usuarios de este proceso de acreditación. </t>
    </r>
    <r>
      <rPr>
        <sz val="10"/>
        <color theme="1"/>
        <rFont val="Calibri"/>
        <family val="2"/>
        <scheme val="minor"/>
      </rPr>
      <t xml:space="preserve">
Actividad cumplida dentro de los términos establecidos del II cuatrimestre; razón por la cual, se evalúa con un cumplimiento del 66%.</t>
    </r>
  </si>
  <si>
    <r>
      <t>El Grupo de Acreditación realizó el ajuste al P.A.A.C. 2020, según recomendación realizada por la Oficina de Control Interno durante el primer seguimiento.
Se evidencia el borrador de la Resolución: "</t>
    </r>
    <r>
      <rPr>
        <b/>
        <sz val="10"/>
        <color theme="1"/>
        <rFont val="Calibri"/>
        <family val="2"/>
        <scheme val="minor"/>
      </rPr>
      <t>Por la cual se deroga la Resolución No. 0268 de 2015, Resolución No. 1754 del 15 de octubre de 2009, Resolución No. 0063 del 30 de marzo de 2007, Resolución No. 0166 del 11 de agosto de 2006 y la Resolución No. 0176 del 31 de octubre de 2003 y se establecen los requisitos y el procedimiento de acreditación de Organismos de Evaluación de la Conformidad – OEC en el sector ambiental, bajo la norma NTC-ISO/IEC 17025 en Colombia</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y el borrador de la Resolución: </t>
    </r>
    <r>
      <rPr>
        <b/>
        <sz val="10"/>
        <color theme="1"/>
        <rFont val="Calibri"/>
        <family val="2"/>
        <scheme val="minor"/>
      </rPr>
      <t>"Por la cual se reglamentan los niveles permisibles de emisión de contaminantes que deberán cumplir las fuentes móviles terrestres, se reglamenta el artículo 2.2.5.1.8.2 del Decreto 1076 de 2015 y se adoptan otras disposiciones"</t>
    </r>
    <r>
      <rPr>
        <sz val="10"/>
        <color theme="1"/>
        <rFont val="Calibri"/>
        <family val="2"/>
        <scheme val="minor"/>
      </rPr>
      <t xml:space="preserve">, la cual en su: </t>
    </r>
    <r>
      <rPr>
        <b/>
        <sz val="10"/>
        <color theme="1"/>
        <rFont val="Calibri"/>
        <family val="2"/>
        <scheme val="minor"/>
      </rPr>
      <t xml:space="preserve">"Artículo 31. Autorización y seguimiento del proceso de medición de emisiones contaminantes. </t>
    </r>
    <r>
      <rPr>
        <sz val="10"/>
        <color theme="1"/>
        <rFont val="Calibri"/>
        <family val="2"/>
        <scheme val="minor"/>
      </rPr>
      <t>Las autoridades ambientales, los interesados, así como los laboratorios ambientales que realicen medición de emisiones contaminantes para cumplir lo establecido en la presente resolución, deberán contar con la autorización otorgada por el Instituto de Hidrología, Meteorología y Estudios Ambientales – IDEAM, el cual hará visita de verificación in situ por lo menos cada doce (12) meses</t>
    </r>
    <r>
      <rPr>
        <b/>
        <sz val="10"/>
        <color theme="1"/>
        <rFont val="Calibri"/>
        <family val="2"/>
        <scheme val="minor"/>
      </rPr>
      <t xml:space="preserve">".
</t>
    </r>
    <r>
      <rPr>
        <sz val="10"/>
        <color theme="1"/>
        <rFont val="Calibri"/>
        <family val="2"/>
        <scheme val="minor"/>
      </rPr>
      <t xml:space="preserve">
Actividad cumplida dentro de los términos establecidos del II cuatrimestre; razón por la cual, se evalúa con un cumplimiento del 40%.</t>
    </r>
  </si>
  <si>
    <t>Actividad cumplida. En el link: https://bit.ly/2YexRKt, se encuentra publicada la Estrategia de Rendición de Cuentas 2020 y en el link: https://n9.cl/mqh3, el Plan de Rendición de Cuentas 2020, los cuales fueron aprobados en la reunión No. 21 del Comité Institucional de Gestión y Desempeño, el día 15/05/2020.
Actividad cumplida fuera de la fecha programada en el P.A.A.C. 2020; se evalúa el % de cumplimiento al 100%.</t>
  </si>
  <si>
    <r>
      <t xml:space="preserve">Mediante radicados: 20201010001203, 20201010001223, 20201010001233, 20201010001243, 20201010001253, 20201010001263, 20201010001273, 20201010001603 y 20201010001623, se evidencia que la Oficina Asesora de Planeación ha solicitado a los líderes de procesos, la actualización de los links de Ley de Transparencia - Índice de Transparencia y Acceso a la Información - ITA y ha realizado la respectiva revisión de la información publicada.
Así mismo, se han realizado reuniones de revisión del esquema y presentación del link de transparencia, considerando una hoja de ruta de mejora, con elementos tales como: Ajuste, Sensibilización, Diseño, Seguimiento, Resultados.   Se han realizado aproximadamente 18 reuniones y se tienen actividades a ejecutar como: Capacitación de la normatividad legal, capacitación de la actualización de la información, Registrar la actualización del índice de transparencia en la plataforma de la Procuraduría. 
El día 01/06/2020 se llevó a cabo reunión "Seguimiento al  Índice de Transparencia y Acceso a la Información - ITA" con la Oficina de Informática, Grupo de Servicio al Ciudadano, Grupo de Comunicaciones y Prensa,  Oficina Asesora de Planeación, Oficina de Control Interno y el Asesor Luis Fredy Torres, en la cual, </t>
    </r>
    <r>
      <rPr>
        <b/>
        <i/>
        <sz val="10"/>
        <color theme="1"/>
        <rFont val="Calibri"/>
        <family val="2"/>
        <scheme val="minor"/>
      </rPr>
      <t xml:space="preserve">"...se contextualizo sobre el estado general de los documentos y registros compartidos por la Oficina de Planeación, Comunicaciones e Informática de los avances de ITA. Se explicó la forma envío de la información a la dependencia de Informática. La Oficina Asesora de Planeación y Comunicaciones explican el porcentaje de faltantes en la  implementación de ITA en un 19.7% y la forma de enviar los linsk a Informática, con el fin de evitar los errores que se explican. Se hicieron propuestas para que las dependencias minimicen los documentos y registros a su cargue a la plataforma institucional y se definió el texto de accesibilidad y usabilidad que se va a publicar en la página institucional acorde a la NTC 5854"
</t>
    </r>
    <r>
      <rPr>
        <sz val="10"/>
        <color theme="1"/>
        <rFont val="Calibri"/>
        <family val="2"/>
        <scheme val="minor"/>
      </rPr>
      <t>Adicionalmente, la Dirección realiza seguimiento permanente a través del Comité Directivo, donde se exponen los avances y los monitoreos periódicos que se realizan. Se evidencia lo anterior en el acta de Comité Directivo No. 016 del 04/05/2020, No. 030 del 03/08/2020 y No. 032 del 18/08/2020.</t>
    </r>
    <r>
      <rPr>
        <b/>
        <sz val="10"/>
        <color rgb="FFFF0000"/>
        <rFont val="Calibri"/>
        <family val="2"/>
        <scheme val="minor"/>
      </rPr>
      <t xml:space="preserve">
</t>
    </r>
    <r>
      <rPr>
        <sz val="10"/>
        <rFont val="Calibri"/>
        <family val="2"/>
        <scheme val="minor"/>
      </rPr>
      <t xml:space="preserve">
Complementariamente, se obtuvo la calificación que emite la Procuraduría General de la Nación, frente al cumplimiento de Ley de Transparencia para el periodo 2019 semestre 2, con una valoración de 99 puntos de 100 posibles.</t>
    </r>
    <r>
      <rPr>
        <b/>
        <sz val="10"/>
        <color rgb="FFFF0000"/>
        <rFont val="Calibri"/>
        <family val="2"/>
        <scheme val="minor"/>
      </rPr>
      <t xml:space="preserve">
</t>
    </r>
    <r>
      <rPr>
        <sz val="10"/>
        <color theme="1"/>
        <rFont val="Calibri"/>
        <family val="2"/>
        <scheme val="minor"/>
      </rPr>
      <t xml:space="preserve">
La Oficina de Control Interno, recomienda a cada una de las dependencias que lideran los procesos, que realicen una verificación y actualización de la información cargada a la página web - Ley de Transparencia del IDEAM; toda vez que se evidenciaron algunos aspectos susceptibles de mejorar. 
Actividad cumplida dentro de los términos establecidos del II cuatrimestre; razón por la cual, se evalúa el % de cumplimiento al 80%.</t>
    </r>
  </si>
  <si>
    <t>En los links señalados, se verifica la publicación de noticias (Rueda de prensa: Segunda Temporada de Lluvias, Conversatorio Virtual Sobre Calidad del Aire, Miércoles de Ambiente, Estado de las aguas subterráneas en Colombia, El IDEAM reportó oficialmente al país una reducción del 19.2% de la deforestación durante el año 2019, PREVENCIÓN DE ENFERMEDADES RESPIRATORIAS Y COVID-19, entre otras), relacionadas con la gestión de la entidad, tanto de carácter interno como externo.
Actividad cumplida dentro de los términos establecidos del II cuatrimestre; razón por la cual, se evalúa con un 66% de cumplimiento.</t>
  </si>
  <si>
    <t>El Grupo de Comunicaciones adelantó la elaboración de diferentes piezas audiovisuales tales como: Conversatorio virtual sobre Alertas Hidrometeorológicas y Ambientales, Día Internacional de la Conservación de los Suelos, Conversatorio virtual Ciudadanos en la Mesa de Pronósticos y Alertas, Rueda de prensa Resultados del Monitoreo a la Deforestación en Colombia, Rueda de prensa virtual Monitoreo y Seguimiento de la Deforestación en el país, Conversatorio virtual Clima y Ambiente, entre otros piezas publicadas sobre noticias de carácter institucional.                                                                                                                                                                                                                                                                                                                                                                                                                                                                                                                                                                                                            
Actividad cumplida dentro de los términos establecidos del II cuatrimestre; razón por la cual, se evalúa el % de cumplimiento al 66%.</t>
  </si>
  <si>
    <t xml:space="preserve">
Actividad cumplida. Se evidenció capacitación a funcionarios y contratistas del Instituto sobre rendición de cuentas, el día 14/08/2020 de 9:00 a.m a 11:00 a.m, a través del link: meet.google.com/yow-krmj-yog.
El Grupo de Servicio al Ciudadano, realizó "Sondeo de Opinión Audiencia Pública de Rendición de Cuentas", por medio de correo electrónico a estudiantes, académicos, gremios, comunidades, empresarios y comunidad en general, que se encuentran registrados en la base de datos del Instituto y los cuales son usuarios de los servicios que se prestan, sus respuestas se recibían hasta el día 28 de julio de 2020, a traves del link: https://forms.gle/J8kVMxPiT3LL8wxM7  
La Audiencia Pública de Rendición de Cuentas Sectorial para el periodo 2019 - 2020, se realizó el día 31 de agosto de 2020 a las 3:00 p.m, a través del link: https://www.youtube.com/watch?v=Ob8iB8ppQlM&amp;feature=youtu.be, liderada por el Ministerio de Ambiente y Desarrollo Sostenible, en el cual el IDEAM, presentó sus logros, avances y resultados al país en materia de lucha y reducción de la deforestación, gestión del riesgo y las acciones frente al cambio climático.
Actividad cumplida dentro de los términos establecidos del II cuatrimestre; razón por la cual, se evalúa un 100% de cumplimiento.</t>
  </si>
  <si>
    <t xml:space="preserve">
Actividad cumplida. Se evidencia que el Instituto en cabeza de la Directora Yolanda González Hernández, ha realizado foros virtuales como espacios de dialogo, dando a conocer la gestión de la Entidad, dentro de ellos encontramos:  
- Cafecito en red - Red Nacional de Jóvenes Ambiente e IDEAM, 14/05/2020.
- Conversatorio virtual sobre alertas hidrometeorológicas - comunidad en general (223 participantes).
- Marco Nacional de Servicios Climáticos - comunidad en general (51 participantes).
- Conversatorio a través de facebook live con el Ministerio de Minas y Energía, 21/05/2020.
- Conversatorio a través de facebook live con el Contexto Ganadero.
- Conversatorio a través de facebook live sobre la experiencia de lucha contra la desertificación y la sequía por el IDEAM (7.038 personas alcanzadas).
- Día Internacional de la Conservación de los Suelos, a través de facebook live, 07/07/2020 (237 participantes).
- Rueda de prensa Monitoreo y Seguimiento a la Deforestación - Minambiente e IDEAM, a través de facebook live (542 participantes), 09/07/2020 
- Conversatorio a través de facebook live con el Periodico Agricultura &amp; Ganadería e IDEAM.
- Conversatorio a través de facebook live sobre Estado de las Aguas Subterráneas en Colombia, 23/07/2020.
- Miércoles de Ambiente - Red Jóvenes de Ambiente Meta e IDEAM.
- Conversatorio a través de facebook live con el periódico Tiempo e IDEAM (291 personas alcanzadas).
Actividad cumplida dentro de los términos establecidos del II cuatrimestre; razón por la cual, se evalúa con 100% de cumplimiento.
</t>
  </si>
  <si>
    <r>
      <t>La Oficina Asesora de Planeación, aporta el oficio 20203160214621 de fecha 16 de marzo de 2020, del Departamento Nacional de Planeación, en el cual informa:</t>
    </r>
    <r>
      <rPr>
        <b/>
        <i/>
        <sz val="10"/>
        <color theme="1"/>
        <rFont val="Calibri"/>
        <family val="2"/>
        <scheme val="minor"/>
      </rPr>
      <t xml:space="preserve"> "... que queda postergado el desarrollo Ferias Nacionales de Servicio al Ciudadano FNSC, hasta después del 30 de mayo de 2020 o hasta nueva orden.."</t>
    </r>
    <r>
      <rPr>
        <sz val="10"/>
        <color theme="1"/>
        <rFont val="Calibri"/>
        <family val="2"/>
        <scheme val="minor"/>
      </rPr>
      <t xml:space="preserve"> en consideración a la Emergencia sanitaria - COVID-19.
A la fecha 31/08/2020, el Departamento Nacional de Planeación, no ha autorizado el desarrollo de las Ferias Nacionales de Servicio al Ciudadano FNSC.  </t>
    </r>
    <r>
      <rPr>
        <b/>
        <sz val="10"/>
        <color theme="1"/>
        <rFont val="Calibri"/>
        <family val="2"/>
        <scheme val="minor"/>
      </rPr>
      <t xml:space="preserve">Se recomienda a los responsables de esta actividad, considerar la posibilidad de llevar a cabo otra actividad, que pueda desarrollarse dentro de las circunstancias/mecanismos que hoy presenta el pais por la emergencia sanitaria. </t>
    </r>
  </si>
  <si>
    <t>Conforme lo indica el responsable de la meta "Grupo de Servicio al Ciudadano", esta actividad se realizará en el último cuatrimestre del año 2020, ya que se le debe brindar la oportunidad a todos los usuarios y premiar la fidelidad con la entidad.</t>
  </si>
  <si>
    <t xml:space="preserve">
Actividad cumplida. Se evidencia que el Grupo de Servicio al Ciudadano, a través de correos masivos enviados los días 10, 11 y 12 de agosto de 2020, realizó invitación a los funcionarios y contratistas del Instituto, a la capacitación de rendición de cuentas; la cual se llevó a cabo el 14 de agosto de 2020, a través del link: meet.google.com/yow-krmj-yog y contó con la asistencia de 48 personas.
Actividad cumplida dentro de los términos establecidos del II cuatrimestre; razón por la cual, se determina un 100% de cumplimiento.</t>
  </si>
  <si>
    <t xml:space="preserve">El documento con evaluación y mejoras respecto a la estrategia de Rendición de Cuentas 2019 - 2020, se realizará en el tercer cuatrimestre de 2020, toda vez, que la Audiencia de Rendición de Cuentas se llevó a cabo el 31/08/2020.  Se recomienda a los responsables de la presente acción y teniendo en cuenta que la rendición de cuentas, no es solo la audiencia pública; adelantar la evaluación y propuesta de mejora de la estrategia de rendición de cuentas frente a los demás aspectos/espacios de dialogo que hacen parte de dicha estrategia.  </t>
  </si>
  <si>
    <r>
      <t xml:space="preserve">El Grupo de Atención al ciudadano reporta avance sobre  las mejoras que está realizando al formulario de PQRS de la página web del Instituto, como son:  "A-GI-F020 Acta Pruebas de Aceptación, de fecha 03/06/2020, E-GI-F016 Solicitud Puesta en Producción, de fecha 21/07/2020 y E-GI-F008 Aprobación y Entrega de Producción de Ajustes y Arreglos Incidencias, de fecha 21/07/2020" formatos enviados a la Oficina de Informática para su validación, aprobación y ajustes en la página.
La Oficina de Control Interno, recomienda nuevamente al Grupo de Atención al Ciudadano, implementar las mejoras que subsanen las debilidades evidenciadas en el </t>
    </r>
    <r>
      <rPr>
        <b/>
        <sz val="10"/>
        <color theme="1"/>
        <rFont val="Calibri"/>
        <family val="2"/>
        <scheme val="minor"/>
      </rPr>
      <t>Informe de Resultados de la Implementación de las Actividades de la Estrategia de Servicio al Ciudadano 2019</t>
    </r>
    <r>
      <rPr>
        <sz val="10"/>
        <color theme="1"/>
        <rFont val="Calibri"/>
        <family val="2"/>
        <scheme val="minor"/>
      </rPr>
      <t>, página 10 y 11.
Actividad cumplida dentro de los términos establecidos del II cuatrimestre; razón por la cual, se evalúa el % de cumplimiento al 50%.</t>
    </r>
  </si>
  <si>
    <r>
      <t>El Grupo de Atención al ciudadano, adjunta evidencias de cuatro (4) capacitaciones realizadas durante el segundo cuatrimestre 2020, así:
1. Área Operativa No. 03, taller PQRS, 15-05-2020, de 2:00 p.m a 4:00 p.m, 16 invitados.</t>
    </r>
    <r>
      <rPr>
        <sz val="10"/>
        <color rgb="FFFF0000"/>
        <rFont val="Calibri"/>
        <family val="2"/>
        <scheme val="minor"/>
      </rPr>
      <t xml:space="preserve">
</t>
    </r>
    <r>
      <rPr>
        <sz val="10"/>
        <rFont val="Calibri"/>
        <family val="2"/>
        <scheme val="minor"/>
      </rPr>
      <t>2.</t>
    </r>
    <r>
      <rPr>
        <sz val="10"/>
        <color rgb="FFFF0000"/>
        <rFont val="Calibri"/>
        <family val="2"/>
        <scheme val="minor"/>
      </rPr>
      <t xml:space="preserve"> </t>
    </r>
    <r>
      <rPr>
        <sz val="10"/>
        <rFont val="Calibri"/>
        <family val="2"/>
        <scheme val="minor"/>
      </rPr>
      <t>Área Operativa No. 08, taller PQRS, 20-05-2020, de 8:30 a.m a 10:30 a.m, 13 invitados.</t>
    </r>
    <r>
      <rPr>
        <sz val="10"/>
        <color rgb="FFFF0000"/>
        <rFont val="Calibri"/>
        <family val="2"/>
        <scheme val="minor"/>
      </rPr>
      <t xml:space="preserve">
</t>
    </r>
    <r>
      <rPr>
        <sz val="10"/>
        <rFont val="Calibri"/>
        <family val="2"/>
        <scheme val="minor"/>
      </rPr>
      <t>3. Oficina Asesora de Planeación, capacitación servicio al ciudadano, 09-06-2020, de 9:00 a.m a 10:00 a.m, 8 invitados.
4. Subdirección de Meteorología, capacitación servicio al ciudadano, 24-06-2020, de  9:00 a.m a 10:30 a.m, 13 invitados.
Actividad cumplida dentro de los términos establecidos del II cuatrimestre; razón por la cual, se evalúa el % de cumplimiento al 66%.</t>
    </r>
  </si>
  <si>
    <t xml:space="preserve">
Actividad cumplida. En el link: https://n9.cl/3utc, se evidencia la publicación del Informe de Peticiones, Quejas, Reclamos, Sugerencias y Denuncias, correspondiente al primer trimestre 2020 (enero-marzo), periodo en el cual, se recibieron 3.881 PQRS, contestadas dentro de término 3.848 y 33 fueron contestadas fuera de términos y el informe del segundo trimestre 2020 (abril-junio), se recibieron 3.329 PQRS, contestadas dentro de termino 3.325 y 4 fueron contestadas fuera de términos.
Actividad cumplida dentro de los términos establecidos del II cuatrimestre; razón por la cual, se evalúa el % de cumplimiento al 75%.
</t>
  </si>
  <si>
    <t>Actividad cumplida. En el link: https://n9.cl/g1ry, se evidencia la publicación del Informe de Satisfacción y Grado de Percepción de los Usuarios del IDEAM, 2020-1, se desarrolló a través de una encuesta estructurada con 9 preguntas, la cual, le fue aplicada a 87 usuarios.
Actividad cumplida dentro de los términos establecidos del II cuatrimestre; razón por la cual, se evalúa el % de cumplimiento al 50%.</t>
  </si>
  <si>
    <r>
      <t xml:space="preserve">
El Grupo de Atención al Ciudadano, en el  Informe de Satisfacción y Grado de Percepción de los Usuarios del IDEAM, 2020-1, identifico los aspectos a mejorar, pero,</t>
    </r>
    <r>
      <rPr>
        <b/>
        <sz val="10"/>
        <color theme="1"/>
        <rFont val="Calibri"/>
        <family val="2"/>
        <scheme val="minor"/>
      </rPr>
      <t xml:space="preserve"> no</t>
    </r>
    <r>
      <rPr>
        <sz val="10"/>
        <color theme="1"/>
        <rFont val="Calibri"/>
        <family val="2"/>
        <scheme val="minor"/>
      </rPr>
      <t xml:space="preserve"> se han implementado acciones de mejora viables, para mitigarlos.
La Oficina de Control Interno,  recomienda implementar las acciones de mejora, de manera prioritaria y urgente, toda vez, que la Entidad debe satisfacer a los usuarios, a través, del mejoramiento de los procesos.
Actividad cumplida parcialmente; razón por la cual, se evalúa el % de cumplimiento al 20%, toda vez, que solo se han identificados los aspectos a mejorar, pero no han implementado las mejoras viables.</t>
    </r>
  </si>
  <si>
    <r>
      <t xml:space="preserve">Actividad cumplida. En el link: https://bit.ly/2Q9DxAY, se evidencia el Plan de Participación Ciudadana 2020 y la Estrategia de Participación Ciudadana 2020, los cuales, fueron aprobados en reunión No. 21 del Comité Institucional de Gestión y Desempeño, el día 15/05/2020 y dados a conocer a  funcionarios y contratistas,  mediante correo masivo del día 27/05/2020 </t>
    </r>
    <r>
      <rPr>
        <b/>
        <sz val="10"/>
        <color theme="1"/>
        <rFont val="Calibri"/>
        <family val="2"/>
        <scheme val="minor"/>
      </rPr>
      <t>"Los invitamos a que conozcan la Estrategia y el Plan de Participación Ciudadana Ideam 2020"</t>
    </r>
    <r>
      <rPr>
        <sz val="10"/>
        <color theme="1"/>
        <rFont val="Calibri"/>
        <family val="2"/>
        <scheme val="minor"/>
      </rPr>
      <t>.
Actividad cumplida fuera de la fecha programada en el P.A.A.C. 2020, ya que se realizaron ajustes a la publicación inicial; se evalúa el % de cumplimiento al 100%.</t>
    </r>
  </si>
  <si>
    <t>Se evidencia que las actividades planteadas en el Plan de Participación Ciudadana 2020, se han desarrollado así:
- Conversatorio virtual sobre alertas hidrometeorológicas y ambientales para jóvenes, día 14/05/2020.
- Socialización del portal institucional IDEAM, día 21/05/2020.
- Conversatorio Clima y Ambiente por territorios, día 09/06/2020.
- Entrenamiento Prueba Piloto RETC Plataforma RUA - CVC, días 17, 18 y 19 de junio de 2020.
- Entrenamiento Prueba Piloto RETC Plataforma RUA - CDMB, días 24, 25 y 26 de junio de 2020. 
- Encuentro virtual con Autoridades Ambientales, día 30/06/2020.
- RUA Manufacturero, día 30/06/2020.
- Entrenamiento Prueba Piloto RETC Plataforma RUA - CRA, días 15, 16 y 17 de Julio de 2020. 
- Entrenamiento Prueba Piloto RETC Plataforma RUA - CORNARE, días 22, 23 y 24 de Julio de 2020.
- Comité de alertas con ciudadanos, día 23/07/2020.
- Audiencia Pública de Rendición de Cuentas, día 31/08/2020.
Actividad cumplida dentro de los términos establecidos del II cuatrimestre; razón por la cual, se evalúa el % de cumplimiento al 70%.</t>
  </si>
  <si>
    <t>La Oficina de Control Interno, verificó que se encuentra en ejecución el contrato No. 316-2020, firmado y registrado en SIIF Nación el día 31/08/2020, con CDP 53520 y RP 429620, mediante el cual, se llevará a cabo la implementación del sistema chatbot.
Actividad cumplida dentro de los términos establecidos del II cuatrimestre; razón por la cual, se evalúa el % de cumplimiento al 50%.</t>
  </si>
  <si>
    <t>La Estrategia de Participación Ciudadana 2020, fue aprobada el día 15/05/2020, en la reunión No. 21 del Comité Institucional de Gestión y Desempeño y dada a conocer a funcionarios y contratistas, mediante correo electrónico masivo, el día 27/05/2020. 
Teniendo en cuenta, que la meta es capacitar a los servidores públicos de la entidad y se realizará en el tercer cuatrimestre, específicamente en el mes de septiembre, tal como se nos indica en el seguimiento realizado por la Oficina Asesora de Planeación, se recomienda no dejar pasar el mes que tiene proyectada la capacitación, ya que es de suma importancia su conocimiento dentro del personal que labora en el Instituto.</t>
  </si>
  <si>
    <r>
      <t xml:space="preserve">Mediante radicados: 20201010001203, 20201010001223, 20201010001233, 20201010001243, 20201010001253, 20201010001263, 20201010001273, 20201010001603 y 20201010001623, se evidencia que la Oficina Asesora de Planeación ha solicitado a los líderes de procesos, la actualización de los links de Ley de Transparencia - Índice de Transparencia y Acceso a la Información - ITA y ha realizado la respectiva revisión de la información publicada.
El día 01/06/2020 se llevó a cabo reunión "Seguimiento al  Índice de Transparencia y Acceso a la Información - ITA" con la Oficina de Informática, Grupo de Servicio al Ciudadano, Grupo de Comunicaciones y Prensa,  Oficina Asesora de Planeación, Oficina de Control Interno y el Asesor Luis Fredy Torres, en la cual, </t>
    </r>
    <r>
      <rPr>
        <b/>
        <i/>
        <sz val="10"/>
        <color theme="1"/>
        <rFont val="Calibri"/>
        <family val="2"/>
        <scheme val="minor"/>
      </rPr>
      <t xml:space="preserve">"...se contextualizo sobre el estado general de los documentos y registros compartidos por la Oficina de Planeación, Comunicaciones e Informática de los avances de ITA. Se explicó la forma envío de la información a la dependencia de Informática. La Oficina Asesora de Planeación y Comunicaciones explican el porcentaje de faltantes en la  implementación de ITA en un 19.7% y la forma de enviar los linsk a Informática, con el fin de evitar los errores que se explican. Se hicieron propuestas para que las dependencias minimicen los documentos y registros a su cargue a la plataforma institucional y se definió el texto de accesibilidad y usabilidad que se va a publicar en la página institucional acorde a la NTC 5854"
</t>
    </r>
    <r>
      <rPr>
        <sz val="10"/>
        <color theme="1"/>
        <rFont val="Calibri"/>
        <family val="2"/>
        <scheme val="minor"/>
      </rPr>
      <t>Adicionalmente, la Dirección realiza seguimiento permanente a través del Comité Directivo, donde se exponen los avances y los monitoreos periódicos que se realizan. Se evidencia lo anterior en el acta de Comité Directivo No. 016 del 04/05/2020, No. 030 del 03/08/2020 y No. 032 del 18/08/2020.</t>
    </r>
    <r>
      <rPr>
        <b/>
        <sz val="10"/>
        <color rgb="FFFF0000"/>
        <rFont val="Calibri"/>
        <family val="2"/>
        <scheme val="minor"/>
      </rPr>
      <t xml:space="preserve">
</t>
    </r>
    <r>
      <rPr>
        <sz val="10"/>
        <rFont val="Calibri"/>
        <family val="2"/>
        <scheme val="minor"/>
      </rPr>
      <t xml:space="preserve">
Complementariamente, se obtuvo la calificación que emite la Procuraduría General de la Nación, frente al cumplimiento de Ley de Transparencia para el periodo 2019 semestre 2, con una valoración de 99 puntos de 100 posibles.</t>
    </r>
    <r>
      <rPr>
        <b/>
        <sz val="10"/>
        <color rgb="FFFF0000"/>
        <rFont val="Calibri"/>
        <family val="2"/>
        <scheme val="minor"/>
      </rPr>
      <t xml:space="preserve">
</t>
    </r>
    <r>
      <rPr>
        <sz val="10"/>
        <color theme="1"/>
        <rFont val="Calibri"/>
        <family val="2"/>
        <scheme val="minor"/>
      </rPr>
      <t xml:space="preserve">
La Oficina de Control Interno, recomienda a cada una de las dependencias que lideran los procesos, que realicen una verificación y actualización de la información cargada a la página web - Ley de Transparencia del IDEAM; toda vez que se evidenciaron algunos aspectos susceptibles de mejorar. 
Actividad cumplida dentro de los términos establecidos del II cuatrimestre; razón por la cual, se evalúa el % de cumplimiento al 80%.</t>
    </r>
  </si>
  <si>
    <t>Actividad cumplida. En el link: https://n9.cl/3utc, se evidencia la publicación del Informe de Peticiones, Quejas, Reclamos, Sugerencias y Denuncias, correspondiente al primer trimestre 2020 (enero-marzo), periodo en el cual, se recibieron 3.881 PQRS, contestadas dentro de término 3.848 y 33 fueron contestadas fuera de términos y el informe del segundo trimestre 2020 (abril-junio), se recibieron 3.329 PQRS, contestadas dentro de término 3.325 y 4 fueron contestadas fuera de términos.
Actividad cumplida dentro de los términos establecidos del II cuatrimestre; razón por la cual, se evalúa el % de cumplimiento al 75%.</t>
  </si>
  <si>
    <t>Se evidenció la actualización al formato  E-GI-F001 -  FORMATO INVENTARIO DE ACTIVOS DE INFORMACION, el cual se encuentra en el link: https://n9.cl/j3wq y brindaron capacitación frente a: Registro de activos de información, datos personales y diligenciamiento del formato E-GI-F001.
Actividad pendiente de finalizar y se evalúa el % de cumplimiento al 40%.</t>
  </si>
  <si>
    <t>Allegan al presente seguimiento el borrador del Manual de Políticas de Seguridad  de la Información, el cual presenta comentarios realizados en el mes de junio por el señor Hernan Fagua, tambien, bases de datos con el listado de documentos publicados en la página web del Instituto, en las cuales, se evidencia el nombre del documento, grupo de trabajo, responsable y observaciones (Especificar si requiere o no actualizar en caso de requerir actualización también registrar fecha de entrega del documento actualizado).
Actividad pendiente de finalizar, al corte del segundo seguimiento del P.A.A.C. 2020; se evalúa el % de cumplimiento al 30%.</t>
  </si>
  <si>
    <t>Actividad cumplida. En el link: https://n9.cl/7ndc, se encuentran publicados los  informe de solicitudes de acceso a la información, así:
- INFORME DE SOLICITUDES DE ACCESO A LA INFORMACIÓN - PRIME TRIMESTRE 2020 (enero - marzo).
- INFORME DE SOLICITUDES DE ACCESO A LA INFORMACIÓN - SEGUNDO TRIMESTRE 2020 (abril - junio).
Actividad cumplida dentro de los términos establecidos del II cuatrimestre; razón por la cual, se evalúa el % de cumplimiento al 75%.</t>
  </si>
  <si>
    <t>Grupo de Administración y Desarrollo del Talento Humano, viene sensibilizando diariamente a funcionaros y contratistas del Instituto, frente al tema de Código de Integridad.
Actividad cumplida dentro de los términos establecidos del II cuatrimestre; razón por la cual, se evalúa el % de cumplimiento al 34%.</t>
  </si>
  <si>
    <t>Grupo de Administración y Desarrollo del Talento Humano, viene realizando el reconocimiento a los embajadores de valores del IDEAM, a través de correo electrónico masivo,  así:
- María Elena Hoyos - Oficina de Informática - 11/02/2020.
- Gloria Ariza -  Área Operativa 02 - 24/02/2020.
- Omar Cortes - GADTH -  25/03/2020.
- Ana María Cruz - Secretaria General - 24/04/2020.
- Edgar Albañil - Grupo de Gestión Documental - 18/06/2020.
- Lorena Ruiz - Grupo de Contabilidad - 08/07/2020.
- Catalina Ospina - Oficina de Cooperación Internacional - 21/07/2020.
Actividad cumplida dentro de los términos establecidos del II cuatrimestre; razón por la cual, se evalúa el % de cumplimiento al 60%.</t>
  </si>
  <si>
    <t>La actividad se desarrollará durante el tercer cuatrimestre de 2020.
La Oficina de Control Interno, logró evidencia, que se viene adelantando la definición de la política y el procedimiento de conflictos de intereses y por consiguiente serán incluidos dentro del esquema de inducción y reinducción de la entidad.</t>
  </si>
  <si>
    <r>
      <t xml:space="preserve">Mediante reunión No. 22 del Comité Institucional de Gestión y Desempeño, realizado el día 01/06/2020, se conformó el grupo de trabajo que implementará el  Código de Integridad y el diseño de la estrategia para prevenir conflictos de intereses.
Mediante radicado 20201000000823, de asunto </t>
    </r>
    <r>
      <rPr>
        <b/>
        <sz val="10"/>
        <color theme="1"/>
        <rFont val="Calibri"/>
        <family val="2"/>
        <scheme val="minor"/>
      </rPr>
      <t>"CÓDIGO DE INTEGRIDAD Y DISEÑO DE LA ESTRATÉGIA PARA PREVENCIÓN DE CONFLICTO DE INTERÉSES EN EL INSTITUTO"</t>
    </r>
    <r>
      <rPr>
        <sz val="10"/>
        <color theme="1"/>
        <rFont val="Calibri"/>
        <family val="2"/>
        <scheme val="minor"/>
      </rPr>
      <t>,  la Dirección General informa como quedo integrado el grupo de trabajo (Telly Month Parra, Gilberto Ramos Suárez, María Eugenia Patiño Jurado, Dora Lucia Molina Solanilla, Juan Fernando Casas Vargas y Ángela María Díaz Medina).  
Actividad cumplida dentro de los términos establecidos del II cuatrimestre; razón por la cual, se evalúa el % de cumplimiento al 100%.</t>
    </r>
  </si>
  <si>
    <t>Se evidencia que en la "reunión Equipo de Trabajo Código de Integridad y Conflicto de Intereses, elaboración estrategia para la gestión de conflicto de intereses", del día 03/07/2020, se dio a conocer una propuesta de estrategia de Conflicto de Intereses, para establecer responsables y plazos de las actividades propuestas. 
A 31/08/2020, la estrategia de Conflicto de Intereses, se encuentra en trámite de aprobación.
Actividad cumplida dentro de los términos establecidos del II cuatrimestre; razón por la cual, se evalúa el % de cumplimiento al 50%.</t>
  </si>
  <si>
    <t>Se evidencia el borrador del procedimiento para manejo y declaración de conflicto de intereses, el formato declaración de situaciones de conflicto de intereses y el formato registro de información conflicto de intereses, los cuales, fueron remitidos por correo electrónico el día 11/08/2020, a la Oficina Asesora de Planeación para su revisión, validación y aprobación y al GADTH para comentarios.
La Oficina de Control Interno, ha participado en las reuniones que se han llevado a cabo para la construcción de los documentos relacionados en la evidencia, confirmando que se encuentran en proceso de revisión por las distintas instancia. Teniendo en cuenta que la fecha programada era para el 31/08/2020, se recomienda adelantar las acciones pertinentes con el fin de agilizar la actividad propuesta.
Actividad cumplida dentro de los términos establecidos del II cuatrimestre; razón por la cual, se evalúa el % de cumplimiento al 50%.</t>
  </si>
  <si>
    <r>
      <t xml:space="preserve">De 413 funcionarios obligados a actualizar la declaración de bienes y renta vigencia 2019, según evidencia </t>
    </r>
    <r>
      <rPr>
        <b/>
        <sz val="10"/>
        <color theme="1"/>
        <rFont val="Calibri"/>
        <family val="2"/>
        <scheme val="minor"/>
      </rPr>
      <t>"listado declaraciones de bienes y renta" se observó</t>
    </r>
    <r>
      <rPr>
        <sz val="10"/>
        <color theme="1"/>
        <rFont val="Calibri"/>
        <family val="2"/>
        <scheme val="minor"/>
      </rPr>
      <t>:
- 13 funcionarios - con tipo declaración - INGRESO - la presentaron dentro del plazo establecido
- 66 funcionarios - con tipo declaración - MODIFICAR DATOS PREVIAMENTE CONSIGNADOS - la presentaron dentro del plazo establecido.
- 1 funcionarios - con tipo declaración - MODIFICAR DATOS PREVIAMENTE CONSIGNADOS - la presentó fuera del plazo establecido.
- 332 funcionarios - con tipo declaración - PERIÓDICA - la presentaron dentro del plazo establecido.
- 1 funcionario - con tipo declaración - RETIRO - la presentó dentro del plazo establecido.
Los 185 contratistas con los que cuenta la Entidad a 31/08/2020, todos han cumplido con la responsabilidad de presentar la declaración de bienes y renta vigencia 2019, por medio electrónico, si cuentan con el perfil habilitado o por medio físico según lineamiento brindado por el DAFP, ya que la plataforma del SIGEP se encuentra en proceso de actualización y no permite el cargue electrónico a todos los contratistas.
Por lo anterior, la Oficina de Control Interno, recomienda realizar revisión detallada de la información presentada y publicada, por parte de los funcionarios y solicitar apoyo al SIGEP para realizar los ajustes a los que haya lugar en las declaraciones de bienes y renta vigencia 2019 y que su tipo declaración es MODIFICAR DATOS PREVIAMENTE CONSIGNADOS.
Actividad cumplida dentro de los términos establecidos del II cuatrimestre; razón por la cual, se evalúa el % de cumplimiento al 90%.</t>
    </r>
  </si>
  <si>
    <t>La dependencia envía como evidencia, las cuentas tramitadas para los meses de abril a julio de 2020 y las órdenes de pago de abril a julio de 2020,  los cuales permiten evidenciar el seguimiento al pago de las obligaciones y el monitoreo por parte de los responsables del riesgo. 
El diseño del Control  no cumple con lo establecido en la guía de la función pública.</t>
  </si>
  <si>
    <t>Dentro de la carpeta órdenes de pago, en la columna objeto del comentario, se observa el histórico de comentarios realizados en ORFEO; evidenciando el monitoreo por parte de los responsables del riesgo. 
El diseño del Control  no cumple con lo establecido en la guía de la función pública.</t>
  </si>
  <si>
    <t xml:space="preserve"> 
Se recomienda a los responsables de monitorear el riesgo, revisar la evidencia aportada,  con el fin de que la información enviada, realmente sea coincidente con los controles y con la fuente de verificación; con el fin de contar con una evidencia coherente; toda vez, que la enviada para el riesgo "Retraso en el envío de la información" no da cuenta de la efectividad de los compromisos adquiridos:  *Plan de capacitación ejecutado 
*Plan Anual de Adquisiciones ejecutado</t>
  </si>
  <si>
    <t xml:space="preserve">
Se recomienda  a los responsables, revisar la evidencia aportada,  con el fin de que la misma realmente sea coincidente con los controles y con la fuente de verificación, a fin de contar con una evidencia coherente; toda vez que la  enviada no da cuenta de la efectividad de los compromisos adquiridos (Turnos OSPA)</t>
  </si>
  <si>
    <r>
      <t xml:space="preserve">
Se recomienda  a los responsables, revisar la evidencia aportada,  con el fin de que la misma realmente sea coincidente con los controles y con la fuente de verifica</t>
    </r>
    <r>
      <rPr>
        <sz val="10"/>
        <rFont val="Calibri"/>
        <family val="2"/>
        <scheme val="minor"/>
      </rPr>
      <t xml:space="preserve">ción.  Lo anterior, teniendo en cuenta que la información enviada no da cuenta de la efectividad de los compromisos adquiridos 
*Carta de compromiso firmada por el equipo de trabajo (funcionarios y contratistas) relaciona con el adecuado manejo y destinos de la información de pronósticos.
*Cláusula de confidencialidad y manejo de la información en los contratos  </t>
    </r>
  </si>
  <si>
    <t xml:space="preserve">Se evidencian las actas del comité de conciliación números 04 al 08 correspondiente a los meses de abril a julio.  También el comunicado en pdf No. 20203000026311 del 29 de mayo de 2020 en el que se evidencia que la directriz institucional de conciliación cumple con los lineamientos; esto se evidencia en el siguiente párrafo "la Agencia Nacional de Defensa Jurídica del Estado encontró que el comité de conciliación formuló una directriz institucional de conciliación de acuerdo con los lineamientos establecidos en la metodología diseñada por esta entidad."  Adicionalmente, se evidenció la entrega y presentación del informe  relacionado con el estado de los procesos judiciales al Comité de Conciliaciones. 
</t>
  </si>
  <si>
    <t xml:space="preserve">Se cuenta con el  documento "Plan Anual de Auditoría 2020 V2", presentado y aprobado por el Comité Institucional de Coordinación de Control  y sus modificaciones.  El acta del Comité se encuentra en proceso de construcción y revisión por las diferentes instancias y se presentará en el próximo seguimiento. 
</t>
  </si>
  <si>
    <r>
      <t xml:space="preserve">Dentro de la evidencia aportada, se evidencian los correos con aprobación o devolución de informes de auditoría.
</t>
    </r>
    <r>
      <rPr>
        <b/>
        <sz val="10"/>
        <color theme="1"/>
        <rFont val="Calibri"/>
        <family val="2"/>
        <scheme val="minor"/>
      </rPr>
      <t>EN LA EVIDENCIA, NO ENCONTRE:
-FORMATO CONFLICTO DE INTERESES
-LAS ACTAS  
-</t>
    </r>
    <r>
      <rPr>
        <sz val="10"/>
        <color theme="1"/>
        <rFont val="Calibri"/>
        <family val="2"/>
        <scheme val="minor"/>
      </rPr>
      <t xml:space="preserve">
JAIME TIENE EVIDENCIAS de los correos de aprobación y devolución de los informes revisados. 
</t>
    </r>
  </si>
  <si>
    <t xml:space="preserve">Se evidenció la capacitación realizada a la Oficina de Control Interno, en la cual, se da a conocer el procedimiento de almacenamiento institucional en drive; el cual debe iniciar desde agosto de 2020. </t>
  </si>
  <si>
    <t xml:space="preserve">Si bien, gran parte de las evidencias allegadas, permiten verificar el seguimiento y validación de la información reportada por las estaciones hidrológicas; también es cierto que las acciones descritas en el control "Comunicación con observadores (telefónica y presencial) y Auditorías internas", no son fácilmente identificables; así mismo, en lo relacionado con las fuentes de verificación "*Hojas de inspección e *Informe de auditorías", estos no fueron allegados para su verificación. 
Se recomienda a los líderes de este proceso, realizar un monitoreo periódico frente a los compromisos adquiridos en el presente mapa de riesgos; a fin de poder contar con la información adecuada, que de cuenta del respectivo control y su efectividad.   </t>
  </si>
  <si>
    <t xml:space="preserve">Si bien, gran parte de las evidencias allegadas, permiten verificar el seguimiento y validación de la información reportada por las estaciones hidrometeorológicas; también es cierto que las acciones descritas en el control " *Auditorías internas, *Programas de capacitación y  entrenamiento a los observadores voluntarios con mayor frecuencia", no son fácilmente identificables; así mismo, en lo relacionado con las fuentes de verificación "*Informe de auditorías y evaluaciones de los capacitados, estos no fueron allegados para su verificación. 
Se recomienda a los líderes de este proceso, realizar un monitoreo periódico frente a los compromisos adquiridos en el presente mapa de riesgos; a fin de poder contar con la información adecuada, que de cuenta del respectivo control y su efectividad.   </t>
  </si>
  <si>
    <t xml:space="preserve">Se observa que, el Grupo de Atención al Ciudadano, realizó las 4  capacitaciones mencionadas, cuyo tema es "taller PQRS". Por otro lado se evidenció el informe de "SATISFACCIÓN Y GRADO DE PERCEPCIÓN DE LOS USUARIOS DEL IDEAM 2020-1", en el cual se realizan las actividades de: analizar, actuar y reflexionar sobre los servicios prestados; dando así cuenta de la ejecución del control, según lo establecido en la fuente de verificación. </t>
  </si>
  <si>
    <t xml:space="preserve"> Según la evidencia aportada, se observan las 4 capacitaciones realizadas, correspondientes al II semestre con énfasis en atención al ciudadano demostrando que se está realizando esta actividad como control. En cuanto a la revisión trimestral de comportamientos inusuales; se encuentra adjunto la estadística correspondiente a: "Medio de recepción PQRS", "Análisis de Respuesta", "Días promedio de respuesta" entre otros.  Además, el memorando  del día 31 de julio de 2020, por medio del radicado número 20202010000953, en el que la Oficina de Control Disciplinario Interno comenta que las denuncias por actos de corrupción fueron de cero. Así las cosas se evidencia la ejecución de los controles y fuentes de verificación frente a este riesgo.</t>
  </si>
  <si>
    <t xml:space="preserve">Dentro de la evidencia aportada, se encuentra correo dirigido a la Oficina Asesora de Planeación, en la que mencionan que la información es de carácter privada y reservada. Cuando se tenga acceso a la información física se realizará la respectiva verificación. </t>
  </si>
  <si>
    <t>Dentro de la evidencia aportadas se verificó en ORFEO los siguientes:
Radicados 20202030000953, 20202030001313, 20202030001403 y 20202030001733; los cuales corresponden al cumplimiento de lo acordado en temas de calidad, en lo que  respecta al reporte de indicadores, lo cual, se menciona en los memorandos adscritos en cada radicado. Esto no evidencia el control "Mantener Comunicación directa y permanente con las dependencias y en especial con la Oficina Asesora Jurídica, sobre los tiempos adecuados de la recepción para expedir certificaciones"; toda vez que el orfeo referenciado registra son los indicadores con datos generales, sin especificaciones de ninguna índole, que permitan evidenciar los tiempos de recepción y respuesta de las solicitudes allegadas al Grupo de Presupuesto.
El diseño del Control  no cumple con lo establecido en la guía de la función pública.</t>
  </si>
  <si>
    <r>
      <t xml:space="preserve">Las evidencias dan cuenta de:
* Revisión periódica y actualización de guías asociadas a la generación de informes y documentos.
</t>
    </r>
    <r>
      <rPr>
        <u/>
        <sz val="10"/>
        <rFont val="Calibri"/>
        <family val="2"/>
        <scheme val="minor"/>
      </rPr>
      <t xml:space="preserve">* NO se presentaron evidencias en: </t>
    </r>
    <r>
      <rPr>
        <sz val="10"/>
        <rFont val="Calibri"/>
        <family val="2"/>
        <scheme val="minor"/>
      </rPr>
      <t xml:space="preserve">
*Auditorías internas,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*Validación de datos e información a través de procesamiento estadístico.  
Así mismo, en lo relacionado con las fuentes de verificación "*Informe de auditorías y *Evaluaciones de los capacitados, estos no fueron allegados para su verificación. 
Se recomienda a los líderes de este proceso, realizar un monitoreo periódico frente a los compromisos adquiridos en el presente mapa de riesgos; a fin de poder contar con la información adecuada, que de cuenta del respectivo control y su efectividad.   
El diseño del Control  no cumple con lo establecido en la guía de la función pública.</t>
    </r>
  </si>
  <si>
    <t xml:space="preserve">Se recomienda a los líderes de este proceso, realizar un monitoreo periódico frente a los compromisos adquiridos en el presente mapa de riesgos; a fin de poder contar con la información adecuada, que de cuenta del respectivo control y su efectividad.  Lo anterior, teniendo en cuenta, que no se contó con las respectivas evidencias; es decir,   
"Documento marco rector de implementación del inventario forestal nacional"
*Controles de aseguramiento de calidad de riesgos asociados al proceso. ( Implementación Guía Dan)
Adicionalmente, dentro de los controles se hace referencia a  "Capacitaciones" y  "Validación de datos e información a través de procesamiento estadístico"; sobre los cuales, tampoco se adjuntó evidencia. </t>
  </si>
  <si>
    <t>De conformidad con la matriz aportada SEGUIMIENTOS SOLICITUDES - COTIZACIONES.xls, se evidencia el control realizado por el grupo de Acreditación, para controlar la materialización del riesgo. 
Evidencia: Archivo Excel copia SEGUIMIENTOS SOLICITUDES - COTIZACIONES y archivo Indicador Eficacia solicitudes acreditación.
El control no cumple con lo establecido en la Guía para el diseño de controles del DAFP V,4</t>
  </si>
  <si>
    <t>Se anexa como evidencia el archivo de excel denominado Hoja vida Indicador Proceso Recursos de reposición anualizado, en donde se revela el comportamiento de los recursos de reposición a las resoluciones de acreditación, no superándose la meta propuesta mensualmente.
Evidencia archivo Hoja vida Indicador Proceso Recursos de reposición anualizado
El control no cumple con lo establecido en la Guía para el diseño de controles del DAFP V,4</t>
  </si>
  <si>
    <t>De Conformidad con la fuente de verificación, el Grupo de Acreditación anexa la matriz de programación de las visitas de Auditoría, en donde se determina el auditor y la fecha de realización de la visita. En consideración a la actual emergencia sanitaria, se programan visitas de carácter remoto.
De igual manera, se anexa el  informe de realización de la visita remota al laboratorio LABORATORIO AMBIEMTAL DE SOLUCIONES MECANICAS GLOBALES S.A. - SOLUMEK S.A., evidenciando la realización de la misma. 
Evidencia: archivo PROGRAMACION AUDITORIAS 2020 Febrero-Dic (1)
El control no cumple con lo establecido en la Guia para el diseño de controles del DAFP V,4</t>
  </si>
  <si>
    <t>La dependencia aporta como evidencia los Formatos de  Acta de Compromiso Auditorías REMOTAS y del Conflicto de Intereses, para la realización de auditorías, así como la matriz de impedimento Auditores.
Evidencia en carpetas ACTAS DE COMPROMISO AUDITORIAS REMOTAS y CONFLICTO DE INTERÉS 2020 y archivo matriz impedimento auditores.
El control no cumple con lo establecido en la Guía para el diseño de controles del DAFP V,4</t>
  </si>
  <si>
    <t>Se evidencia que la Oficina Asesora de Planeación adelantó mesas de trabajo con el equipo de Gestión de Cooperación y Asuntos Internacionales, conllevando a la generación de cambios en la Matriz de Riesgos, los cuales fueron solicitados el día 16/07/2020, mediante formato "GESTIÓN DEL CAMBIO E-SGI-F010".
Desarrollo mesa de trabajo con la Oficina Asesora Jurídica, allegando como evidencia: pantallazo del correo citación revisión matriz OAJ 20200718, lista de asistencia a la reunión y correo enviado por OAP indicando el link donde se encuentra la matriz de riesgo en la página web; además, se evidencian mesas de trabajo realizadas con la Subdirección de Hidrología, adjuntan el Mapa riesgos ajustados proceso Hidrología 20200717, Informe de la actualización del mapa de riesgos y el estado de avance del ejercicio piloto con la Subdirección de Hidrología y lista de asistencia.</t>
  </si>
  <si>
    <t>Según la evidencia aportada, en la carpeta 2020, denominada "Cartas de  control Técnicas analíticas"; en la cual, aparece registrado el formato "CARTA CONTROL DE EXACTITUD", para análisis tales como: microbiológico, calcio, y el formato "CARTA CONTROL DE EXACTITUD" en el cual, se indica el % RPD (desviación promedio relativa porcentual). Así las cosas la fuente de verificación correspondiente a los registros de laboratorio, se están aplicando como control de calidad de la muestras analizadas.</t>
  </si>
  <si>
    <t xml:space="preserve">Se observa que dentro de la evidencia enviada, se registra correo con capturas de pantalla, correspondientes al módulo AQUARIUS SAMPLES (AQS), y los ORFEOS 20209050061012 del 23/07/2020 y 20209050057682 de 11/07/2020, los cuales se revisaron y se encontró que la información enviada es la correspondiente. 
El control no es claro, ni permite determinar la efectividad del mismo; toda vez que se encuentra redactado más como un riesgo que como un control. 
</t>
  </si>
  <si>
    <t>La dependencia reporta los avances de la construcción del PETI con las dependencias: Oficina de Control Interno, Pronósticos, Secretaria General - Grupo de Atención al Ciudadano, Subdirecciones de Ecosistemas, Estudios Ambientales, Hidrología y Meteorología.
Adicionalmente el video y la presentación de Gestión del Cambio. 
No se anexa evidencia de la creación y generación de indicadores  para el seguimiento y control del PETI, tal como lo solicita la fuente de verificación.
El control no cumple con lo establecido en la Guía para la administración del riesgo y diseño de controles en entidades públicas del DAFP. Versión 4.</t>
  </si>
  <si>
    <t>De conformidad con las evidencias aportadas por la dependencia, en la carpeta de Reuniones, se observan los aceptados a la reunión de Actualización del portafolio y catálogo de servicios tecnológicos a realizarse el  16 y 17 de marzo de 2020, fecha fuera del rango del presente informe.
De otra parte, se evidencia un sinnúmero de documentos y catálogos de servicios de TI, lo cual, no permite identificar con certeza, cuál es el catálogo de servicios definitivo de TI; de igual manera no se evidencian los documentos de realización del contrato de Arquitectura Empresarial.
Adicional a lo anterior, la descripción del seguimiento y las evidencias aportadas no dan cuenta de la realización del control y su fuente de verificación.
Finalmente, el control no cumple con lo establecido en la Guía para la administración del riesgo y diseño de controles en entidades públicas del DAFP. Versión 4.</t>
  </si>
  <si>
    <t>Se evidencian los informes de gestión DRP por los meses de abril, mayo y junio de 2020, así como el correo de fecha 28 de abril de 2020, en donde se solicita el diligenciamiento del cronograma del plan de mantenimiento de servicios tecnológicos.
No se evidencia el cronograma diligenciado, por la información del avance se enuncia su entrega el 1° de septiembre, pero no fue anexado a las evidencias.
Respecto del contrato del especialista en arquitectura Empresarial, tal como se enunció en el punto anterior, no fueron enviadas las evidencias de su contratación.
Finalmente, el control no cumple con lo establecido en la Guía para la administración del riesgo y diseño de controles en entidades públicas del DAFP. Versión 4.</t>
  </si>
  <si>
    <t>La dependencia aporta las siguientes evidencias: Proyección 2021 plan de adquisiciones Informática, en donde se solicitan recursos por $400.000.000 para la adquisición de herramientas para la detección  y mitigación de vulnerabilidad en sistemas información, software e Infraestructura de TI; citación a la reunión del 18 de agosto de 2020 para la definición del plan de trabajo para crear e implementar la base de conocimiento y 10 boletines del CSIRT-PONAL sobre campañas maliciosas  de malware.
Por lo anterior, la dependencia cumple con el control, más no así, con la fuente de verificación 
Finalmente, el control no cumple con lo establecido en la Guía para la administración del riesgo y diseño de controles en entidades públicas del DAFP. Versión 4.</t>
  </si>
  <si>
    <t>Se evidencia el borrador del MANUAL DE POLITICAS DE SEGURIDAD DE LA INFORMACIÓN, en donde se determinan los controles de acceso a la información y la citación a la reunión el 18 de agosto de 2020 para definir el plan de trabajo para crear e implementar Planes de conservación y Preservación Documental
Conforme a la evidencia se concluye que la dependencia no cumple con la ejecución del control toda vez que a esta fecha no cuenta con documentos definitivos que permitan la realización clara y concreta del control a fin de prevenir su materialización
De otra parte, al igual que los controles de los riesgos anteriores, este no cumple con lo establecido en la Guía para la administración del riesgo y diseño de controles en entidades públicas del DAFP. Versión 4.</t>
  </si>
  <si>
    <t>Se evidencia la citación a las reuniones del 4 y 5 de agosto para el control del cifrado de datos; así como las cuentas de Tándem por los meses de abril, mayo, junio y julio por concepto de almacenaje, custodia y transporte de medios magnéticos de backup del IDEAM.
Tal como se evaluó en el riesgo anterior, la dependencia cuenta con una versión en borrador del  MANUAL DE POLITICAS DE SEGURIDAD DE LA INFORMACIÓN, lo cual no permite la implementación de los controles allí establecidos; así las cosas se puede observar que para la ejecución de este control solo se cuenta con el contrato de almacenaje, custodia y transporte de medios magnéticos de backup del IDEAM.
Finalmente, el control no cumple con lo establecido en la Guía para la administración del riesgo y diseño de controles en entidades públicas del DAFP. Versión 4.</t>
  </si>
  <si>
    <t>Conforme lo establece la dependencia se evidencia en el renglón 67 carpeta 2 los informes de gestión del DRP por los meses de abril, mayo y junio de 2020, a numeral 4,1 se muestra el estado de la disponibilidad de cada una de las maquinas en cada periodo.
Respecto del plan de pruebas y BIA de la entidad, la dependencia no aporta evidencias de su realización.
Finalmente, el control no cumple con lo establecido en la Guía para la administración del riesgo y diseño de controles en entidades públicas del DAFP. Versión 4.</t>
  </si>
  <si>
    <t>No se pudo  tener acceso a la verificación de la información, por tal razón, no se puede emitir concepto.  La solicitud de acceso, se pidió desde el 09/09/2020.</t>
  </si>
  <si>
    <t>Fecha: septiembre 14 de 2020</t>
  </si>
  <si>
    <t>Elaborado: Martha Pinilla</t>
  </si>
  <si>
    <t>Revisado: María Eugenia Patiño</t>
  </si>
  <si>
    <t>Aprobado: María Eugenia Patiño</t>
  </si>
  <si>
    <t>Elaborado: Rafael Francisco Cortes</t>
  </si>
  <si>
    <t>El grupo de Contabilidad aporta como evidencia captura de pantalla de histórico de envío, correspondiente a la categoría "INFORMACIÓN CONTABLE PUBLICA-CONVERGENCIA" en la cual se identifican 4 formularios, como son: 
* Saldos y movimientos convergencia 
* Operaciones reciprocas convergencia
* Variaciones trimestrales significativas
* Covid 19
con fecha de recepción en la Contaduría General de la Nación, del 29/07/2020.
Se hace necesario conocer el cronograma a fin de realizar la respectiva verificación de reporte oportuno. 
El diseño del Control  no cumple con lo establecido en la guía de la función pública.</t>
  </si>
  <si>
    <r>
      <t xml:space="preserve">Se evidencia que solo la funcionaria Gladys Ester Del Gallego Márquez, participó y completó con éxito el curso virtual: Integridad, transparencia y lucha con la corrupción, dictado por el DAFP.
Se evidenció la jornada de sensibilización en la celebración del día de Integración Familiar - primer semestre 2020.
Se recomienda realizar capacitaciones relacionadas con el Código de Integridad, de modo tal que puedan tener un cubrimiento más amplio a todos los funcionarios de la Entidad. 
</t>
    </r>
    <r>
      <rPr>
        <sz val="10"/>
        <color rgb="FFFF0000"/>
        <rFont val="Calibri"/>
        <family val="2"/>
        <scheme val="minor"/>
      </rPr>
      <t xml:space="preserve">
</t>
    </r>
    <r>
      <rPr>
        <sz val="10"/>
        <color theme="1"/>
        <rFont val="Calibri"/>
        <family val="2"/>
        <scheme val="minor"/>
      </rPr>
      <t>Actividad incumplida a la fecha del segundo seguimiento del P.A.A.C. 2020; se evalúa el % de cumplimiento al 40%.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</si>
</sst>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d/mm/yyyy;@"/>
  </numFmts>
  <fonts count="44" x14ac:knownFonts="1">
    <font>
      <sz val="11"/>
      <color theme="1"/>
      <name val="Calibri"/>
      <family val="2"/>
      <scheme val="minor"/>
    </font>
    <font>
      <b/>
      <sz val="11"/>
      <color theme="1"/>
      <name val="Calibri"/>
      <family val="2"/>
      <scheme val="minor"/>
    </font>
    <font>
      <b/>
      <i/>
      <u/>
      <sz val="11"/>
      <color theme="1"/>
      <name val="Calibri"/>
      <family val="2"/>
      <scheme val="minor"/>
    </font>
    <font>
      <b/>
      <sz val="10"/>
      <name val="Calibri"/>
      <family val="2"/>
      <scheme val="minor"/>
    </font>
    <font>
      <b/>
      <sz val="11"/>
      <color theme="1"/>
      <name val="Agency FB"/>
      <family val="2"/>
    </font>
    <font>
      <b/>
      <sz val="11"/>
      <color theme="1"/>
      <name val="Calibri"/>
      <family val="2"/>
    </font>
    <font>
      <sz val="10"/>
      <color theme="1"/>
      <name val="Calibri"/>
      <family val="2"/>
      <scheme val="minor"/>
    </font>
    <font>
      <b/>
      <sz val="10"/>
      <color theme="1"/>
      <name val="Calibri"/>
      <family val="2"/>
      <scheme val="minor"/>
    </font>
    <font>
      <sz val="10"/>
      <name val="Calibri"/>
      <family val="2"/>
      <scheme val="minor"/>
    </font>
    <font>
      <b/>
      <sz val="11"/>
      <name val="Calibri"/>
      <family val="2"/>
      <scheme val="minor"/>
    </font>
    <font>
      <sz val="10"/>
      <color indexed="8"/>
      <name val="Calibri"/>
      <family val="2"/>
      <scheme val="minor"/>
    </font>
    <font>
      <sz val="10"/>
      <color rgb="FF000000"/>
      <name val="Calibri"/>
      <family val="2"/>
      <scheme val="minor"/>
    </font>
    <font>
      <b/>
      <sz val="9"/>
      <color indexed="81"/>
      <name val="Tahoma"/>
      <family val="2"/>
    </font>
    <font>
      <sz val="11"/>
      <color theme="1"/>
      <name val="Arial"/>
      <family val="2"/>
    </font>
    <font>
      <b/>
      <sz val="11"/>
      <color theme="1"/>
      <name val="Arial Narrow"/>
      <family val="2"/>
    </font>
    <font>
      <sz val="11"/>
      <color theme="1"/>
      <name val="Arial Narrow"/>
      <family val="2"/>
    </font>
    <font>
      <b/>
      <sz val="11"/>
      <color theme="1"/>
      <name val="Arial"/>
      <family val="2"/>
    </font>
    <font>
      <sz val="10"/>
      <color theme="1"/>
      <name val="Arial"/>
      <family val="2"/>
    </font>
    <font>
      <sz val="10"/>
      <name val="Arial"/>
      <family val="2"/>
    </font>
    <font>
      <b/>
      <sz val="10"/>
      <color theme="1"/>
      <name val="Arial"/>
      <family val="2"/>
    </font>
    <font>
      <sz val="11"/>
      <name val="Calibri"/>
      <family val="2"/>
      <scheme val="minor"/>
    </font>
    <font>
      <b/>
      <sz val="10"/>
      <color theme="0"/>
      <name val="Arial"/>
      <family val="2"/>
    </font>
    <font>
      <b/>
      <sz val="11"/>
      <color rgb="FFFF0000"/>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rgb="FF0070C0"/>
      <name val="Calibri"/>
      <family val="2"/>
      <scheme val="minor"/>
    </font>
    <font>
      <sz val="10"/>
      <color theme="4" tint="-0.249977111117893"/>
      <name val="Calibri"/>
      <family val="2"/>
      <scheme val="minor"/>
    </font>
    <font>
      <b/>
      <sz val="10"/>
      <color rgb="FF000000"/>
      <name val="Calibri"/>
      <family val="2"/>
      <scheme val="minor"/>
    </font>
    <font>
      <u/>
      <sz val="11"/>
      <color theme="10"/>
      <name val="Calibri"/>
      <family val="2"/>
      <scheme val="minor"/>
    </font>
    <font>
      <b/>
      <i/>
      <sz val="11"/>
      <color theme="1"/>
      <name val="Arial"/>
      <family val="2"/>
    </font>
    <font>
      <sz val="11"/>
      <color theme="1"/>
      <name val="Calibri"/>
      <family val="2"/>
      <scheme val="minor"/>
    </font>
    <font>
      <b/>
      <sz val="4"/>
      <color theme="1"/>
      <name val="Calibri"/>
      <family val="2"/>
      <scheme val="minor"/>
    </font>
    <font>
      <i/>
      <sz val="10"/>
      <color theme="1"/>
      <name val="Calibri"/>
      <family val="2"/>
      <scheme val="minor"/>
    </font>
    <font>
      <i/>
      <sz val="10"/>
      <name val="Calibri"/>
      <family val="2"/>
      <scheme val="minor"/>
    </font>
    <font>
      <b/>
      <sz val="10"/>
      <color rgb="FFFF0000"/>
      <name val="Calibri"/>
      <family val="2"/>
      <scheme val="minor"/>
    </font>
    <font>
      <sz val="10"/>
      <color rgb="FFFF0000"/>
      <name val="Calibri"/>
      <family val="2"/>
      <scheme val="minor"/>
    </font>
    <font>
      <u/>
      <sz val="10"/>
      <color rgb="FF000000"/>
      <name val="Calibri"/>
      <family val="2"/>
      <scheme val="minor"/>
    </font>
    <font>
      <u/>
      <sz val="10"/>
      <color rgb="FF1155CC"/>
      <name val="Calibri"/>
      <family val="2"/>
      <scheme val="minor"/>
    </font>
    <font>
      <sz val="10"/>
      <color theme="1"/>
      <name val="Arial Narrow"/>
      <family val="2"/>
    </font>
    <font>
      <b/>
      <sz val="10"/>
      <color theme="1"/>
      <name val="Arial Narrow"/>
      <family val="2"/>
    </font>
    <font>
      <sz val="10"/>
      <color theme="0"/>
      <name val="Calibri"/>
      <family val="2"/>
      <scheme val="minor"/>
    </font>
    <font>
      <u/>
      <sz val="10"/>
      <name val="Calibri"/>
      <family val="2"/>
      <scheme val="minor"/>
    </font>
    <font>
      <b/>
      <sz val="8"/>
      <color theme="1"/>
      <name val="Calibri"/>
      <family val="2"/>
      <scheme val="minor"/>
    </font>
  </fonts>
  <fills count="2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C00000"/>
        <bgColor indexed="64"/>
      </patternFill>
    </fill>
    <fill>
      <patternFill patternType="solid">
        <fgColor rgb="FF3366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92D050"/>
        <bgColor rgb="FFD9D9D9"/>
      </patternFill>
    </fill>
    <fill>
      <patternFill patternType="solid">
        <fgColor rgb="FFFFC000"/>
        <bgColor rgb="FFFFFF00"/>
      </patternFill>
    </fill>
    <fill>
      <patternFill patternType="solid">
        <fgColor rgb="FFFF0000"/>
        <bgColor rgb="FFFFC000"/>
      </patternFill>
    </fill>
    <fill>
      <patternFill patternType="solid">
        <fgColor rgb="FFFFFF00"/>
        <bgColor rgb="FFFFFF00"/>
      </patternFill>
    </fill>
    <fill>
      <patternFill patternType="solid">
        <fgColor rgb="FFFF0000"/>
        <bgColor indexed="64"/>
      </patternFill>
    </fill>
    <fill>
      <patternFill patternType="solid">
        <fgColor rgb="FFFF0000"/>
        <bgColor rgb="FFFF0000"/>
      </patternFill>
    </fill>
    <fill>
      <patternFill patternType="solid">
        <fgColor rgb="FFFFC000"/>
        <bgColor rgb="FFFFC000"/>
      </patternFill>
    </fill>
    <fill>
      <patternFill patternType="solid">
        <fgColor theme="3" tint="-0.249977111117893"/>
        <bgColor indexed="64"/>
      </patternFill>
    </fill>
    <fill>
      <patternFill patternType="solid">
        <fgColor rgb="FFFFC000"/>
        <bgColor rgb="FFFF0000"/>
      </patternFill>
    </fill>
    <fill>
      <patternFill patternType="solid">
        <fgColor rgb="FFFFFFFF"/>
        <bgColor indexed="64"/>
      </patternFill>
    </fill>
    <fill>
      <patternFill patternType="solid">
        <fgColor theme="0"/>
        <bgColor theme="0"/>
      </patternFill>
    </fill>
    <fill>
      <patternFill patternType="solid">
        <fgColor theme="0" tint="-0.14999847407452621"/>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rgb="FF000000"/>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CCCCCC"/>
      </left>
      <right style="medium">
        <color rgb="FF000000"/>
      </right>
      <top style="medium">
        <color rgb="FF000000"/>
      </top>
      <bottom/>
      <diagonal/>
    </border>
    <border>
      <left/>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6">
    <xf numFmtId="0" fontId="0" fillId="0" borderId="0"/>
    <xf numFmtId="0" fontId="18" fillId="0" borderId="0"/>
    <xf numFmtId="0" fontId="29"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cellStyleXfs>
  <cellXfs count="550">
    <xf numFmtId="0" fontId="0" fillId="0" borderId="0" xfId="0"/>
    <xf numFmtId="0" fontId="0" fillId="0" borderId="0" xfId="0" applyFont="1" applyFill="1"/>
    <xf numFmtId="0" fontId="0" fillId="0" borderId="6" xfId="0" applyFont="1" applyFill="1" applyBorder="1" applyAlignment="1">
      <alignmen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wrapText="1"/>
    </xf>
    <xf numFmtId="0" fontId="0" fillId="0" borderId="0" xfId="0" applyFont="1" applyFill="1" applyBorder="1" applyAlignment="1">
      <alignment vertical="center"/>
    </xf>
    <xf numFmtId="0" fontId="0" fillId="0" borderId="5"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xf numFmtId="0" fontId="0" fillId="0" borderId="5" xfId="0" applyFont="1" applyFill="1" applyBorder="1"/>
    <xf numFmtId="0" fontId="0" fillId="0" borderId="13" xfId="0" applyFont="1" applyFill="1" applyBorder="1" applyAlignment="1">
      <alignment vertical="center" wrapText="1"/>
    </xf>
    <xf numFmtId="0" fontId="1" fillId="2"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vertical="center"/>
    </xf>
    <xf numFmtId="0" fontId="0" fillId="0" borderId="7" xfId="0" applyFont="1" applyFill="1" applyBorder="1"/>
    <xf numFmtId="0" fontId="0" fillId="0" borderId="0" xfId="0" applyFont="1" applyFill="1" applyAlignment="1"/>
    <xf numFmtId="0" fontId="0" fillId="0" borderId="4" xfId="0" applyBorder="1"/>
    <xf numFmtId="0" fontId="0" fillId="0" borderId="0" xfId="0" applyBorder="1"/>
    <xf numFmtId="0" fontId="0" fillId="0" borderId="5" xfId="0" applyBorder="1"/>
    <xf numFmtId="0" fontId="1" fillId="0" borderId="4" xfId="0" applyFont="1" applyBorder="1" applyAlignment="1">
      <alignment horizontal="justify" vertical="top" wrapText="1"/>
    </xf>
    <xf numFmtId="0" fontId="1" fillId="0" borderId="0" xfId="0" applyFont="1" applyBorder="1" applyAlignment="1">
      <alignment horizontal="justify" vertical="top"/>
    </xf>
    <xf numFmtId="0" fontId="1" fillId="0" borderId="5" xfId="0" applyFont="1" applyBorder="1" applyAlignment="1">
      <alignment horizontal="justify" vertical="top"/>
    </xf>
    <xf numFmtId="0" fontId="1" fillId="0" borderId="4" xfId="0" applyFont="1" applyBorder="1" applyAlignment="1">
      <alignment horizontal="left" vertical="top"/>
    </xf>
    <xf numFmtId="0" fontId="5" fillId="0" borderId="4" xfId="0" applyFont="1" applyBorder="1" applyAlignment="1">
      <alignment horizontal="left" vertical="top"/>
    </xf>
    <xf numFmtId="0" fontId="0" fillId="0" borderId="6" xfId="0" applyBorder="1"/>
    <xf numFmtId="0" fontId="0" fillId="0" borderId="7" xfId="0" applyBorder="1"/>
    <xf numFmtId="0" fontId="0" fillId="0" borderId="22" xfId="0" applyBorder="1"/>
    <xf numFmtId="0" fontId="6" fillId="0" borderId="0" xfId="0" applyFont="1" applyAlignment="1">
      <alignment horizontal="center" vertical="center"/>
    </xf>
    <xf numFmtId="0" fontId="3" fillId="4" borderId="12"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7" fillId="3" borderId="1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3" borderId="41" xfId="0" applyFont="1" applyFill="1" applyBorder="1" applyAlignment="1">
      <alignment horizontal="center" vertical="center" wrapText="1"/>
    </xf>
    <xf numFmtId="0" fontId="0" fillId="0" borderId="0" xfId="0" applyFont="1"/>
    <xf numFmtId="0" fontId="1" fillId="0" borderId="0" xfId="0" applyFont="1"/>
    <xf numFmtId="0" fontId="17" fillId="0" borderId="25" xfId="0" applyFont="1" applyBorder="1" applyAlignment="1">
      <alignment vertical="center" wrapText="1"/>
    </xf>
    <xf numFmtId="164" fontId="21" fillId="9" borderId="51" xfId="0" applyNumberFormat="1" applyFont="1" applyFill="1" applyBorder="1" applyAlignment="1">
      <alignment horizontal="center" vertical="center" wrapText="1"/>
    </xf>
    <xf numFmtId="0" fontId="21" fillId="9" borderId="52" xfId="0" applyFont="1" applyFill="1" applyBorder="1" applyAlignment="1">
      <alignment horizontal="center" vertical="center" wrapText="1"/>
    </xf>
    <xf numFmtId="0" fontId="21" fillId="9" borderId="53" xfId="0" applyFont="1" applyFill="1" applyBorder="1" applyAlignment="1">
      <alignment horizontal="center" vertical="center" wrapText="1"/>
    </xf>
    <xf numFmtId="164" fontId="0" fillId="0" borderId="54" xfId="0" applyNumberFormat="1" applyFill="1" applyBorder="1" applyAlignment="1">
      <alignment horizontal="center" vertical="top"/>
    </xf>
    <xf numFmtId="0" fontId="0" fillId="0" borderId="25" xfId="0" applyFill="1" applyBorder="1" applyAlignment="1">
      <alignment horizontal="justify" vertical="top" wrapText="1"/>
    </xf>
    <xf numFmtId="0" fontId="0" fillId="0" borderId="25" xfId="0" applyFill="1" applyBorder="1" applyAlignment="1">
      <alignment vertical="top"/>
    </xf>
    <xf numFmtId="0" fontId="0" fillId="0" borderId="55" xfId="0" applyFill="1" applyBorder="1" applyAlignment="1">
      <alignment horizontal="center" vertical="top"/>
    </xf>
    <xf numFmtId="164" fontId="0" fillId="0" borderId="56" xfId="0" applyNumberFormat="1" applyFill="1" applyBorder="1" applyAlignment="1">
      <alignment horizontal="center" vertical="top"/>
    </xf>
    <xf numFmtId="0" fontId="0" fillId="0" borderId="57" xfId="0" applyFill="1" applyBorder="1" applyAlignment="1">
      <alignment horizontal="justify" vertical="top" wrapText="1"/>
    </xf>
    <xf numFmtId="0" fontId="0" fillId="0" borderId="57" xfId="0" applyFill="1" applyBorder="1" applyAlignment="1">
      <alignment vertical="top"/>
    </xf>
    <xf numFmtId="0" fontId="0" fillId="0" borderId="58" xfId="0" applyFill="1" applyBorder="1" applyAlignment="1">
      <alignment horizontal="center" vertical="top"/>
    </xf>
    <xf numFmtId="0" fontId="6" fillId="0" borderId="26" xfId="0" applyFont="1" applyFill="1" applyBorder="1" applyAlignment="1">
      <alignment horizontal="justify" vertical="center" wrapText="1"/>
    </xf>
    <xf numFmtId="0" fontId="0" fillId="0" borderId="0" xfId="0" applyAlignment="1">
      <alignment horizontal="center" vertical="center"/>
    </xf>
    <xf numFmtId="0" fontId="1" fillId="0" borderId="49" xfId="0" applyFont="1" applyBorder="1" applyAlignment="1">
      <alignment horizontal="center" vertical="center"/>
    </xf>
    <xf numFmtId="0" fontId="17" fillId="0" borderId="20" xfId="0" applyFont="1" applyBorder="1" applyAlignment="1">
      <alignment vertical="center" wrapText="1"/>
    </xf>
    <xf numFmtId="0" fontId="19" fillId="0" borderId="26" xfId="0" applyFont="1" applyBorder="1" applyAlignment="1">
      <alignment horizontal="center" vertical="center"/>
    </xf>
    <xf numFmtId="0" fontId="17" fillId="0" borderId="26" xfId="0" applyFont="1" applyBorder="1" applyAlignment="1">
      <alignment vertical="center" wrapText="1"/>
    </xf>
    <xf numFmtId="0" fontId="17" fillId="10" borderId="19" xfId="0" applyFont="1" applyFill="1" applyBorder="1" applyAlignment="1">
      <alignment vertical="center"/>
    </xf>
    <xf numFmtId="0" fontId="0" fillId="11" borderId="49" xfId="0" applyFill="1" applyBorder="1" applyAlignment="1">
      <alignment horizontal="center" vertical="center"/>
    </xf>
    <xf numFmtId="0" fontId="0" fillId="12" borderId="49" xfId="0" applyFill="1" applyBorder="1" applyAlignment="1">
      <alignment horizontal="center" vertical="center"/>
    </xf>
    <xf numFmtId="0" fontId="0" fillId="13" borderId="49" xfId="0" applyFill="1" applyBorder="1" applyAlignment="1">
      <alignment horizontal="center" vertical="center"/>
    </xf>
    <xf numFmtId="0" fontId="0" fillId="10" borderId="49" xfId="0" applyFill="1" applyBorder="1" applyAlignment="1">
      <alignment horizontal="center" vertical="center"/>
    </xf>
    <xf numFmtId="0" fontId="0" fillId="0" borderId="0" xfId="0" applyAlignment="1">
      <alignment vertical="center" textRotation="90"/>
    </xf>
    <xf numFmtId="0" fontId="17" fillId="0" borderId="13" xfId="0" applyFont="1" applyBorder="1" applyAlignment="1">
      <alignment vertical="center" wrapText="1"/>
    </xf>
    <xf numFmtId="0" fontId="19" fillId="0" borderId="25" xfId="0" applyFont="1" applyBorder="1" applyAlignment="1">
      <alignment horizontal="center" vertical="center"/>
    </xf>
    <xf numFmtId="0" fontId="17" fillId="12" borderId="12" xfId="0" applyFont="1" applyFill="1" applyBorder="1" applyAlignment="1">
      <alignment vertical="center"/>
    </xf>
    <xf numFmtId="0" fontId="0" fillId="14" borderId="49" xfId="0" applyFill="1" applyBorder="1" applyAlignment="1">
      <alignment horizontal="center" vertical="center"/>
    </xf>
    <xf numFmtId="0" fontId="19" fillId="0" borderId="25" xfId="0" applyFont="1" applyBorder="1" applyAlignment="1">
      <alignment horizontal="center" vertical="center" wrapText="1"/>
    </xf>
    <xf numFmtId="0" fontId="17" fillId="11" borderId="12" xfId="0" applyFont="1" applyFill="1" applyBorder="1" applyAlignment="1">
      <alignment vertical="center" wrapText="1"/>
    </xf>
    <xf numFmtId="0" fontId="0" fillId="15" borderId="49" xfId="0" applyFill="1" applyBorder="1" applyAlignment="1">
      <alignment horizontal="center" vertical="center"/>
    </xf>
    <xf numFmtId="0" fontId="0" fillId="16" borderId="49" xfId="0" applyFill="1" applyBorder="1" applyAlignment="1">
      <alignment horizontal="center" vertical="center"/>
    </xf>
    <xf numFmtId="0" fontId="19" fillId="0" borderId="33" xfId="0" applyFont="1" applyBorder="1" applyAlignment="1">
      <alignment horizontal="center" vertical="center"/>
    </xf>
    <xf numFmtId="0" fontId="17" fillId="17" borderId="4" xfId="0" applyFont="1" applyFill="1" applyBorder="1" applyAlignment="1">
      <alignment vertical="center"/>
    </xf>
    <xf numFmtId="0" fontId="0" fillId="18" borderId="49" xfId="0" applyFill="1" applyBorder="1" applyAlignment="1">
      <alignment horizontal="center" vertical="center"/>
    </xf>
    <xf numFmtId="0" fontId="0" fillId="19" borderId="49" xfId="0" applyFill="1" applyBorder="1" applyAlignment="1">
      <alignment horizontal="center" vertical="center"/>
    </xf>
    <xf numFmtId="0" fontId="21" fillId="20" borderId="13" xfId="0" applyFont="1" applyFill="1" applyBorder="1" applyAlignment="1">
      <alignment horizontal="center" vertical="center"/>
    </xf>
    <xf numFmtId="0" fontId="21" fillId="20" borderId="25" xfId="0" applyFont="1" applyFill="1" applyBorder="1" applyAlignment="1">
      <alignment horizontal="center" vertical="center" textRotation="90"/>
    </xf>
    <xf numFmtId="0" fontId="21" fillId="20" borderId="25" xfId="0" applyFont="1" applyFill="1" applyBorder="1" applyAlignment="1">
      <alignment horizontal="center" vertical="center"/>
    </xf>
    <xf numFmtId="0" fontId="21" fillId="20" borderId="25" xfId="0" applyFont="1" applyFill="1" applyBorder="1" applyAlignment="1">
      <alignment vertical="center"/>
    </xf>
    <xf numFmtId="0" fontId="21" fillId="20" borderId="12" xfId="0" applyFont="1" applyFill="1" applyBorder="1" applyAlignment="1">
      <alignment vertical="center"/>
    </xf>
    <xf numFmtId="0" fontId="0" fillId="21" borderId="49" xfId="0" applyFill="1" applyBorder="1" applyAlignment="1">
      <alignment horizontal="center" vertical="center"/>
    </xf>
    <xf numFmtId="0" fontId="24" fillId="0" borderId="0" xfId="0" applyFont="1" applyAlignment="1">
      <alignment vertical="center"/>
    </xf>
    <xf numFmtId="0" fontId="8" fillId="0" borderId="39"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6" fillId="0" borderId="19" xfId="0" applyFont="1" applyFill="1" applyBorder="1" applyAlignment="1">
      <alignment horizontal="justify" vertical="center" wrapText="1"/>
    </xf>
    <xf numFmtId="0" fontId="0" fillId="0" borderId="0" xfId="0" applyFill="1"/>
    <xf numFmtId="0" fontId="0" fillId="0" borderId="0" xfId="0" applyFill="1" applyAlignment="1">
      <alignment vertical="center"/>
    </xf>
    <xf numFmtId="0" fontId="8" fillId="0" borderId="25" xfId="0" applyFont="1" applyFill="1" applyBorder="1" applyAlignment="1">
      <alignment horizontal="justify" vertical="center" wrapText="1"/>
    </xf>
    <xf numFmtId="0" fontId="8" fillId="0" borderId="25" xfId="0" applyFont="1" applyFill="1" applyBorder="1" applyAlignment="1">
      <alignment horizontal="left" vertical="center" wrapText="1" indent="1"/>
    </xf>
    <xf numFmtId="0" fontId="8" fillId="0" borderId="25" xfId="0"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26" xfId="0" applyFont="1" applyFill="1" applyBorder="1" applyAlignment="1">
      <alignment horizontal="left" vertical="center" wrapText="1"/>
    </xf>
    <xf numFmtId="0" fontId="8" fillId="0" borderId="26" xfId="0" applyFont="1" applyFill="1" applyBorder="1" applyAlignment="1">
      <alignment horizontal="justify" vertical="center" wrapText="1"/>
    </xf>
    <xf numFmtId="0" fontId="8" fillId="0" borderId="26"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6" fillId="0" borderId="13" xfId="0" applyFont="1" applyFill="1" applyBorder="1" applyAlignment="1">
      <alignment horizontal="justify" vertical="center" wrapText="1"/>
    </xf>
    <xf numFmtId="0" fontId="6" fillId="0" borderId="25" xfId="0" applyFont="1" applyFill="1" applyBorder="1" applyAlignment="1">
      <alignment horizontal="left" vertical="center" wrapText="1" indent="1"/>
    </xf>
    <xf numFmtId="14" fontId="6" fillId="0" borderId="31"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33" xfId="0" applyFont="1" applyFill="1" applyBorder="1" applyAlignment="1">
      <alignment horizontal="justify" vertical="center" wrapText="1"/>
    </xf>
    <xf numFmtId="14" fontId="6" fillId="0" borderId="62" xfId="0" applyNumberFormat="1" applyFont="1" applyFill="1" applyBorder="1" applyAlignment="1">
      <alignment horizontal="center" vertical="center" wrapText="1"/>
    </xf>
    <xf numFmtId="0" fontId="6" fillId="0" borderId="26" xfId="0" applyFont="1" applyFill="1" applyBorder="1" applyAlignment="1">
      <alignment horizontal="left" vertical="center" wrapText="1"/>
    </xf>
    <xf numFmtId="0" fontId="11" fillId="0" borderId="26" xfId="0" applyFont="1" applyFill="1" applyBorder="1" applyAlignment="1">
      <alignment horizontal="justify" vertical="center" wrapText="1"/>
    </xf>
    <xf numFmtId="0" fontId="11" fillId="0" borderId="26"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0" borderId="36" xfId="0" applyFont="1" applyFill="1" applyBorder="1" applyAlignment="1">
      <alignment horizontal="justify" vertical="center" wrapText="1"/>
    </xf>
    <xf numFmtId="0" fontId="6" fillId="0" borderId="36" xfId="0" applyFont="1" applyFill="1" applyBorder="1" applyAlignment="1">
      <alignment horizontal="left" vertical="center" wrapText="1"/>
    </xf>
    <xf numFmtId="0" fontId="6" fillId="0" borderId="36" xfId="0"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0" fontId="6" fillId="0" borderId="25" xfId="0" applyFont="1" applyFill="1" applyBorder="1" applyAlignment="1">
      <alignment horizontal="justify" vertical="center" wrapText="1"/>
    </xf>
    <xf numFmtId="0" fontId="6" fillId="0" borderId="25"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26"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6" fillId="0" borderId="42" xfId="0" applyFont="1" applyFill="1" applyBorder="1" applyAlignment="1">
      <alignment horizontal="justify" vertical="center" wrapText="1"/>
    </xf>
    <xf numFmtId="0" fontId="6" fillId="0" borderId="12" xfId="0" applyFont="1" applyFill="1" applyBorder="1" applyAlignment="1">
      <alignment vertical="center"/>
    </xf>
    <xf numFmtId="0" fontId="11" fillId="0" borderId="25" xfId="0" applyFont="1" applyFill="1" applyBorder="1" applyAlignment="1">
      <alignment horizontal="justify" vertical="center" wrapText="1"/>
    </xf>
    <xf numFmtId="0" fontId="11" fillId="0" borderId="2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38" xfId="0" applyFont="1" applyFill="1" applyBorder="1" applyAlignment="1">
      <alignment horizontal="justify" vertical="center" wrapText="1"/>
    </xf>
    <xf numFmtId="0" fontId="7" fillId="0" borderId="36" xfId="0" applyFont="1" applyFill="1" applyBorder="1" applyAlignment="1">
      <alignment horizontal="center" vertical="center" wrapText="1"/>
    </xf>
    <xf numFmtId="0" fontId="6" fillId="0" borderId="42" xfId="0" applyFont="1" applyFill="1" applyBorder="1" applyAlignment="1">
      <alignment horizontal="center" vertical="center" wrapText="1"/>
    </xf>
    <xf numFmtId="14" fontId="6" fillId="0" borderId="61" xfId="0" applyNumberFormat="1" applyFont="1" applyFill="1" applyBorder="1" applyAlignment="1">
      <alignment horizontal="center" vertical="center" wrapText="1"/>
    </xf>
    <xf numFmtId="0" fontId="8" fillId="0" borderId="36" xfId="0" applyFont="1" applyFill="1" applyBorder="1" applyAlignment="1">
      <alignment horizontal="justify" vertical="center" wrapText="1"/>
    </xf>
    <xf numFmtId="14" fontId="8" fillId="0" borderId="31" xfId="0"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14" fontId="8" fillId="0" borderId="61" xfId="0" applyNumberFormat="1" applyFont="1" applyFill="1" applyBorder="1" applyAlignment="1">
      <alignment horizontal="center" vertical="center" wrapText="1"/>
    </xf>
    <xf numFmtId="0" fontId="6" fillId="0" borderId="12" xfId="0" applyFont="1" applyFill="1" applyBorder="1" applyAlignment="1">
      <alignment horizontal="justify" vertical="center"/>
    </xf>
    <xf numFmtId="14" fontId="8" fillId="0" borderId="39" xfId="0" applyNumberFormat="1" applyFont="1" applyFill="1" applyBorder="1" applyAlignment="1">
      <alignment horizontal="center" vertical="center" wrapText="1"/>
    </xf>
    <xf numFmtId="0" fontId="10" fillId="0" borderId="25" xfId="0" applyFont="1" applyFill="1" applyBorder="1" applyAlignment="1" applyProtection="1">
      <alignment horizontal="center" vertical="center" wrapText="1"/>
    </xf>
    <xf numFmtId="14" fontId="10" fillId="0" borderId="25" xfId="0" applyNumberFormat="1" applyFont="1" applyFill="1" applyBorder="1" applyAlignment="1" applyProtection="1">
      <alignment horizontal="center" vertical="center" wrapText="1"/>
    </xf>
    <xf numFmtId="0" fontId="10" fillId="0" borderId="13" xfId="0" applyFont="1" applyFill="1" applyBorder="1" applyAlignment="1" applyProtection="1">
      <alignment horizontal="justify" vertical="center" wrapText="1"/>
    </xf>
    <xf numFmtId="14" fontId="6" fillId="0" borderId="25" xfId="0" applyNumberFormat="1" applyFont="1" applyFill="1" applyBorder="1" applyAlignment="1">
      <alignment horizontal="center" vertical="center" wrapText="1"/>
    </xf>
    <xf numFmtId="14" fontId="10" fillId="0" borderId="36" xfId="0" applyNumberFormat="1" applyFont="1" applyFill="1" applyBorder="1" applyAlignment="1" applyProtection="1">
      <alignment horizontal="center" vertical="center" wrapText="1"/>
    </xf>
    <xf numFmtId="0" fontId="10" fillId="0" borderId="11" xfId="0" applyFont="1" applyFill="1" applyBorder="1" applyAlignment="1" applyProtection="1">
      <alignment horizontal="justify" vertical="center" wrapText="1"/>
    </xf>
    <xf numFmtId="14" fontId="6" fillId="0" borderId="26" xfId="0" applyNumberFormat="1" applyFont="1" applyFill="1" applyBorder="1" applyAlignment="1">
      <alignment horizontal="center" vertical="center" wrapText="1"/>
    </xf>
    <xf numFmtId="0" fontId="10" fillId="0" borderId="20" xfId="0" applyFont="1" applyFill="1" applyBorder="1" applyAlignment="1" applyProtection="1">
      <alignment horizontal="justify" vertical="center" wrapText="1"/>
    </xf>
    <xf numFmtId="0" fontId="7" fillId="0" borderId="25" xfId="0" applyFont="1" applyFill="1" applyBorder="1" applyAlignment="1">
      <alignment horizontal="center" vertical="center"/>
    </xf>
    <xf numFmtId="0" fontId="11" fillId="0" borderId="20"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16" fillId="24" borderId="25" xfId="0" applyFont="1" applyFill="1" applyBorder="1" applyAlignment="1">
      <alignment horizontal="left" vertical="center" wrapText="1"/>
    </xf>
    <xf numFmtId="0" fontId="16" fillId="24" borderId="25"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7" fillId="5" borderId="14" xfId="0" applyFont="1" applyFill="1" applyBorder="1" applyAlignment="1">
      <alignment horizontal="center" vertical="center" wrapText="1"/>
    </xf>
    <xf numFmtId="0" fontId="6" fillId="0" borderId="61" xfId="0" applyFont="1" applyFill="1" applyBorder="1" applyAlignment="1">
      <alignment vertical="center" wrapText="1"/>
    </xf>
    <xf numFmtId="0" fontId="6" fillId="0" borderId="31" xfId="0" applyFont="1" applyFill="1" applyBorder="1" applyAlignment="1">
      <alignment horizontal="justify" vertical="center" wrapText="1"/>
    </xf>
    <xf numFmtId="0" fontId="6" fillId="0" borderId="31" xfId="0" applyFont="1" applyFill="1" applyBorder="1" applyAlignment="1">
      <alignment vertical="center" wrapText="1"/>
    </xf>
    <xf numFmtId="0" fontId="6" fillId="0" borderId="39" xfId="0" applyFont="1" applyFill="1" applyBorder="1" applyAlignment="1">
      <alignment vertical="center" wrapText="1"/>
    </xf>
    <xf numFmtId="9" fontId="0" fillId="0" borderId="0" xfId="4" applyFont="1" applyAlignment="1">
      <alignment horizontal="center"/>
    </xf>
    <xf numFmtId="0" fontId="8" fillId="0" borderId="31" xfId="0" applyFont="1" applyFill="1" applyBorder="1" applyAlignment="1">
      <alignment horizontal="justify" vertical="center" wrapText="1"/>
    </xf>
    <xf numFmtId="0" fontId="6" fillId="0" borderId="31"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7" fillId="10" borderId="14" xfId="0" applyFont="1" applyFill="1" applyBorder="1" applyAlignment="1">
      <alignment horizontal="center" vertical="center" wrapText="1"/>
    </xf>
    <xf numFmtId="9" fontId="6" fillId="0" borderId="41" xfId="4" applyFont="1" applyFill="1" applyBorder="1" applyAlignment="1">
      <alignment horizontal="center" vertical="center" wrapText="1"/>
    </xf>
    <xf numFmtId="0" fontId="0" fillId="0" borderId="0" xfId="0" applyFill="1" applyAlignment="1">
      <alignment vertical="center" wrapText="1"/>
    </xf>
    <xf numFmtId="9" fontId="0" fillId="0" borderId="0" xfId="4" applyFont="1" applyAlignment="1">
      <alignment horizontal="center" vertical="center"/>
    </xf>
    <xf numFmtId="0" fontId="6" fillId="0" borderId="31" xfId="0" applyFont="1" applyFill="1" applyBorder="1" applyAlignment="1">
      <alignment horizontal="left" vertical="top" wrapText="1"/>
    </xf>
    <xf numFmtId="0" fontId="6" fillId="0" borderId="31" xfId="0" applyFont="1" applyFill="1" applyBorder="1" applyAlignment="1">
      <alignment vertical="center"/>
    </xf>
    <xf numFmtId="0" fontId="32" fillId="3" borderId="0" xfId="0" applyFont="1" applyFill="1" applyBorder="1" applyAlignment="1">
      <alignment horizontal="left" vertical="center" wrapText="1"/>
    </xf>
    <xf numFmtId="0" fontId="10" fillId="0" borderId="25" xfId="0" applyFont="1" applyFill="1" applyBorder="1" applyAlignment="1" applyProtection="1">
      <alignment horizontal="justify" vertical="center" wrapText="1"/>
    </xf>
    <xf numFmtId="0" fontId="6" fillId="0" borderId="12" xfId="0" applyFont="1" applyFill="1" applyBorder="1" applyAlignment="1">
      <alignment horizontal="left" vertical="center" wrapText="1"/>
    </xf>
    <xf numFmtId="0" fontId="6" fillId="6" borderId="12" xfId="0" applyFont="1" applyFill="1" applyBorder="1" applyAlignment="1">
      <alignment horizontal="center" vertical="center" wrapText="1"/>
    </xf>
    <xf numFmtId="0" fontId="10" fillId="0" borderId="36" xfId="0" applyFont="1" applyFill="1" applyBorder="1" applyAlignment="1" applyProtection="1">
      <alignment horizontal="center" vertical="center" wrapText="1"/>
    </xf>
    <xf numFmtId="0" fontId="10" fillId="0" borderId="36" xfId="0" applyFont="1" applyFill="1" applyBorder="1" applyAlignment="1" applyProtection="1">
      <alignment horizontal="justify" vertical="center" wrapText="1"/>
    </xf>
    <xf numFmtId="0" fontId="7" fillId="3" borderId="2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6" fillId="0" borderId="12" xfId="0" applyFont="1" applyFill="1" applyBorder="1" applyAlignment="1">
      <alignment horizontal="justify" vertical="top" wrapText="1"/>
    </xf>
    <xf numFmtId="0" fontId="8" fillId="6" borderId="12" xfId="0" applyFont="1" applyFill="1" applyBorder="1" applyAlignment="1">
      <alignment horizontal="center" vertical="center" wrapText="1"/>
    </xf>
    <xf numFmtId="0" fontId="8" fillId="6" borderId="19" xfId="0" applyFont="1" applyFill="1" applyBorder="1" applyAlignment="1">
      <alignment horizontal="center" vertical="center" wrapText="1"/>
    </xf>
    <xf numFmtId="9" fontId="0" fillId="0" borderId="0" xfId="4" applyFont="1" applyFill="1" applyAlignment="1">
      <alignment horizontal="center" vertical="center"/>
    </xf>
    <xf numFmtId="9" fontId="6" fillId="0" borderId="41" xfId="0" applyNumberFormat="1" applyFont="1" applyFill="1" applyBorder="1" applyAlignment="1">
      <alignment horizontal="center" vertical="center"/>
    </xf>
    <xf numFmtId="9" fontId="6" fillId="0" borderId="12" xfId="0" applyNumberFormat="1" applyFont="1" applyFill="1" applyBorder="1" applyAlignment="1">
      <alignment horizontal="center" vertical="center"/>
    </xf>
    <xf numFmtId="41" fontId="6" fillId="3" borderId="12" xfId="3" applyFont="1" applyFill="1" applyBorder="1" applyAlignment="1">
      <alignment horizontal="center" vertical="center" wrapText="1"/>
    </xf>
    <xf numFmtId="9" fontId="6" fillId="0" borderId="19" xfId="0" applyNumberFormat="1" applyFont="1" applyFill="1" applyBorder="1" applyAlignment="1">
      <alignment horizontal="center" vertical="center"/>
    </xf>
    <xf numFmtId="0" fontId="6" fillId="0" borderId="0" xfId="0" applyFont="1"/>
    <xf numFmtId="9" fontId="6" fillId="0" borderId="10" xfId="4" applyFont="1" applyFill="1" applyBorder="1" applyAlignment="1">
      <alignment horizontal="center" vertical="center"/>
    </xf>
    <xf numFmtId="9" fontId="6" fillId="0" borderId="12" xfId="4" applyFont="1" applyFill="1" applyBorder="1" applyAlignment="1">
      <alignment horizontal="center" vertical="center"/>
    </xf>
    <xf numFmtId="9" fontId="6" fillId="0" borderId="19" xfId="4" applyFont="1" applyFill="1" applyBorder="1" applyAlignment="1">
      <alignment horizontal="center" vertical="center"/>
    </xf>
    <xf numFmtId="41" fontId="6" fillId="0" borderId="12" xfId="3" applyFont="1" applyFill="1" applyBorder="1" applyAlignment="1">
      <alignment vertical="center"/>
    </xf>
    <xf numFmtId="43" fontId="6" fillId="0" borderId="12" xfId="5" applyFont="1" applyFill="1" applyBorder="1" applyAlignment="1">
      <alignment vertical="center"/>
    </xf>
    <xf numFmtId="0" fontId="6" fillId="0" borderId="12" xfId="0" applyFont="1" applyFill="1" applyBorder="1" applyAlignment="1">
      <alignment vertical="center" wrapText="1"/>
    </xf>
    <xf numFmtId="41" fontId="6" fillId="0" borderId="12" xfId="3" applyFont="1" applyFill="1" applyBorder="1" applyAlignment="1">
      <alignment horizontal="center" vertical="center"/>
    </xf>
    <xf numFmtId="41" fontId="6" fillId="0" borderId="19" xfId="3" applyFont="1" applyFill="1" applyBorder="1" applyAlignment="1">
      <alignment horizontal="center" vertical="center"/>
    </xf>
    <xf numFmtId="9" fontId="6" fillId="0" borderId="41" xfId="4" applyFont="1" applyFill="1" applyBorder="1" applyAlignment="1">
      <alignment horizontal="center" vertical="center"/>
    </xf>
    <xf numFmtId="9" fontId="6" fillId="0" borderId="0" xfId="4" applyFont="1" applyFill="1" applyBorder="1" applyAlignment="1">
      <alignment horizontal="center" vertical="center"/>
    </xf>
    <xf numFmtId="0" fontId="6" fillId="0" borderId="44" xfId="0" applyFont="1" applyFill="1" applyBorder="1" applyAlignment="1">
      <alignment vertical="center"/>
    </xf>
    <xf numFmtId="0" fontId="8" fillId="0" borderId="12" xfId="0" applyFont="1" applyFill="1" applyBorder="1" applyAlignment="1">
      <alignment horizontal="justify" vertical="center"/>
    </xf>
    <xf numFmtId="0" fontId="6" fillId="0" borderId="13" xfId="0" applyFont="1" applyFill="1" applyBorder="1" applyAlignment="1">
      <alignment vertical="center"/>
    </xf>
    <xf numFmtId="0" fontId="6" fillId="0" borderId="12" xfId="0" quotePrefix="1" applyFont="1" applyFill="1" applyBorder="1" applyAlignment="1">
      <alignment horizontal="justify" vertical="center" wrapText="1"/>
    </xf>
    <xf numFmtId="9" fontId="6" fillId="0" borderId="0" xfId="4" applyFont="1" applyFill="1" applyAlignment="1">
      <alignment horizontal="center" vertical="center"/>
    </xf>
    <xf numFmtId="0" fontId="6" fillId="0" borderId="0" xfId="0" applyFont="1" applyFill="1"/>
    <xf numFmtId="0" fontId="6" fillId="0" borderId="19" xfId="0" applyFont="1" applyFill="1" applyBorder="1" applyAlignment="1">
      <alignment horizontal="justify" vertical="center"/>
    </xf>
    <xf numFmtId="0" fontId="6" fillId="0" borderId="61" xfId="0" applyFont="1" applyFill="1" applyBorder="1" applyAlignment="1">
      <alignment vertical="center"/>
    </xf>
    <xf numFmtId="0" fontId="6" fillId="0" borderId="10" xfId="0" applyFont="1" applyFill="1" applyBorder="1" applyAlignment="1">
      <alignment vertical="center"/>
    </xf>
    <xf numFmtId="0" fontId="6" fillId="0" borderId="41" xfId="0" applyFont="1" applyFill="1" applyBorder="1" applyAlignment="1">
      <alignment vertical="center"/>
    </xf>
    <xf numFmtId="0" fontId="6" fillId="0" borderId="13" xfId="0" applyFont="1" applyFill="1" applyBorder="1" applyAlignment="1">
      <alignment horizontal="justify" vertical="center"/>
    </xf>
    <xf numFmtId="0" fontId="6" fillId="0" borderId="63" xfId="0" applyFont="1" applyFill="1" applyBorder="1" applyAlignment="1">
      <alignment horizontal="justify" vertical="center"/>
    </xf>
    <xf numFmtId="0" fontId="6" fillId="0" borderId="41" xfId="0" applyFont="1" applyFill="1" applyBorder="1" applyAlignment="1">
      <alignment horizontal="justify" vertical="center" wrapText="1"/>
    </xf>
    <xf numFmtId="0" fontId="6" fillId="0" borderId="44" xfId="0" applyFont="1" applyFill="1" applyBorder="1" applyAlignment="1">
      <alignment horizontal="justify" vertical="center"/>
    </xf>
    <xf numFmtId="0" fontId="8" fillId="0" borderId="13" xfId="0" applyFont="1" applyFill="1" applyBorder="1" applyAlignment="1">
      <alignment horizontal="justify" vertical="center" wrapText="1"/>
    </xf>
    <xf numFmtId="0" fontId="6" fillId="0" borderId="20" xfId="0" applyFont="1" applyFill="1" applyBorder="1" applyAlignment="1">
      <alignment horizontal="justify" vertical="center" wrapText="1"/>
    </xf>
    <xf numFmtId="9" fontId="6" fillId="0" borderId="0" xfId="4" applyFont="1" applyAlignment="1">
      <alignment horizontal="center" vertical="center"/>
    </xf>
    <xf numFmtId="0" fontId="6" fillId="0" borderId="44" xfId="0" applyFont="1" applyFill="1" applyBorder="1" applyAlignment="1">
      <alignment horizontal="justify" vertical="center" wrapText="1"/>
    </xf>
    <xf numFmtId="0" fontId="6" fillId="0" borderId="13" xfId="0" applyFont="1" applyFill="1" applyBorder="1" applyAlignment="1">
      <alignment horizontal="left" vertical="center" wrapText="1"/>
    </xf>
    <xf numFmtId="0" fontId="7" fillId="3" borderId="25" xfId="0" applyFont="1" applyFill="1" applyBorder="1" applyAlignment="1">
      <alignment horizontal="center" vertical="center" wrapText="1"/>
    </xf>
    <xf numFmtId="0" fontId="8" fillId="0" borderId="19" xfId="0" applyFont="1" applyFill="1" applyBorder="1" applyAlignment="1">
      <alignment horizontal="justify" vertical="top" wrapText="1"/>
    </xf>
    <xf numFmtId="0" fontId="8" fillId="0" borderId="41" xfId="0" applyFont="1" applyFill="1" applyBorder="1" applyAlignment="1">
      <alignment horizontal="justify" vertical="center" wrapText="1"/>
    </xf>
    <xf numFmtId="0" fontId="8" fillId="0" borderId="61" xfId="0" applyFont="1" applyFill="1" applyBorder="1" applyAlignment="1">
      <alignment horizontal="justify" vertical="center" wrapText="1"/>
    </xf>
    <xf numFmtId="0" fontId="6" fillId="0" borderId="48" xfId="0" applyFont="1" applyFill="1" applyBorder="1" applyAlignment="1">
      <alignment horizontal="justify" vertical="center" wrapText="1"/>
    </xf>
    <xf numFmtId="0" fontId="6" fillId="6" borderId="12"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7" fillId="10" borderId="15"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7" fillId="3" borderId="42" xfId="0" applyFont="1" applyFill="1" applyBorder="1" applyAlignment="1">
      <alignment horizontal="center" vertical="center" wrapText="1"/>
    </xf>
    <xf numFmtId="0" fontId="0" fillId="3" borderId="0" xfId="0" applyFill="1" applyAlignment="1">
      <alignment horizontal="left" vertical="center" wrapText="1"/>
    </xf>
    <xf numFmtId="0" fontId="6" fillId="3" borderId="13" xfId="0" applyFont="1" applyFill="1" applyBorder="1" applyAlignment="1">
      <alignment horizontal="justify" vertical="top" wrapText="1"/>
    </xf>
    <xf numFmtId="0" fontId="8" fillId="0" borderId="5"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6" fillId="0" borderId="12" xfId="0" applyFont="1" applyBorder="1" applyAlignment="1">
      <alignment horizontal="left" vertical="center" wrapText="1"/>
    </xf>
    <xf numFmtId="0" fontId="6" fillId="0" borderId="25" xfId="0" applyFont="1" applyBorder="1" applyAlignment="1">
      <alignment horizontal="left" vertical="center" wrapText="1"/>
    </xf>
    <xf numFmtId="0" fontId="6" fillId="7" borderId="25" xfId="0" applyFont="1" applyFill="1" applyBorder="1" applyAlignment="1">
      <alignment horizontal="left" vertical="center" wrapText="1"/>
    </xf>
    <xf numFmtId="0" fontId="6" fillId="7" borderId="25" xfId="0" applyFont="1" applyFill="1" applyBorder="1" applyAlignment="1">
      <alignment horizontal="center" vertical="center" wrapText="1"/>
    </xf>
    <xf numFmtId="0" fontId="6" fillId="0" borderId="25" xfId="0" applyFont="1" applyBorder="1" applyAlignment="1" applyProtection="1">
      <alignment horizontal="center" vertical="center" wrapText="1"/>
      <protection locked="0"/>
    </xf>
    <xf numFmtId="0" fontId="6" fillId="0" borderId="31" xfId="0" applyFont="1" applyBorder="1" applyAlignment="1">
      <alignment horizontal="center" vertical="center" wrapText="1"/>
    </xf>
    <xf numFmtId="0" fontId="6" fillId="0" borderId="25"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6" fillId="0" borderId="25" xfId="0" applyFont="1" applyBorder="1" applyAlignment="1">
      <alignment horizontal="justify" vertical="center" wrapText="1"/>
    </xf>
    <xf numFmtId="0" fontId="7" fillId="0" borderId="25" xfId="0" applyFont="1" applyBorder="1" applyAlignment="1">
      <alignment horizontal="left" vertical="center" wrapText="1"/>
    </xf>
    <xf numFmtId="0" fontId="6" fillId="0" borderId="25" xfId="0" quotePrefix="1" applyFont="1" applyBorder="1" applyAlignment="1" applyProtection="1">
      <alignment horizontal="left" vertical="center" wrapText="1"/>
      <protection locked="0"/>
    </xf>
    <xf numFmtId="0" fontId="8" fillId="0" borderId="25" xfId="0" applyFont="1" applyBorder="1" applyAlignment="1">
      <alignment horizontal="center" vertical="center"/>
    </xf>
    <xf numFmtId="0" fontId="6" fillId="0" borderId="25" xfId="0" quotePrefix="1" applyFont="1" applyBorder="1" applyAlignment="1">
      <alignment horizontal="justify" vertical="center" wrapText="1"/>
    </xf>
    <xf numFmtId="0" fontId="6" fillId="0" borderId="33" xfId="0" applyFont="1" applyBorder="1" applyAlignment="1">
      <alignment horizontal="center" vertical="center" wrapText="1"/>
    </xf>
    <xf numFmtId="0" fontId="6" fillId="0" borderId="36" xfId="0" applyFont="1" applyBorder="1" applyAlignment="1" applyProtection="1">
      <alignment horizontal="left" vertical="center" wrapText="1"/>
      <protection locked="0"/>
    </xf>
    <xf numFmtId="0" fontId="8" fillId="0" borderId="25" xfId="0" applyFont="1" applyBorder="1" applyAlignment="1">
      <alignment horizontal="left" vertical="center" wrapText="1"/>
    </xf>
    <xf numFmtId="0" fontId="6" fillId="0" borderId="25" xfId="0" quotePrefix="1" applyFont="1" applyBorder="1" applyAlignment="1">
      <alignment horizontal="left" vertical="center" wrapText="1"/>
    </xf>
    <xf numFmtId="0" fontId="6" fillId="0" borderId="33" xfId="0" applyFont="1" applyBorder="1" applyAlignment="1" applyProtection="1">
      <alignment horizontal="left" vertical="center" wrapText="1"/>
      <protection locked="0"/>
    </xf>
    <xf numFmtId="0" fontId="6" fillId="7" borderId="33" xfId="0" applyFont="1" applyFill="1" applyBorder="1" applyAlignment="1">
      <alignment horizontal="center" vertical="center" wrapText="1"/>
    </xf>
    <xf numFmtId="0" fontId="6" fillId="0" borderId="62" xfId="0" applyFont="1" applyBorder="1" applyAlignment="1">
      <alignment horizontal="center" vertical="center" wrapText="1"/>
    </xf>
    <xf numFmtId="0" fontId="11" fillId="0" borderId="64" xfId="0" applyFont="1" applyBorder="1" applyAlignment="1">
      <alignment vertical="center" wrapText="1"/>
    </xf>
    <xf numFmtId="0" fontId="8" fillId="0" borderId="65" xfId="0" applyFont="1" applyBorder="1" applyAlignment="1">
      <alignment vertical="center" wrapText="1"/>
    </xf>
    <xf numFmtId="0" fontId="28" fillId="22" borderId="25" xfId="0" applyFont="1" applyFill="1" applyBorder="1" applyAlignment="1">
      <alignment vertical="center" wrapText="1"/>
    </xf>
    <xf numFmtId="0" fontId="11" fillId="0" borderId="25" xfId="0" applyFont="1" applyBorder="1" applyAlignment="1">
      <alignment vertical="center" wrapText="1"/>
    </xf>
    <xf numFmtId="0" fontId="11" fillId="22" borderId="25" xfId="0" applyFont="1" applyFill="1" applyBorder="1" applyAlignment="1">
      <alignment vertical="center" wrapText="1"/>
    </xf>
    <xf numFmtId="0" fontId="8" fillId="0" borderId="25" xfId="0" applyFont="1" applyBorder="1" applyAlignment="1">
      <alignment vertical="center" wrapText="1"/>
    </xf>
    <xf numFmtId="0" fontId="6" fillId="0" borderId="30" xfId="0" applyFont="1" applyBorder="1" applyAlignment="1">
      <alignment horizontal="left" vertical="center" wrapText="1"/>
    </xf>
    <xf numFmtId="0" fontId="6" fillId="0" borderId="36" xfId="0" applyFont="1" applyBorder="1" applyAlignment="1">
      <alignment horizontal="justify" vertical="center" wrapText="1"/>
    </xf>
    <xf numFmtId="0" fontId="6" fillId="0" borderId="61" xfId="0" applyFont="1" applyBorder="1" applyAlignment="1">
      <alignment horizontal="center" vertical="center" wrapText="1"/>
    </xf>
    <xf numFmtId="0" fontId="6" fillId="0" borderId="25" xfId="0" quotePrefix="1" applyFont="1" applyBorder="1" applyAlignment="1" applyProtection="1">
      <alignment horizontal="center" vertical="center" wrapText="1"/>
      <protection locked="0"/>
    </xf>
    <xf numFmtId="0" fontId="8" fillId="0" borderId="49" xfId="0" applyFont="1" applyBorder="1" applyAlignment="1">
      <alignment horizontal="center" vertical="center" wrapText="1"/>
    </xf>
    <xf numFmtId="0" fontId="8" fillId="0" borderId="49" xfId="0" applyFont="1" applyBorder="1" applyAlignment="1">
      <alignment horizontal="left" vertical="center" wrapText="1"/>
    </xf>
    <xf numFmtId="0" fontId="8" fillId="3" borderId="25"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6" fillId="0" borderId="25" xfId="0" applyFont="1" applyBorder="1" applyAlignment="1">
      <alignment horizontal="center" vertical="center" wrapText="1"/>
    </xf>
    <xf numFmtId="0" fontId="20" fillId="0" borderId="0" xfId="0" applyFont="1" applyAlignment="1">
      <alignment horizontal="justify" vertical="center" wrapText="1"/>
    </xf>
    <xf numFmtId="0" fontId="0" fillId="0" borderId="0" xfId="0" applyAlignment="1">
      <alignment horizontal="justify"/>
    </xf>
    <xf numFmtId="0" fontId="17" fillId="0" borderId="25" xfId="0" applyFont="1" applyBorder="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49" fontId="39" fillId="0" borderId="0" xfId="0" applyNumberFormat="1" applyFont="1" applyAlignment="1">
      <alignment vertical="center" wrapText="1"/>
    </xf>
    <xf numFmtId="49" fontId="39" fillId="0" borderId="25" xfId="0" applyNumberFormat="1" applyFont="1" applyBorder="1" applyAlignment="1">
      <alignment horizontal="center" vertical="center" wrapText="1"/>
    </xf>
    <xf numFmtId="0" fontId="40" fillId="0" borderId="25" xfId="0" applyFont="1" applyBorder="1" applyAlignment="1">
      <alignment horizontal="center" vertical="center" wrapText="1"/>
    </xf>
    <xf numFmtId="0" fontId="1" fillId="0" borderId="0" xfId="0" applyFont="1" applyAlignment="1">
      <alignment horizontal="center"/>
    </xf>
    <xf numFmtId="0" fontId="1" fillId="0" borderId="25" xfId="0" applyFont="1" applyBorder="1"/>
    <xf numFmtId="0" fontId="13" fillId="0" borderId="0" xfId="0" applyFont="1"/>
    <xf numFmtId="0" fontId="13" fillId="0" borderId="4" xfId="0" applyFont="1" applyBorder="1"/>
    <xf numFmtId="0" fontId="13" fillId="0" borderId="1" xfId="0" applyFont="1" applyBorder="1"/>
    <xf numFmtId="0" fontId="8" fillId="0" borderId="25" xfId="0" applyFont="1" applyBorder="1" applyAlignment="1">
      <alignment horizontal="left" vertical="center"/>
    </xf>
    <xf numFmtId="0" fontId="8" fillId="0" borderId="25" xfId="0" applyFont="1" applyBorder="1" applyAlignment="1">
      <alignment horizontal="center" vertical="center" wrapText="1"/>
    </xf>
    <xf numFmtId="0" fontId="8" fillId="0" borderId="0" xfId="0" applyFont="1"/>
    <xf numFmtId="0" fontId="41" fillId="0" borderId="0" xfId="0" applyFont="1"/>
    <xf numFmtId="0" fontId="41" fillId="0" borderId="0" xfId="0" applyFont="1" applyAlignment="1">
      <alignment wrapText="1"/>
    </xf>
    <xf numFmtId="0" fontId="6" fillId="8" borderId="0" xfId="0" applyFont="1" applyFill="1"/>
    <xf numFmtId="0" fontId="6" fillId="0" borderId="0" xfId="0" applyFont="1" applyAlignment="1">
      <alignment wrapText="1"/>
    </xf>
    <xf numFmtId="0" fontId="6" fillId="0" borderId="41" xfId="0" applyFont="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center" vertical="center" wrapText="1"/>
    </xf>
    <xf numFmtId="0" fontId="8" fillId="0" borderId="12" xfId="0" applyFont="1" applyBorder="1" applyAlignment="1" applyProtection="1">
      <alignment horizontal="justify" vertical="center" wrapText="1"/>
      <protection locked="0"/>
    </xf>
    <xf numFmtId="0" fontId="8" fillId="0" borderId="13" xfId="0"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17" xfId="0" applyFont="1" applyBorder="1" applyAlignment="1">
      <alignment horizontal="justify" vertical="center" wrapText="1"/>
    </xf>
    <xf numFmtId="0" fontId="6" fillId="0" borderId="18" xfId="0" applyFont="1" applyBorder="1" applyAlignment="1">
      <alignment horizontal="center" vertical="center" wrapText="1"/>
    </xf>
    <xf numFmtId="0" fontId="11" fillId="0" borderId="12" xfId="0" applyFont="1" applyBorder="1" applyAlignment="1">
      <alignment vertical="center" wrapText="1"/>
    </xf>
    <xf numFmtId="0" fontId="11" fillId="0" borderId="13"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1" xfId="0" applyFont="1" applyBorder="1" applyAlignment="1">
      <alignment horizontal="center" vertical="center" wrapText="1"/>
    </xf>
    <xf numFmtId="0" fontId="8" fillId="0" borderId="13" xfId="2" applyFont="1" applyBorder="1" applyAlignment="1">
      <alignment horizontal="center" vertical="center" wrapText="1"/>
    </xf>
    <xf numFmtId="0" fontId="8" fillId="0" borderId="12" xfId="0" applyFont="1" applyBorder="1" applyAlignment="1" applyProtection="1">
      <alignment horizontal="left" vertical="center" wrapText="1"/>
      <protection locked="0"/>
    </xf>
    <xf numFmtId="0" fontId="8" fillId="3" borderId="12" xfId="0" applyFont="1" applyFill="1" applyBorder="1" applyAlignment="1">
      <alignment horizontal="left" vertical="center" wrapText="1"/>
    </xf>
    <xf numFmtId="0" fontId="8" fillId="3" borderId="13" xfId="0" applyFont="1" applyFill="1" applyBorder="1" applyAlignment="1">
      <alignment horizontal="center" vertical="center" wrapText="1"/>
    </xf>
    <xf numFmtId="0" fontId="6" fillId="3" borderId="12" xfId="0" applyFont="1" applyFill="1" applyBorder="1" applyAlignment="1">
      <alignment horizontal="left" vertical="top" wrapText="1"/>
    </xf>
    <xf numFmtId="0" fontId="6" fillId="0" borderId="12" xfId="0" applyFont="1" applyBorder="1" applyAlignment="1" applyProtection="1">
      <alignment horizontal="left" vertical="top" wrapText="1"/>
      <protection locked="0"/>
    </xf>
    <xf numFmtId="0" fontId="6" fillId="0" borderId="12" xfId="0" applyFont="1" applyBorder="1" applyAlignment="1" applyProtection="1">
      <alignment horizontal="left" vertical="center" wrapText="1"/>
      <protection locked="0"/>
    </xf>
    <xf numFmtId="0" fontId="37" fillId="23" borderId="67" xfId="0" applyFont="1" applyFill="1" applyBorder="1" applyAlignment="1">
      <alignment horizontal="left" vertical="center" wrapText="1"/>
    </xf>
    <xf numFmtId="0" fontId="11" fillId="23" borderId="68" xfId="0" applyFont="1" applyFill="1" applyBorder="1" applyAlignment="1">
      <alignment horizontal="center" vertical="center" wrapText="1"/>
    </xf>
    <xf numFmtId="0" fontId="37" fillId="23" borderId="69" xfId="0" applyFont="1" applyFill="1" applyBorder="1" applyAlignment="1">
      <alignment horizontal="left" vertical="center" wrapText="1"/>
    </xf>
    <xf numFmtId="0" fontId="11" fillId="23" borderId="7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3" xfId="0" applyFont="1" applyBorder="1" applyAlignment="1">
      <alignment horizontal="left" vertical="center" wrapText="1"/>
    </xf>
    <xf numFmtId="0" fontId="6" fillId="0" borderId="36" xfId="0" applyFont="1" applyBorder="1" applyAlignment="1">
      <alignment horizontal="left"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15"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21" xfId="0" applyFont="1" applyFill="1" applyBorder="1" applyAlignment="1">
      <alignment horizontal="justify" vertical="top"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164" fontId="1" fillId="0" borderId="50" xfId="0" applyNumberFormat="1" applyFont="1" applyBorder="1" applyAlignment="1">
      <alignment horizontal="center" vertical="center"/>
    </xf>
    <xf numFmtId="0" fontId="1" fillId="0" borderId="4" xfId="0" applyFont="1" applyBorder="1" applyAlignment="1">
      <alignment horizontal="justify" vertical="top" wrapText="1"/>
    </xf>
    <xf numFmtId="0" fontId="1" fillId="0" borderId="0" xfId="0" applyFont="1" applyBorder="1" applyAlignment="1">
      <alignment horizontal="justify" vertical="top"/>
    </xf>
    <xf numFmtId="0" fontId="1" fillId="0" borderId="5" xfId="0" applyFont="1" applyBorder="1" applyAlignment="1">
      <alignment horizontal="justify" vertical="top"/>
    </xf>
    <xf numFmtId="0" fontId="5" fillId="0" borderId="4" xfId="0" applyFont="1" applyBorder="1" applyAlignment="1">
      <alignment horizontal="justify" vertical="top"/>
    </xf>
    <xf numFmtId="0" fontId="5" fillId="0" borderId="0" xfId="0" applyFont="1" applyBorder="1" applyAlignment="1">
      <alignment horizontal="justify" vertical="top"/>
    </xf>
    <xf numFmtId="0" fontId="5" fillId="0" borderId="5" xfId="0" applyFont="1" applyBorder="1" applyAlignment="1">
      <alignment horizontal="justify" vertical="top"/>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7" fillId="12" borderId="8" xfId="0" applyFont="1" applyFill="1" applyBorder="1" applyAlignment="1">
      <alignment horizontal="center" vertical="center" wrapText="1"/>
    </xf>
    <xf numFmtId="0" fontId="7" fillId="12" borderId="66"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3" borderId="42" xfId="0" applyFont="1" applyFill="1" applyBorder="1" applyAlignment="1">
      <alignment horizontal="center" vertical="center"/>
    </xf>
    <xf numFmtId="0" fontId="1" fillId="0" borderId="0" xfId="0" applyFont="1" applyBorder="1" applyAlignment="1">
      <alignment horizontal="center"/>
    </xf>
    <xf numFmtId="0" fontId="9" fillId="3" borderId="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10" fillId="0" borderId="17"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3" xfId="0" applyFont="1" applyFill="1" applyBorder="1" applyAlignment="1" applyProtection="1">
      <alignment horizontal="justify" vertical="center" wrapText="1"/>
    </xf>
    <xf numFmtId="0" fontId="10" fillId="0" borderId="35" xfId="0" applyFont="1" applyFill="1" applyBorder="1" applyAlignment="1" applyProtection="1">
      <alignment horizontal="justify" vertical="center" wrapText="1"/>
    </xf>
    <xf numFmtId="0" fontId="10" fillId="0" borderId="38" xfId="0" applyFont="1" applyFill="1" applyBorder="1" applyAlignment="1" applyProtection="1">
      <alignment horizontal="justify"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36" xfId="0" applyFont="1" applyFill="1" applyBorder="1" applyAlignment="1" applyProtection="1">
      <alignment horizontal="justify" vertical="center" wrapText="1"/>
    </xf>
    <xf numFmtId="0" fontId="10" fillId="0" borderId="31" xfId="0" applyFont="1" applyFill="1" applyBorder="1" applyAlignment="1" applyProtection="1">
      <alignment horizontal="justify" vertical="center" wrapText="1"/>
    </xf>
    <xf numFmtId="0" fontId="10" fillId="0" borderId="30" xfId="0" applyFont="1" applyFill="1" applyBorder="1" applyAlignment="1" applyProtection="1">
      <alignment horizontal="justify"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9" xfId="0" applyFont="1" applyFill="1" applyBorder="1" applyAlignment="1">
      <alignment horizontal="justify" vertical="center" wrapText="1"/>
    </xf>
    <xf numFmtId="0" fontId="6" fillId="0" borderId="40" xfId="0" applyFont="1" applyFill="1" applyBorder="1" applyAlignment="1">
      <alignment horizontal="justify"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48" xfId="0" applyFont="1" applyBorder="1" applyAlignment="1">
      <alignment horizontal="center" vertical="center" wrapText="1"/>
    </xf>
    <xf numFmtId="0" fontId="7" fillId="3" borderId="25"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1" fillId="0" borderId="0" xfId="0" applyFont="1" applyAlignment="1">
      <alignment horizontal="center" vertical="center" wrapText="1"/>
    </xf>
    <xf numFmtId="0" fontId="6" fillId="0" borderId="44" xfId="0" applyFont="1" applyBorder="1" applyAlignment="1">
      <alignment horizontal="center" vertical="center" wrapText="1"/>
    </xf>
    <xf numFmtId="0" fontId="7" fillId="6" borderId="17"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60" xfId="0" applyFont="1" applyBorder="1" applyAlignment="1">
      <alignment horizontal="center" vertical="center" wrapText="1"/>
    </xf>
    <xf numFmtId="0" fontId="7" fillId="3" borderId="4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0" xfId="0" applyFont="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22" xfId="0" applyFont="1" applyBorder="1" applyAlignment="1">
      <alignment horizont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justify" vertical="center"/>
    </xf>
    <xf numFmtId="0" fontId="14" fillId="0" borderId="27" xfId="0" applyFont="1" applyBorder="1" applyAlignment="1">
      <alignment horizontal="left" vertical="center"/>
    </xf>
    <xf numFmtId="0" fontId="14" fillId="0" borderId="28" xfId="0" applyFont="1" applyBorder="1" applyAlignment="1">
      <alignment horizontal="justify" vertical="center"/>
    </xf>
    <xf numFmtId="0" fontId="14" fillId="0" borderId="32" xfId="0" applyFont="1" applyBorder="1" applyAlignment="1">
      <alignment horizontal="left" vertical="center"/>
    </xf>
    <xf numFmtId="0" fontId="15" fillId="0" borderId="28" xfId="0" applyFont="1" applyBorder="1" applyAlignment="1">
      <alignment horizontal="justify" vertical="center"/>
    </xf>
    <xf numFmtId="0" fontId="15" fillId="0" borderId="32" xfId="0" applyFont="1" applyBorder="1" applyAlignment="1">
      <alignment horizontal="left" vertical="center"/>
    </xf>
    <xf numFmtId="0" fontId="14" fillId="0" borderId="46" xfId="0" applyFont="1" applyBorder="1" applyAlignment="1">
      <alignment horizontal="justify" vertical="center"/>
    </xf>
    <xf numFmtId="0" fontId="14" fillId="0" borderId="47" xfId="0" applyFont="1" applyBorder="1" applyAlignment="1">
      <alignment horizontal="left" vertical="center"/>
    </xf>
    <xf numFmtId="0" fontId="7" fillId="7" borderId="42" xfId="0" applyFont="1" applyFill="1" applyBorder="1" applyAlignment="1">
      <alignment horizontal="center" vertical="center" wrapText="1"/>
    </xf>
    <xf numFmtId="0" fontId="40" fillId="0" borderId="25" xfId="0" applyFont="1" applyBorder="1" applyAlignment="1">
      <alignment horizontal="center" vertical="center" wrapText="1"/>
    </xf>
    <xf numFmtId="49" fontId="39" fillId="0" borderId="25" xfId="0" applyNumberFormat="1" applyFont="1" applyBorder="1" applyAlignment="1">
      <alignment horizontal="center" vertical="center" wrapText="1"/>
    </xf>
    <xf numFmtId="0" fontId="6" fillId="0" borderId="33" xfId="0" applyFont="1" applyBorder="1" applyAlignment="1">
      <alignment horizontal="left" vertical="center" wrapText="1"/>
    </xf>
    <xf numFmtId="0" fontId="6" fillId="0" borderId="36" xfId="0" applyFont="1" applyBorder="1" applyAlignment="1">
      <alignment horizontal="left" vertical="center" wrapText="1"/>
    </xf>
    <xf numFmtId="0" fontId="1" fillId="0" borderId="25" xfId="0" applyFont="1" applyBorder="1" applyAlignment="1">
      <alignment horizontal="center"/>
    </xf>
    <xf numFmtId="0" fontId="17" fillId="0" borderId="25" xfId="0" applyFont="1" applyBorder="1" applyAlignment="1">
      <alignment horizontal="center" vertical="center" wrapText="1"/>
    </xf>
    <xf numFmtId="0" fontId="23" fillId="0" borderId="0" xfId="0" applyFont="1" applyAlignment="1">
      <alignment horizontal="center" vertical="center"/>
    </xf>
    <xf numFmtId="0" fontId="23" fillId="0" borderId="59"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7" xfId="0" applyFont="1" applyBorder="1" applyAlignment="1">
      <alignment horizontal="center" vertical="center"/>
    </xf>
    <xf numFmtId="0" fontId="0" fillId="0" borderId="4" xfId="0" applyBorder="1" applyAlignment="1">
      <alignment horizontal="center"/>
    </xf>
    <xf numFmtId="0" fontId="0" fillId="0" borderId="0" xfId="0" applyAlignment="1">
      <alignment horizontal="center"/>
    </xf>
    <xf numFmtId="0" fontId="1" fillId="0" borderId="0" xfId="0" applyFont="1" applyAlignment="1">
      <alignment horizontal="center" vertical="center"/>
    </xf>
    <xf numFmtId="0" fontId="13" fillId="0" borderId="25" xfId="0" applyFont="1" applyBorder="1" applyAlignment="1">
      <alignment horizontal="justify" vertical="center" wrapText="1"/>
    </xf>
    <xf numFmtId="0" fontId="16" fillId="24" borderId="25" xfId="0" applyFont="1" applyFill="1" applyBorder="1" applyAlignment="1">
      <alignment horizontal="center" vertical="center" wrapText="1"/>
    </xf>
    <xf numFmtId="0" fontId="16" fillId="0" borderId="25" xfId="0" applyFont="1" applyBorder="1" applyAlignment="1">
      <alignment horizontal="center" vertical="center"/>
    </xf>
    <xf numFmtId="0" fontId="16" fillId="24" borderId="25" xfId="0" applyFont="1" applyFill="1" applyBorder="1" applyAlignment="1">
      <alignment horizontal="center"/>
    </xf>
    <xf numFmtId="0" fontId="6" fillId="0" borderId="44" xfId="0" applyFont="1" applyFill="1" applyBorder="1" applyAlignment="1">
      <alignment vertical="center" wrapText="1"/>
    </xf>
    <xf numFmtId="0" fontId="6" fillId="0" borderId="13" xfId="0" applyFont="1" applyFill="1" applyBorder="1" applyAlignment="1">
      <alignment vertical="top" wrapText="1"/>
    </xf>
    <xf numFmtId="0" fontId="25" fillId="0" borderId="13" xfId="0" applyFont="1" applyFill="1" applyBorder="1" applyAlignment="1">
      <alignment vertical="center" wrapText="1"/>
    </xf>
    <xf numFmtId="0" fontId="6" fillId="0" borderId="20" xfId="0" applyFont="1" applyFill="1" applyBorder="1" applyAlignment="1">
      <alignment vertical="top" wrapText="1"/>
    </xf>
    <xf numFmtId="0" fontId="43" fillId="0" borderId="34" xfId="0" applyFont="1" applyFill="1" applyBorder="1" applyAlignment="1">
      <alignment horizontal="left" vertical="center" wrapText="1"/>
    </xf>
    <xf numFmtId="0" fontId="43" fillId="0" borderId="0" xfId="0" applyFont="1"/>
    <xf numFmtId="0" fontId="43" fillId="0" borderId="0" xfId="0" applyFont="1" applyAlignment="1">
      <alignment horizontal="left" vertical="center"/>
    </xf>
    <xf numFmtId="0" fontId="43" fillId="0" borderId="2" xfId="0" applyFont="1" applyFill="1" applyBorder="1" applyAlignment="1">
      <alignment vertical="center" wrapText="1"/>
    </xf>
    <xf numFmtId="0" fontId="43" fillId="0" borderId="1" xfId="0" applyFont="1" applyFill="1" applyBorder="1" applyAlignment="1">
      <alignment vertical="center"/>
    </xf>
    <xf numFmtId="0" fontId="32" fillId="3" borderId="0" xfId="0" applyFont="1" applyFill="1" applyBorder="1" applyAlignment="1">
      <alignment horizontal="center" vertical="center"/>
    </xf>
    <xf numFmtId="0" fontId="32" fillId="3" borderId="0" xfId="0" applyFont="1" applyFill="1" applyBorder="1" applyAlignment="1">
      <alignment horizontal="left" vertical="center"/>
    </xf>
    <xf numFmtId="0" fontId="17" fillId="0" borderId="0" xfId="0" applyFont="1" applyBorder="1" applyAlignment="1">
      <alignment horizontal="justify" vertical="center" wrapText="1"/>
    </xf>
    <xf numFmtId="0" fontId="17" fillId="0" borderId="0" xfId="0" applyFont="1" applyBorder="1" applyAlignment="1">
      <alignment horizontal="center" vertical="center" wrapText="1"/>
    </xf>
    <xf numFmtId="0" fontId="17" fillId="7"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0" xfId="0" applyFont="1" applyBorder="1" applyAlignment="1" applyProtection="1">
      <alignment horizontal="center" vertical="center" wrapText="1"/>
      <protection locked="0"/>
    </xf>
    <xf numFmtId="0" fontId="20" fillId="0" borderId="0" xfId="0" applyFont="1" applyBorder="1" applyAlignment="1">
      <alignment horizontal="justify" vertical="center" wrapText="1"/>
    </xf>
    <xf numFmtId="0" fontId="0" fillId="0" borderId="0" xfId="0" applyBorder="1" applyAlignment="1">
      <alignment horizontal="justify"/>
    </xf>
    <xf numFmtId="0" fontId="7" fillId="7" borderId="33" xfId="0" applyFont="1" applyFill="1" applyBorder="1" applyAlignment="1">
      <alignment horizontal="center" vertical="center" wrapText="1"/>
    </xf>
    <xf numFmtId="0" fontId="43" fillId="0" borderId="4" xfId="0" applyFont="1" applyFill="1" applyBorder="1" applyAlignment="1">
      <alignment vertical="center"/>
    </xf>
    <xf numFmtId="0" fontId="8" fillId="0" borderId="42" xfId="0" applyFont="1" applyBorder="1" applyAlignment="1">
      <alignment horizontal="left" vertical="center"/>
    </xf>
    <xf numFmtId="0" fontId="6" fillId="0" borderId="42" xfId="0" applyFont="1" applyBorder="1" applyAlignment="1">
      <alignment horizontal="left" vertical="center" wrapText="1"/>
    </xf>
    <xf numFmtId="0" fontId="6" fillId="7" borderId="42" xfId="0" applyFont="1" applyFill="1" applyBorder="1" applyAlignment="1">
      <alignment horizontal="left" vertical="center" wrapText="1"/>
    </xf>
    <xf numFmtId="0" fontId="6" fillId="0" borderId="42" xfId="0" applyFont="1" applyBorder="1" applyAlignment="1" applyProtection="1">
      <alignment horizontal="left" vertical="center" wrapText="1"/>
      <protection locked="0"/>
    </xf>
    <xf numFmtId="0" fontId="6" fillId="7" borderId="42" xfId="0" applyFont="1" applyFill="1" applyBorder="1" applyAlignment="1">
      <alignment horizontal="center" vertical="center" wrapText="1"/>
    </xf>
    <xf numFmtId="0" fontId="6" fillId="0" borderId="42" xfId="0" applyFont="1" applyBorder="1" applyAlignment="1" applyProtection="1">
      <alignment horizontal="center" vertical="center" wrapText="1"/>
      <protection locked="0"/>
    </xf>
    <xf numFmtId="0" fontId="6" fillId="0" borderId="19" xfId="0" applyFont="1" applyBorder="1" applyAlignment="1">
      <alignment horizontal="left" vertical="center" wrapText="1"/>
    </xf>
    <xf numFmtId="0" fontId="8" fillId="0" borderId="75" xfId="0" applyFont="1" applyBorder="1" applyAlignment="1">
      <alignment horizontal="center" vertical="center" wrapText="1"/>
    </xf>
    <xf numFmtId="0" fontId="8" fillId="0" borderId="75" xfId="0" applyFont="1" applyBorder="1" applyAlignment="1">
      <alignment horizontal="left" vertical="center" wrapText="1"/>
    </xf>
    <xf numFmtId="0" fontId="6" fillId="7" borderId="26" xfId="0" applyFont="1" applyFill="1" applyBorder="1" applyAlignment="1">
      <alignment horizontal="center" vertical="center" wrapText="1"/>
    </xf>
    <xf numFmtId="0" fontId="6" fillId="7" borderId="26" xfId="0" applyFont="1" applyFill="1" applyBorder="1" applyAlignment="1">
      <alignment horizontal="left" vertical="center" wrapText="1"/>
    </xf>
    <xf numFmtId="0" fontId="6" fillId="0" borderId="26" xfId="0" applyFont="1" applyBorder="1" applyAlignment="1">
      <alignment horizontal="center" vertical="center" wrapText="1"/>
    </xf>
    <xf numFmtId="0" fontId="6" fillId="0" borderId="26" xfId="0" applyFont="1" applyBorder="1" applyAlignment="1" applyProtection="1">
      <alignment horizontal="center" vertical="center" wrapText="1"/>
      <protection locked="0"/>
    </xf>
    <xf numFmtId="0" fontId="6" fillId="0" borderId="39" xfId="0" applyFont="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Fill="1" applyBorder="1"/>
    <xf numFmtId="0" fontId="7" fillId="7" borderId="35" xfId="0" applyFont="1" applyFill="1" applyBorder="1" applyAlignment="1">
      <alignment horizontal="center" vertical="center" wrapText="1"/>
    </xf>
    <xf numFmtId="0" fontId="7" fillId="0" borderId="7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1" xfId="0" applyFont="1" applyBorder="1" applyAlignment="1">
      <alignment horizontal="center" vertical="center"/>
    </xf>
    <xf numFmtId="0" fontId="7" fillId="0" borderId="73" xfId="0" applyFont="1" applyBorder="1" applyAlignment="1">
      <alignment horizontal="center" vertical="center"/>
    </xf>
    <xf numFmtId="0" fontId="7" fillId="7" borderId="77" xfId="0" applyFont="1" applyFill="1" applyBorder="1" applyAlignment="1">
      <alignment horizontal="center" vertical="center" wrapText="1"/>
    </xf>
    <xf numFmtId="0" fontId="7" fillId="7" borderId="74"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14" xfId="0" applyFont="1" applyBorder="1" applyAlignment="1">
      <alignment horizontal="center" vertical="center" wrapText="1"/>
    </xf>
    <xf numFmtId="0" fontId="7" fillId="7" borderId="76" xfId="0" applyFont="1" applyFill="1" applyBorder="1" applyAlignment="1">
      <alignment horizontal="center" vertical="center" wrapText="1"/>
    </xf>
    <xf numFmtId="0" fontId="7" fillId="7" borderId="81"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6" fillId="0" borderId="71" xfId="0" applyFont="1" applyFill="1" applyBorder="1" applyAlignment="1">
      <alignment horizontal="justify" vertical="center"/>
    </xf>
    <xf numFmtId="0" fontId="6" fillId="0" borderId="72" xfId="0" applyFont="1" applyFill="1" applyBorder="1" applyAlignment="1">
      <alignment horizontal="justify" vertical="center" wrapText="1"/>
    </xf>
    <xf numFmtId="0" fontId="8" fillId="0" borderId="72" xfId="0" applyFont="1" applyFill="1" applyBorder="1" applyAlignment="1">
      <alignment horizontal="justify" vertical="center" wrapText="1"/>
    </xf>
    <xf numFmtId="0" fontId="6" fillId="0" borderId="72" xfId="0" applyFont="1" applyFill="1" applyBorder="1" applyAlignment="1">
      <alignment horizontal="justify" vertical="center"/>
    </xf>
    <xf numFmtId="0" fontId="6" fillId="0" borderId="72" xfId="0" applyFont="1" applyFill="1" applyBorder="1" applyAlignment="1">
      <alignment horizontal="justify" vertical="top" wrapText="1"/>
    </xf>
    <xf numFmtId="0" fontId="8" fillId="0" borderId="72"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8" fillId="0" borderId="16" xfId="0" applyFont="1" applyFill="1" applyBorder="1" applyAlignment="1">
      <alignment vertical="center" wrapText="1"/>
    </xf>
    <xf numFmtId="0" fontId="8" fillId="0" borderId="72" xfId="0" applyFont="1" applyFill="1" applyBorder="1" applyAlignment="1">
      <alignment horizontal="justify" vertical="center"/>
    </xf>
    <xf numFmtId="0" fontId="6" fillId="0" borderId="73" xfId="0" applyFont="1" applyFill="1" applyBorder="1" applyAlignment="1">
      <alignment horizontal="justify" vertical="center" wrapText="1"/>
    </xf>
    <xf numFmtId="0" fontId="6" fillId="0" borderId="13"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6" fillId="0" borderId="11" xfId="0" applyFont="1" applyFill="1" applyBorder="1" applyAlignment="1">
      <alignment horizontal="justify" vertical="center" wrapText="1"/>
    </xf>
    <xf numFmtId="0" fontId="6" fillId="0" borderId="11" xfId="0" applyFont="1" applyFill="1" applyBorder="1" applyAlignment="1">
      <alignment horizontal="justify" vertical="top" wrapText="1"/>
    </xf>
  </cellXfs>
  <cellStyles count="6">
    <cellStyle name="Hipervínculo" xfId="2" builtinId="8"/>
    <cellStyle name="Millares" xfId="5" builtinId="3"/>
    <cellStyle name="Millares [0]" xfId="3" builtinId="6"/>
    <cellStyle name="Normal" xfId="0" builtinId="0"/>
    <cellStyle name="Normal 2" xfId="1"/>
    <cellStyle name="Porcentaje" xfId="4" builtinId="5"/>
  </cellStyles>
  <dxfs count="544">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0</xdr:rowOff>
    </xdr:from>
    <xdr:to>
      <xdr:col>1</xdr:col>
      <xdr:colOff>212271</xdr:colOff>
      <xdr:row>2</xdr:row>
      <xdr:rowOff>104351</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27932" y="0"/>
          <a:ext cx="8164" cy="485351"/>
        </a:xfrm>
        <a:prstGeom prst="rect">
          <a:avLst/>
        </a:prstGeom>
      </xdr:spPr>
    </xdr:pic>
    <xdr:clientData/>
  </xdr:twoCellAnchor>
  <xdr:twoCellAnchor editAs="oneCell">
    <xdr:from>
      <xdr:col>1</xdr:col>
      <xdr:colOff>123825</xdr:colOff>
      <xdr:row>0</xdr:row>
      <xdr:rowOff>88721</xdr:rowOff>
    </xdr:from>
    <xdr:to>
      <xdr:col>2</xdr:col>
      <xdr:colOff>1312722</xdr:colOff>
      <xdr:row>4</xdr:row>
      <xdr:rowOff>48872</xdr:rowOff>
    </xdr:to>
    <xdr:pic>
      <xdr:nvPicPr>
        <xdr:cNvPr id="3" name="Imagen 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47650" y="88721"/>
          <a:ext cx="1569897" cy="7221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204107</xdr:colOff>
      <xdr:row>0</xdr:row>
      <xdr:rowOff>57630</xdr:rowOff>
    </xdr:from>
    <xdr:ext cx="3061606" cy="1112584"/>
    <xdr:pic>
      <xdr:nvPicPr>
        <xdr:cNvPr id="2" name="Imagen 1">
          <a:extLst>
            <a:ext uri="{FF2B5EF4-FFF2-40B4-BE49-F238E27FC236}">
              <a16:creationId xmlns:a16="http://schemas.microsoft.com/office/drawing/2014/main" xmlns="" id="{B0199A7F-28FB-405D-804C-C3A2D70342E3}"/>
            </a:ext>
          </a:extLst>
        </xdr:cNvPr>
        <xdr:cNvPicPr>
          <a:picLocks noChangeAspect="1"/>
        </xdr:cNvPicPr>
      </xdr:nvPicPr>
      <xdr:blipFill>
        <a:blip xmlns:r="http://schemas.openxmlformats.org/officeDocument/2006/relationships" r:embed="rId1"/>
        <a:stretch>
          <a:fillRect/>
        </a:stretch>
      </xdr:blipFill>
      <xdr:spPr>
        <a:xfrm>
          <a:off x="1070882" y="57630"/>
          <a:ext cx="3061606" cy="111258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xmlns="" id="{00000000-0008-0000-0B00-000002000000}"/>
            </a:ext>
          </a:extLst>
        </xdr:cNvPr>
        <xdr:cNvSpPr/>
      </xdr:nvSpPr>
      <xdr:spPr>
        <a:xfrm>
          <a:off x="3521868" y="473868"/>
          <a:ext cx="2205038" cy="389572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xmlns="" id="{00000000-0008-0000-0B00-000003000000}"/>
            </a:ext>
          </a:extLst>
        </xdr:cNvPr>
        <xdr:cNvSpPr txBox="1"/>
      </xdr:nvSpPr>
      <xdr:spPr>
        <a:xfrm>
          <a:off x="3629023" y="1662112"/>
          <a:ext cx="2133601" cy="248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38100</xdr:rowOff>
    </xdr:from>
    <xdr:to>
      <xdr:col>0</xdr:col>
      <xdr:colOff>1457325</xdr:colOff>
      <xdr:row>3</xdr:row>
      <xdr:rowOff>93153</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95251" y="38100"/>
          <a:ext cx="1362074" cy="626553"/>
        </a:xfrm>
        <a:prstGeom prst="rect">
          <a:avLst/>
        </a:prstGeom>
      </xdr:spPr>
    </xdr:pic>
    <xdr:clientData/>
  </xdr:twoCellAnchor>
  <xdr:twoCellAnchor editAs="oneCell">
    <xdr:from>
      <xdr:col>0</xdr:col>
      <xdr:colOff>95224</xdr:colOff>
      <xdr:row>0</xdr:row>
      <xdr:rowOff>66675</xdr:rowOff>
    </xdr:from>
    <xdr:to>
      <xdr:col>0</xdr:col>
      <xdr:colOff>1979842</xdr:colOff>
      <xdr:row>4</xdr:row>
      <xdr:rowOff>85165</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95224" y="66675"/>
          <a:ext cx="1884618" cy="7804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95224</xdr:colOff>
      <xdr:row>0</xdr:row>
      <xdr:rowOff>66675</xdr:rowOff>
    </xdr:from>
    <xdr:to>
      <xdr:col>0</xdr:col>
      <xdr:colOff>1979842</xdr:colOff>
      <xdr:row>4</xdr:row>
      <xdr:rowOff>85165</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95224" y="66675"/>
          <a:ext cx="1884618" cy="7804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55033</xdr:colOff>
      <xdr:row>0</xdr:row>
      <xdr:rowOff>90713</xdr:rowOff>
    </xdr:from>
    <xdr:to>
      <xdr:col>2</xdr:col>
      <xdr:colOff>324573</xdr:colOff>
      <xdr:row>4</xdr:row>
      <xdr:rowOff>85724</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55033" y="90713"/>
          <a:ext cx="1831640" cy="7570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53347</xdr:colOff>
      <xdr:row>0</xdr:row>
      <xdr:rowOff>67432</xdr:rowOff>
    </xdr:from>
    <xdr:to>
      <xdr:col>0</xdr:col>
      <xdr:colOff>1889083</xdr:colOff>
      <xdr:row>4</xdr:row>
      <xdr:rowOff>123825</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53347" y="67432"/>
          <a:ext cx="1835736" cy="8183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61233</xdr:colOff>
      <xdr:row>0</xdr:row>
      <xdr:rowOff>76200</xdr:rowOff>
    </xdr:from>
    <xdr:to>
      <xdr:col>0</xdr:col>
      <xdr:colOff>1924050</xdr:colOff>
      <xdr:row>4</xdr:row>
      <xdr:rowOff>124219</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61233" y="76200"/>
          <a:ext cx="1862817" cy="8100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63119</xdr:colOff>
      <xdr:row>0</xdr:row>
      <xdr:rowOff>101509</xdr:rowOff>
    </xdr:from>
    <xdr:to>
      <xdr:col>0</xdr:col>
      <xdr:colOff>1931029</xdr:colOff>
      <xdr:row>4</xdr:row>
      <xdr:rowOff>133350</xdr:rowOff>
    </xdr:to>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63119" y="101509"/>
          <a:ext cx="1867910" cy="7938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98722</xdr:colOff>
      <xdr:row>0</xdr:row>
      <xdr:rowOff>74084</xdr:rowOff>
    </xdr:from>
    <xdr:to>
      <xdr:col>1</xdr:col>
      <xdr:colOff>158368</xdr:colOff>
      <xdr:row>4</xdr:row>
      <xdr:rowOff>104775</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98722" y="74084"/>
          <a:ext cx="2317071" cy="7926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79672</xdr:colOff>
      <xdr:row>0</xdr:row>
      <xdr:rowOff>64559</xdr:rowOff>
    </xdr:from>
    <xdr:to>
      <xdr:col>0</xdr:col>
      <xdr:colOff>2201849</xdr:colOff>
      <xdr:row>4</xdr:row>
      <xdr:rowOff>28575</xdr:rowOff>
    </xdr:to>
    <xdr:pic>
      <xdr:nvPicPr>
        <xdr:cNvPr id="2" name="Imagen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79672" y="64559"/>
          <a:ext cx="2122177" cy="726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LAR\Downloads\Sgto%20PAAC_II_cuatr%20diligenciado_v1-11-09-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ontrol Cambios"/>
      <sheetName val="Objetivos"/>
      <sheetName val="1.Gestión Riesgo de Corrupción"/>
      <sheetName val="2. Racionalización de Trámites"/>
      <sheetName val="3. Rendición de Cuentas"/>
      <sheetName val="4. Servicio al ciudadano"/>
      <sheetName val="5. Estrategia Participación"/>
      <sheetName val=" 6. Transparencia y Acceso Info"/>
      <sheetName val="7. Iniciativas Adicionales"/>
      <sheetName val="MapadeCalor"/>
      <sheetName val="Instr. Mapa Riesg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v>5</v>
          </cell>
          <cell r="C2" t="str">
            <v>ALTO</v>
          </cell>
          <cell r="D2" t="str">
            <v>ALTO</v>
          </cell>
          <cell r="E2" t="str">
            <v>MUY ALTO</v>
          </cell>
          <cell r="F2" t="str">
            <v>MUY ALTO</v>
          </cell>
          <cell r="G2" t="str">
            <v>MUY ALTO</v>
          </cell>
        </row>
        <row r="3">
          <cell r="B3">
            <v>4</v>
          </cell>
          <cell r="C3" t="str">
            <v>MEDIO</v>
          </cell>
          <cell r="D3" t="str">
            <v>ALTO</v>
          </cell>
          <cell r="E3" t="str">
            <v>ALTO</v>
          </cell>
          <cell r="F3" t="str">
            <v>MUY ALTO</v>
          </cell>
          <cell r="G3" t="str">
            <v>MUY ALTO</v>
          </cell>
        </row>
        <row r="4">
          <cell r="B4">
            <v>3</v>
          </cell>
          <cell r="C4" t="str">
            <v>BAJO</v>
          </cell>
          <cell r="D4" t="str">
            <v>MEDIO</v>
          </cell>
          <cell r="E4" t="str">
            <v>ALTO</v>
          </cell>
          <cell r="F4" t="str">
            <v>MUY ALTO</v>
          </cell>
          <cell r="G4" t="str">
            <v>MUY ALTO</v>
          </cell>
        </row>
        <row r="5">
          <cell r="B5">
            <v>2</v>
          </cell>
          <cell r="C5" t="str">
            <v>BAJO</v>
          </cell>
          <cell r="D5" t="str">
            <v>BAJO</v>
          </cell>
          <cell r="E5" t="str">
            <v>MEDIO</v>
          </cell>
          <cell r="F5" t="str">
            <v>ALTO</v>
          </cell>
          <cell r="G5" t="str">
            <v>ALTO</v>
          </cell>
        </row>
        <row r="6">
          <cell r="B6">
            <v>1</v>
          </cell>
          <cell r="C6" t="str">
            <v>BAJO</v>
          </cell>
          <cell r="D6" t="str">
            <v>BAJO</v>
          </cell>
          <cell r="E6" t="str">
            <v>BAJO</v>
          </cell>
          <cell r="F6" t="str">
            <v>MEDIO</v>
          </cell>
          <cell r="G6" t="str">
            <v>ALTO</v>
          </cell>
        </row>
      </sheetData>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drive/folders/1-YxEE4r0YOgk1MSxdUt0OuCxgV3ByNoF" TargetMode="External"/><Relationship Id="rId2" Type="http://schemas.openxmlformats.org/officeDocument/2006/relationships/hyperlink" Target="https://drive.google.com/drive/folders/1khuhn7x9cH11xQ_UZ2TB0s8QLGYdkBsd" TargetMode="External"/><Relationship Id="rId1" Type="http://schemas.openxmlformats.org/officeDocument/2006/relationships/hyperlink" Target="https://drive.google.com/drive/folders/1khuhn7x9cH11xQ_UZ2TB0s8QLGYdkBsd?usp=sharing" TargetMode="External"/><Relationship Id="rId5" Type="http://schemas.openxmlformats.org/officeDocument/2006/relationships/drawing" Target="../drawings/drawing10.xml"/><Relationship Id="rId4"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12" sqref="C12"/>
    </sheetView>
  </sheetViews>
  <sheetFormatPr baseColWidth="10" defaultRowHeight="15" x14ac:dyDescent="0.25"/>
  <cols>
    <col min="1" max="1" width="2.5703125" customWidth="1"/>
    <col min="2" max="2" width="5.7109375" customWidth="1"/>
    <col min="3" max="3" width="100.7109375" customWidth="1"/>
    <col min="4" max="4" width="4.7109375" customWidth="1"/>
    <col min="5" max="5" width="50.28515625" customWidth="1"/>
  </cols>
  <sheetData>
    <row r="1" spans="1:5" x14ac:dyDescent="0.25">
      <c r="A1" s="1"/>
      <c r="B1" s="334" t="s">
        <v>0</v>
      </c>
      <c r="C1" s="335"/>
      <c r="D1" s="335"/>
      <c r="E1" s="336"/>
    </row>
    <row r="2" spans="1:5" x14ac:dyDescent="0.25">
      <c r="A2" s="1"/>
      <c r="B2" s="337" t="s">
        <v>1</v>
      </c>
      <c r="C2" s="338"/>
      <c r="D2" s="338"/>
      <c r="E2" s="339"/>
    </row>
    <row r="3" spans="1:5" x14ac:dyDescent="0.25">
      <c r="A3" s="1"/>
      <c r="B3" s="337" t="s">
        <v>2</v>
      </c>
      <c r="C3" s="338"/>
      <c r="D3" s="338"/>
      <c r="E3" s="339"/>
    </row>
    <row r="4" spans="1:5" x14ac:dyDescent="0.25">
      <c r="A4" s="1"/>
      <c r="B4" s="337" t="s">
        <v>3</v>
      </c>
      <c r="C4" s="338"/>
      <c r="D4" s="338"/>
      <c r="E4" s="339"/>
    </row>
    <row r="5" spans="1:5" x14ac:dyDescent="0.25">
      <c r="A5" s="1"/>
      <c r="B5" s="340" t="s">
        <v>4</v>
      </c>
      <c r="C5" s="341"/>
      <c r="D5" s="341"/>
      <c r="E5" s="342"/>
    </row>
    <row r="6" spans="1:5" ht="15.75" thickBot="1" x14ac:dyDescent="0.3">
      <c r="A6" s="1"/>
      <c r="B6" s="2"/>
      <c r="C6" s="343"/>
      <c r="D6" s="344"/>
      <c r="E6" s="345"/>
    </row>
    <row r="7" spans="1:5" ht="15.75" thickBot="1" x14ac:dyDescent="0.3">
      <c r="A7" s="1"/>
      <c r="B7" s="329" t="s">
        <v>5</v>
      </c>
      <c r="C7" s="330"/>
      <c r="D7" s="3"/>
      <c r="E7" s="4"/>
    </row>
    <row r="8" spans="1:5" ht="27" customHeight="1" x14ac:dyDescent="0.25">
      <c r="A8" s="1"/>
      <c r="B8" s="5">
        <v>1</v>
      </c>
      <c r="C8" s="6" t="s">
        <v>6</v>
      </c>
      <c r="D8" s="7"/>
      <c r="E8" s="8"/>
    </row>
    <row r="9" spans="1:5" ht="27" customHeight="1" x14ac:dyDescent="0.25">
      <c r="A9" s="1"/>
      <c r="B9" s="9">
        <v>2</v>
      </c>
      <c r="C9" s="10" t="s">
        <v>7</v>
      </c>
      <c r="D9" s="11"/>
      <c r="E9" s="12"/>
    </row>
    <row r="10" spans="1:5" ht="27" customHeight="1" thickBot="1" x14ac:dyDescent="0.3">
      <c r="A10" s="1"/>
      <c r="B10" s="9">
        <v>3</v>
      </c>
      <c r="C10" s="10" t="s">
        <v>8</v>
      </c>
      <c r="D10" s="11"/>
      <c r="E10" s="12"/>
    </row>
    <row r="11" spans="1:5" ht="27" customHeight="1" thickBot="1" x14ac:dyDescent="0.3">
      <c r="A11" s="1"/>
      <c r="B11" s="9">
        <v>4</v>
      </c>
      <c r="C11" s="13" t="s">
        <v>9</v>
      </c>
      <c r="D11" s="11"/>
      <c r="E11" s="14" t="s">
        <v>10</v>
      </c>
    </row>
    <row r="12" spans="1:5" ht="27" customHeight="1" x14ac:dyDescent="0.25">
      <c r="A12" s="1"/>
      <c r="B12" s="9">
        <v>5</v>
      </c>
      <c r="C12" s="13" t="s">
        <v>11</v>
      </c>
      <c r="D12" s="11"/>
      <c r="E12" s="331" t="s">
        <v>12</v>
      </c>
    </row>
    <row r="13" spans="1:5" ht="27" customHeight="1" x14ac:dyDescent="0.25">
      <c r="A13" s="1"/>
      <c r="B13" s="9">
        <v>6</v>
      </c>
      <c r="C13" s="10" t="s">
        <v>13</v>
      </c>
      <c r="D13" s="11"/>
      <c r="E13" s="332"/>
    </row>
    <row r="14" spans="1:5" ht="27" customHeight="1" x14ac:dyDescent="0.25">
      <c r="A14" s="1"/>
      <c r="B14" s="15">
        <v>7</v>
      </c>
      <c r="C14" s="16" t="s">
        <v>14</v>
      </c>
      <c r="D14" s="11"/>
      <c r="E14" s="332"/>
    </row>
    <row r="15" spans="1:5" ht="27" customHeight="1" thickBot="1" x14ac:dyDescent="0.3">
      <c r="A15" s="1"/>
      <c r="B15" s="17">
        <v>8</v>
      </c>
      <c r="C15" s="18" t="s">
        <v>15</v>
      </c>
      <c r="D15" s="19"/>
      <c r="E15" s="333"/>
    </row>
    <row r="16" spans="1:5" x14ac:dyDescent="0.25">
      <c r="A16" s="1"/>
      <c r="B16" s="20" t="s">
        <v>16</v>
      </c>
      <c r="C16" s="20"/>
      <c r="D16" s="20"/>
      <c r="E16" s="1"/>
    </row>
  </sheetData>
  <mergeCells count="8">
    <mergeCell ref="B7:C7"/>
    <mergeCell ref="E12:E15"/>
    <mergeCell ref="B1:E1"/>
    <mergeCell ref="B2:E2"/>
    <mergeCell ref="B3:E3"/>
    <mergeCell ref="B4:E4"/>
    <mergeCell ref="B5:E5"/>
    <mergeCell ref="C6:E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zoomScale="80" zoomScaleNormal="80" workbookViewId="0">
      <pane xSplit="3" ySplit="7" topLeftCell="I16" activePane="bottomRight" state="frozen"/>
      <selection activeCell="J14" sqref="J14"/>
      <selection pane="topRight" activeCell="J14" sqref="J14"/>
      <selection pane="bottomLeft" activeCell="J14" sqref="J14"/>
      <selection pane="bottomRight" activeCell="J17" sqref="J17"/>
    </sheetView>
  </sheetViews>
  <sheetFormatPr baseColWidth="10" defaultColWidth="11.42578125" defaultRowHeight="15" x14ac:dyDescent="0.25"/>
  <cols>
    <col min="1" max="1" width="34.28515625" customWidth="1"/>
    <col min="2" max="2" width="6.140625" customWidth="1"/>
    <col min="3" max="3" width="38.140625" customWidth="1"/>
    <col min="4" max="4" width="29.7109375" customWidth="1"/>
    <col min="5" max="5" width="32.5703125" customWidth="1"/>
    <col min="6" max="6" width="16.42578125" customWidth="1"/>
    <col min="7" max="7" width="63.28515625" customWidth="1"/>
    <col min="8" max="8" width="56.85546875" customWidth="1"/>
    <col min="9" max="9" width="13.140625" style="186" customWidth="1"/>
    <col min="10" max="10" width="137.7109375" style="92" customWidth="1"/>
    <col min="11" max="16384" width="11.42578125" style="92"/>
  </cols>
  <sheetData>
    <row r="1" spans="1:10" x14ac:dyDescent="0.25">
      <c r="A1" s="420" t="s">
        <v>0</v>
      </c>
      <c r="B1" s="420"/>
      <c r="C1" s="420"/>
      <c r="D1" s="420"/>
      <c r="E1" s="420"/>
      <c r="F1" s="420"/>
      <c r="I1" s="92"/>
    </row>
    <row r="2" spans="1:10" x14ac:dyDescent="0.25">
      <c r="A2" s="353" t="s">
        <v>17</v>
      </c>
      <c r="B2" s="354"/>
      <c r="C2" s="354"/>
      <c r="D2" s="354"/>
      <c r="E2" s="354"/>
      <c r="F2" s="354"/>
      <c r="I2" s="92"/>
    </row>
    <row r="3" spans="1:10" x14ac:dyDescent="0.25">
      <c r="A3" s="353" t="s">
        <v>2</v>
      </c>
      <c r="B3" s="354"/>
      <c r="C3" s="354"/>
      <c r="D3" s="354"/>
      <c r="E3" s="354"/>
      <c r="F3" s="354"/>
      <c r="I3" s="92"/>
    </row>
    <row r="4" spans="1:10" x14ac:dyDescent="0.25">
      <c r="A4" s="353" t="s">
        <v>3</v>
      </c>
      <c r="B4" s="354"/>
      <c r="C4" s="354"/>
      <c r="D4" s="354"/>
      <c r="E4" s="354"/>
      <c r="F4" s="354"/>
      <c r="I4" s="92"/>
    </row>
    <row r="5" spans="1:10" ht="15.75" thickBot="1" x14ac:dyDescent="0.3">
      <c r="A5" s="433"/>
      <c r="B5" s="434"/>
      <c r="C5" s="434"/>
      <c r="D5" s="434"/>
      <c r="E5" s="434"/>
      <c r="F5" s="434"/>
      <c r="I5" s="92"/>
    </row>
    <row r="6" spans="1:10" ht="15.75" thickBot="1" x14ac:dyDescent="0.3">
      <c r="A6" s="413" t="s">
        <v>229</v>
      </c>
      <c r="B6" s="414"/>
      <c r="C6" s="414"/>
      <c r="D6" s="414"/>
      <c r="E6" s="414"/>
      <c r="F6" s="421"/>
      <c r="G6" s="361" t="s">
        <v>888</v>
      </c>
      <c r="H6" s="362"/>
      <c r="I6" s="362"/>
      <c r="J6" s="363"/>
    </row>
    <row r="7" spans="1:10" ht="46.5" customHeight="1" thickBot="1" x14ac:dyDescent="0.3">
      <c r="A7" s="37" t="s">
        <v>29</v>
      </c>
      <c r="B7" s="416" t="s">
        <v>30</v>
      </c>
      <c r="C7" s="416"/>
      <c r="D7" s="221" t="s">
        <v>31</v>
      </c>
      <c r="E7" s="221" t="s">
        <v>32</v>
      </c>
      <c r="F7" s="38" t="s">
        <v>33</v>
      </c>
      <c r="G7" s="158" t="s">
        <v>939</v>
      </c>
      <c r="H7" s="158" t="s">
        <v>707</v>
      </c>
      <c r="I7" s="228" t="s">
        <v>889</v>
      </c>
      <c r="J7" s="228" t="s">
        <v>890</v>
      </c>
    </row>
    <row r="8" spans="1:10" ht="87" customHeight="1" x14ac:dyDescent="0.25">
      <c r="A8" s="431" t="s">
        <v>230</v>
      </c>
      <c r="B8" s="95" t="s">
        <v>35</v>
      </c>
      <c r="C8" s="94" t="s">
        <v>231</v>
      </c>
      <c r="D8" s="96" t="s">
        <v>232</v>
      </c>
      <c r="E8" s="94" t="s">
        <v>925</v>
      </c>
      <c r="F8" s="97">
        <v>44196</v>
      </c>
      <c r="G8" s="223" t="s">
        <v>719</v>
      </c>
      <c r="H8" s="225" t="s">
        <v>930</v>
      </c>
      <c r="I8" s="200">
        <v>0.34</v>
      </c>
      <c r="J8" s="219" t="s">
        <v>1086</v>
      </c>
    </row>
    <row r="9" spans="1:10" ht="182.25" customHeight="1" x14ac:dyDescent="0.25">
      <c r="A9" s="431"/>
      <c r="B9" s="95" t="s">
        <v>107</v>
      </c>
      <c r="C9" s="94" t="s">
        <v>233</v>
      </c>
      <c r="D9" s="96" t="s">
        <v>234</v>
      </c>
      <c r="E9" s="94" t="s">
        <v>925</v>
      </c>
      <c r="F9" s="97">
        <v>44180</v>
      </c>
      <c r="G9" s="98" t="s">
        <v>720</v>
      </c>
      <c r="H9" s="160" t="s">
        <v>931</v>
      </c>
      <c r="I9" s="193">
        <v>0.6</v>
      </c>
      <c r="J9" s="105" t="s">
        <v>1087</v>
      </c>
    </row>
    <row r="10" spans="1:10" ht="116.25" customHeight="1" x14ac:dyDescent="0.25">
      <c r="A10" s="431"/>
      <c r="B10" s="95" t="s">
        <v>110</v>
      </c>
      <c r="C10" s="94" t="s">
        <v>235</v>
      </c>
      <c r="D10" s="96" t="s">
        <v>236</v>
      </c>
      <c r="E10" s="94" t="s">
        <v>925</v>
      </c>
      <c r="F10" s="97">
        <v>44180</v>
      </c>
      <c r="G10" s="98" t="s">
        <v>721</v>
      </c>
      <c r="H10" s="160" t="s">
        <v>932</v>
      </c>
      <c r="I10" s="193">
        <v>0.4</v>
      </c>
      <c r="J10" s="105" t="s">
        <v>1131</v>
      </c>
    </row>
    <row r="11" spans="1:10" ht="99" customHeight="1" x14ac:dyDescent="0.25">
      <c r="A11" s="431" t="s">
        <v>237</v>
      </c>
      <c r="B11" s="95" t="s">
        <v>40</v>
      </c>
      <c r="C11" s="94" t="s">
        <v>238</v>
      </c>
      <c r="D11" s="96" t="s">
        <v>239</v>
      </c>
      <c r="E11" s="94" t="s">
        <v>925</v>
      </c>
      <c r="F11" s="97">
        <v>44135</v>
      </c>
      <c r="G11" s="99" t="s">
        <v>903</v>
      </c>
      <c r="H11" s="224" t="s">
        <v>708</v>
      </c>
      <c r="I11" s="198">
        <v>0</v>
      </c>
      <c r="J11" s="235" t="s">
        <v>1088</v>
      </c>
    </row>
    <row r="12" spans="1:10" ht="162" customHeight="1" x14ac:dyDescent="0.25">
      <c r="A12" s="431"/>
      <c r="B12" s="95" t="s">
        <v>123</v>
      </c>
      <c r="C12" s="94" t="s">
        <v>240</v>
      </c>
      <c r="D12" s="96" t="s">
        <v>241</v>
      </c>
      <c r="E12" s="94" t="s">
        <v>643</v>
      </c>
      <c r="F12" s="97">
        <v>44012</v>
      </c>
      <c r="G12" s="98" t="s">
        <v>722</v>
      </c>
      <c r="H12" s="164" t="s">
        <v>933</v>
      </c>
      <c r="I12" s="193">
        <v>1</v>
      </c>
      <c r="J12" s="105" t="s">
        <v>1089</v>
      </c>
    </row>
    <row r="13" spans="1:10" ht="131.25" customHeight="1" x14ac:dyDescent="0.25">
      <c r="A13" s="431"/>
      <c r="B13" s="95" t="s">
        <v>126</v>
      </c>
      <c r="C13" s="94" t="s">
        <v>242</v>
      </c>
      <c r="D13" s="96" t="s">
        <v>243</v>
      </c>
      <c r="E13" s="94" t="s">
        <v>926</v>
      </c>
      <c r="F13" s="97">
        <v>44104</v>
      </c>
      <c r="G13" s="98" t="s">
        <v>771</v>
      </c>
      <c r="H13" s="164" t="s">
        <v>934</v>
      </c>
      <c r="I13" s="193">
        <v>0.5</v>
      </c>
      <c r="J13" s="105" t="s">
        <v>1090</v>
      </c>
    </row>
    <row r="14" spans="1:10" ht="164.25" customHeight="1" x14ac:dyDescent="0.25">
      <c r="A14" s="431"/>
      <c r="B14" s="95" t="s">
        <v>244</v>
      </c>
      <c r="C14" s="94" t="s">
        <v>245</v>
      </c>
      <c r="D14" s="96" t="s">
        <v>246</v>
      </c>
      <c r="E14" s="94" t="s">
        <v>927</v>
      </c>
      <c r="F14" s="97">
        <v>44074</v>
      </c>
      <c r="G14" s="98" t="s">
        <v>759</v>
      </c>
      <c r="H14" s="164" t="s">
        <v>935</v>
      </c>
      <c r="I14" s="193">
        <v>0.5</v>
      </c>
      <c r="J14" s="235" t="s">
        <v>1091</v>
      </c>
    </row>
    <row r="15" spans="1:10" ht="133.5" customHeight="1" x14ac:dyDescent="0.25">
      <c r="A15" s="431"/>
      <c r="B15" s="95" t="s">
        <v>247</v>
      </c>
      <c r="C15" s="94" t="s">
        <v>248</v>
      </c>
      <c r="D15" s="96" t="s">
        <v>236</v>
      </c>
      <c r="E15" s="94" t="s">
        <v>928</v>
      </c>
      <c r="F15" s="97">
        <v>44165</v>
      </c>
      <c r="G15" s="98" t="s">
        <v>759</v>
      </c>
      <c r="H15" s="164" t="s">
        <v>936</v>
      </c>
      <c r="I15" s="198">
        <v>0</v>
      </c>
      <c r="J15" s="235" t="s">
        <v>946</v>
      </c>
    </row>
    <row r="16" spans="1:10" s="93" customFormat="1" ht="270" customHeight="1" thickBot="1" x14ac:dyDescent="0.3">
      <c r="A16" s="432"/>
      <c r="B16" s="100" t="s">
        <v>249</v>
      </c>
      <c r="C16" s="101" t="s">
        <v>250</v>
      </c>
      <c r="D16" s="102" t="s">
        <v>251</v>
      </c>
      <c r="E16" s="101" t="s">
        <v>929</v>
      </c>
      <c r="F16" s="103">
        <v>44196</v>
      </c>
      <c r="G16" s="222" t="s">
        <v>937</v>
      </c>
      <c r="H16" s="227" t="s">
        <v>938</v>
      </c>
      <c r="I16" s="194">
        <v>0.9</v>
      </c>
      <c r="J16" s="236" t="s">
        <v>1092</v>
      </c>
    </row>
    <row r="17" spans="1:1" x14ac:dyDescent="0.25">
      <c r="A17" s="488" t="s">
        <v>1125</v>
      </c>
    </row>
    <row r="18" spans="1:1" x14ac:dyDescent="0.25">
      <c r="A18" s="485" t="s">
        <v>1126</v>
      </c>
    </row>
    <row r="19" spans="1:1" x14ac:dyDescent="0.25">
      <c r="A19" s="486" t="s">
        <v>1127</v>
      </c>
    </row>
    <row r="20" spans="1:1" x14ac:dyDescent="0.25">
      <c r="A20" s="486" t="s">
        <v>1128</v>
      </c>
    </row>
    <row r="21" spans="1:1" x14ac:dyDescent="0.25">
      <c r="A21" s="490" t="s">
        <v>898</v>
      </c>
    </row>
  </sheetData>
  <mergeCells count="10">
    <mergeCell ref="G6:J6"/>
    <mergeCell ref="B7:C7"/>
    <mergeCell ref="A8:A10"/>
    <mergeCell ref="A11:A16"/>
    <mergeCell ref="A1:F1"/>
    <mergeCell ref="A2:F2"/>
    <mergeCell ref="A3:F3"/>
    <mergeCell ref="A4:F4"/>
    <mergeCell ref="A5:F5"/>
    <mergeCell ref="A6:F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4"/>
  <sheetViews>
    <sheetView topLeftCell="AA48" zoomScale="80" zoomScaleNormal="80" workbookViewId="0">
      <selection activeCell="AG48" sqref="AG48"/>
    </sheetView>
  </sheetViews>
  <sheetFormatPr baseColWidth="10" defaultColWidth="11.42578125" defaultRowHeight="15" x14ac:dyDescent="0.25"/>
  <cols>
    <col min="1" max="1" width="2.28515625" hidden="1" customWidth="1"/>
    <col min="3" max="3" width="15.42578125" bestFit="1" customWidth="1"/>
    <col min="4" max="4" width="34.7109375" style="44" customWidth="1"/>
    <col min="5" max="5" width="48.85546875" customWidth="1"/>
    <col min="6" max="6" width="60" customWidth="1"/>
    <col min="7" max="7" width="30.7109375" customWidth="1"/>
    <col min="8" max="8" width="20.7109375" customWidth="1"/>
    <col min="9" max="9" width="20.28515625" customWidth="1"/>
    <col min="10" max="12" width="0.42578125" hidden="1" customWidth="1"/>
    <col min="13" max="13" width="19.28515625" customWidth="1"/>
    <col min="14" max="14" width="49.7109375" customWidth="1"/>
    <col min="15" max="15" width="34.42578125" customWidth="1"/>
    <col min="16"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1" width="47.28515625" style="278" customWidth="1"/>
    <col min="32" max="32" width="35.140625" customWidth="1"/>
    <col min="33" max="33" width="76.42578125" style="277" customWidth="1"/>
  </cols>
  <sheetData>
    <row r="1" spans="1:37" ht="24.75" customHeight="1" x14ac:dyDescent="0.25">
      <c r="A1" s="289"/>
      <c r="B1" s="435"/>
      <c r="C1" s="436"/>
      <c r="D1" s="437"/>
      <c r="E1" s="444" t="s">
        <v>252</v>
      </c>
      <c r="F1" s="445"/>
      <c r="G1" s="445"/>
      <c r="H1" s="445"/>
      <c r="I1" s="445"/>
      <c r="J1" s="445"/>
      <c r="K1" s="445"/>
      <c r="L1" s="445"/>
      <c r="M1" s="445"/>
      <c r="N1" s="445"/>
      <c r="O1" s="445"/>
      <c r="P1" s="445"/>
      <c r="Q1" s="445"/>
      <c r="R1" s="445"/>
      <c r="S1" s="445"/>
      <c r="T1" s="445"/>
      <c r="U1" s="445"/>
      <c r="V1" s="445"/>
      <c r="W1" s="445"/>
      <c r="X1" s="445"/>
      <c r="Y1" s="445"/>
      <c r="Z1" s="445"/>
      <c r="AA1" s="445"/>
      <c r="AB1" s="445"/>
      <c r="AC1" s="445"/>
      <c r="AD1" s="446"/>
      <c r="AE1" s="453" t="s">
        <v>253</v>
      </c>
      <c r="AF1" s="454"/>
    </row>
    <row r="2" spans="1:37" ht="24.75" customHeight="1" x14ac:dyDescent="0.25">
      <c r="A2" s="288"/>
      <c r="B2" s="438"/>
      <c r="C2" s="439"/>
      <c r="D2" s="440"/>
      <c r="E2" s="447"/>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c r="AE2" s="455" t="s">
        <v>648</v>
      </c>
      <c r="AF2" s="456"/>
    </row>
    <row r="3" spans="1:37" ht="24.75" customHeight="1" x14ac:dyDescent="0.25">
      <c r="A3" s="288"/>
      <c r="B3" s="438"/>
      <c r="C3" s="439"/>
      <c r="D3" s="440"/>
      <c r="E3" s="447"/>
      <c r="F3" s="448"/>
      <c r="G3" s="448"/>
      <c r="H3" s="448"/>
      <c r="I3" s="448"/>
      <c r="J3" s="448"/>
      <c r="K3" s="448"/>
      <c r="L3" s="448"/>
      <c r="M3" s="448"/>
      <c r="N3" s="448"/>
      <c r="O3" s="448"/>
      <c r="P3" s="448"/>
      <c r="Q3" s="448"/>
      <c r="R3" s="448"/>
      <c r="S3" s="448"/>
      <c r="T3" s="448"/>
      <c r="U3" s="448"/>
      <c r="V3" s="448"/>
      <c r="W3" s="448"/>
      <c r="X3" s="448"/>
      <c r="Y3" s="448"/>
      <c r="Z3" s="448"/>
      <c r="AA3" s="448"/>
      <c r="AB3" s="448"/>
      <c r="AC3" s="448"/>
      <c r="AD3" s="449"/>
      <c r="AE3" s="457" t="s">
        <v>649</v>
      </c>
      <c r="AF3" s="458"/>
    </row>
    <row r="4" spans="1:37" ht="24.75" customHeight="1" thickBot="1" x14ac:dyDescent="0.3">
      <c r="A4" s="287"/>
      <c r="B4" s="441"/>
      <c r="C4" s="442"/>
      <c r="D4" s="443"/>
      <c r="E4" s="450"/>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c r="AE4" s="459" t="s">
        <v>254</v>
      </c>
      <c r="AF4" s="460"/>
    </row>
    <row r="5" spans="1:37" ht="21.75" customHeight="1" thickBot="1" x14ac:dyDescent="0.3"/>
    <row r="6" spans="1:37" s="191" customFormat="1" ht="32.25" customHeight="1" thickBot="1" x14ac:dyDescent="0.25">
      <c r="B6" s="521" t="s">
        <v>255</v>
      </c>
      <c r="C6" s="521" t="s">
        <v>66</v>
      </c>
      <c r="D6" s="521" t="s">
        <v>256</v>
      </c>
      <c r="E6" s="521" t="s">
        <v>257</v>
      </c>
      <c r="F6" s="523" t="s">
        <v>258</v>
      </c>
      <c r="G6" s="521" t="s">
        <v>259</v>
      </c>
      <c r="H6" s="521" t="s">
        <v>260</v>
      </c>
      <c r="I6" s="521" t="s">
        <v>261</v>
      </c>
      <c r="J6" s="525" t="s">
        <v>262</v>
      </c>
      <c r="K6" s="461" t="s">
        <v>263</v>
      </c>
      <c r="L6" s="527" t="s">
        <v>264</v>
      </c>
      <c r="M6" s="521" t="s">
        <v>265</v>
      </c>
      <c r="N6" s="529" t="s">
        <v>266</v>
      </c>
      <c r="O6" s="530"/>
      <c r="P6" s="530"/>
      <c r="Q6" s="530"/>
      <c r="R6" s="530"/>
      <c r="S6" s="530"/>
      <c r="T6" s="530"/>
      <c r="U6" s="530"/>
      <c r="V6" s="530"/>
      <c r="W6" s="531"/>
      <c r="X6" s="521" t="s">
        <v>267</v>
      </c>
      <c r="Y6" s="518" t="s">
        <v>268</v>
      </c>
      <c r="Z6" s="519"/>
      <c r="AA6" s="519"/>
      <c r="AB6" s="519"/>
      <c r="AC6" s="519"/>
      <c r="AD6" s="520"/>
      <c r="AE6" s="361" t="s">
        <v>1042</v>
      </c>
      <c r="AF6" s="362"/>
      <c r="AG6" s="363"/>
    </row>
    <row r="7" spans="1:37" s="191" customFormat="1" ht="26.25" thickBot="1" x14ac:dyDescent="0.25">
      <c r="B7" s="522"/>
      <c r="C7" s="522"/>
      <c r="D7" s="522"/>
      <c r="E7" s="522"/>
      <c r="F7" s="524"/>
      <c r="G7" s="522"/>
      <c r="H7" s="522"/>
      <c r="I7" s="522"/>
      <c r="J7" s="526"/>
      <c r="K7" s="498"/>
      <c r="L7" s="528"/>
      <c r="M7" s="522"/>
      <c r="N7" s="532" t="s">
        <v>270</v>
      </c>
      <c r="O7" s="532" t="s">
        <v>271</v>
      </c>
      <c r="P7" s="532" t="s">
        <v>272</v>
      </c>
      <c r="Q7" s="532" t="s">
        <v>273</v>
      </c>
      <c r="R7" s="533" t="s">
        <v>274</v>
      </c>
      <c r="S7" s="516" t="s">
        <v>275</v>
      </c>
      <c r="T7" s="516" t="s">
        <v>276</v>
      </c>
      <c r="U7" s="534" t="s">
        <v>277</v>
      </c>
      <c r="V7" s="532" t="s">
        <v>278</v>
      </c>
      <c r="W7" s="532" t="s">
        <v>279</v>
      </c>
      <c r="X7" s="522"/>
      <c r="Y7" s="532" t="s">
        <v>260</v>
      </c>
      <c r="Z7" s="532" t="s">
        <v>261</v>
      </c>
      <c r="AA7" s="535" t="s">
        <v>280</v>
      </c>
      <c r="AB7" s="535" t="s">
        <v>281</v>
      </c>
      <c r="AC7" s="535" t="s">
        <v>282</v>
      </c>
      <c r="AD7" s="517" t="s">
        <v>283</v>
      </c>
      <c r="AE7" s="158" t="s">
        <v>1036</v>
      </c>
      <c r="AF7" s="323" t="s">
        <v>32</v>
      </c>
      <c r="AG7" s="275" t="s">
        <v>890</v>
      </c>
    </row>
    <row r="8" spans="1:37" s="191" customFormat="1" ht="132" customHeight="1" x14ac:dyDescent="0.2">
      <c r="B8" s="297">
        <v>1</v>
      </c>
      <c r="C8" s="500" t="s">
        <v>284</v>
      </c>
      <c r="D8" s="501" t="s">
        <v>285</v>
      </c>
      <c r="E8" s="501" t="s">
        <v>286</v>
      </c>
      <c r="F8" s="501" t="s">
        <v>287</v>
      </c>
      <c r="G8" s="501" t="s">
        <v>288</v>
      </c>
      <c r="H8" s="501" t="s">
        <v>289</v>
      </c>
      <c r="I8" s="501" t="s">
        <v>290</v>
      </c>
      <c r="J8" s="502">
        <v>1</v>
      </c>
      <c r="K8" s="502">
        <v>5</v>
      </c>
      <c r="L8" s="502">
        <f t="shared" ref="L8:L39" si="0">J8*K8</f>
        <v>5</v>
      </c>
      <c r="M8" s="324" t="str">
        <f>VLOOKUP(K8,[1]MapadeCalor!$B$2:$G$6,J8+1,0)</f>
        <v>ALTO</v>
      </c>
      <c r="N8" s="503" t="s">
        <v>291</v>
      </c>
      <c r="O8" s="501" t="s">
        <v>292</v>
      </c>
      <c r="P8" s="501" t="s">
        <v>293</v>
      </c>
      <c r="Q8" s="501" t="s">
        <v>260</v>
      </c>
      <c r="R8" s="504">
        <f t="shared" ref="R8:R39" si="1">IF(O8="Correctivo",5,(IF(O8="Preventivo",15,(IF(O8="Detectivo",20,0)))))</f>
        <v>15</v>
      </c>
      <c r="S8" s="504">
        <f t="shared" ref="S8:S39" si="2">IF(P8="Manual",5,(IF(P8="Automático",10,0)))</f>
        <v>10</v>
      </c>
      <c r="T8" s="504">
        <f t="shared" ref="T8:T39" si="3">IF(Q8="Probabilidad",0,(IF(Q8="Impacto",0,(IF(Q8="Ambos",10,0)))))</f>
        <v>0</v>
      </c>
      <c r="U8" s="504">
        <f t="shared" ref="U8:U39" si="4">SUM(R8+S8+T8)</f>
        <v>25</v>
      </c>
      <c r="V8" s="324" t="str">
        <f t="shared" ref="V8:V39" si="5">IF(U8=0,"Sin control",(IF(U8&lt;19,"Control Débil",(IF(((U8&gt;=20)*AND(U8&lt;29)),"Control Adecuado",IF(U8&gt;=30,"Control Fuerte","Error"))))))</f>
        <v>Control Adecuado</v>
      </c>
      <c r="W8" s="324" t="str">
        <f t="shared" ref="W8:W39" si="6">IF(Q8="Probabilidad","Cambie el valor de la probabilidad",(IF(Q8="Impacto","Cambie el valor del impacto",(IF(Q8="Ambos","Cambie probabilidad e impacto","Sin Acción")))))</f>
        <v>Cambie el valor de la probabilidad</v>
      </c>
      <c r="X8" s="505" t="s">
        <v>294</v>
      </c>
      <c r="Y8" s="324"/>
      <c r="Z8" s="324"/>
      <c r="AA8" s="504">
        <v>0</v>
      </c>
      <c r="AB8" s="504">
        <f t="shared" ref="AB8:AB23" si="7">IF(Z8="Insignificante",1,(IF(Z8="Menor",2,(IF(Z8="Moderado",3,(IF(Z8="Mayor",4,(IF(Z8="Catastrófico",5,0)))))))))</f>
        <v>0</v>
      </c>
      <c r="AC8" s="504">
        <f t="shared" ref="AC8:AC23" si="8">AA8*AB8</f>
        <v>0</v>
      </c>
      <c r="AD8" s="325" t="e">
        <f>VLOOKUP(AB8,[1]MapadeCalor!$B$2:$G$6,AA8+1,0)</f>
        <v>#N/A</v>
      </c>
      <c r="AE8" s="297" t="s">
        <v>882</v>
      </c>
      <c r="AF8" s="326" t="s">
        <v>883</v>
      </c>
      <c r="AG8" s="536" t="s">
        <v>1043</v>
      </c>
      <c r="AH8" s="293" t="s">
        <v>296</v>
      </c>
      <c r="AI8" s="293" t="s">
        <v>297</v>
      </c>
      <c r="AJ8" s="293" t="s">
        <v>298</v>
      </c>
      <c r="AK8" s="293" t="s">
        <v>260</v>
      </c>
    </row>
    <row r="9" spans="1:37" s="191" customFormat="1" ht="141.75" customHeight="1" x14ac:dyDescent="0.2">
      <c r="B9" s="237">
        <v>2</v>
      </c>
      <c r="C9" s="290" t="s">
        <v>284</v>
      </c>
      <c r="D9" s="238" t="s">
        <v>285</v>
      </c>
      <c r="E9" s="238" t="s">
        <v>299</v>
      </c>
      <c r="F9" s="238" t="s">
        <v>300</v>
      </c>
      <c r="G9" s="238" t="s">
        <v>301</v>
      </c>
      <c r="H9" s="238" t="s">
        <v>302</v>
      </c>
      <c r="I9" s="238" t="s">
        <v>290</v>
      </c>
      <c r="J9" s="239">
        <f t="shared" ref="J9:J40" si="9">IF(H9="Raro",1,(IF(H9="Poco Probable",2,(IF(H9="Posible",3,(IF(H9="Probable",4,(IF(H9="Casi Seguro",5,0)))))))))</f>
        <v>3</v>
      </c>
      <c r="K9" s="239">
        <f t="shared" ref="K9:K40" si="10">IF(I9="Insignificante",1,(IF(I9="Menor",2,(IF(I9="Moderado",3,(IF(I9="Mayor",4,(IF(I9="Catastrófico",5,0)))))))))</f>
        <v>3</v>
      </c>
      <c r="L9" s="239">
        <f t="shared" si="0"/>
        <v>9</v>
      </c>
      <c r="M9" s="276" t="str">
        <f>VLOOKUP(K9,[1]MapadeCalor!$B$2:$G$6,J9+1,0)</f>
        <v>ALTO</v>
      </c>
      <c r="N9" s="243" t="s">
        <v>303</v>
      </c>
      <c r="O9" s="238" t="s">
        <v>297</v>
      </c>
      <c r="P9" s="238" t="s">
        <v>298</v>
      </c>
      <c r="Q9" s="238" t="s">
        <v>260</v>
      </c>
      <c r="R9" s="240">
        <f t="shared" si="1"/>
        <v>5</v>
      </c>
      <c r="S9" s="240">
        <f t="shared" si="2"/>
        <v>5</v>
      </c>
      <c r="T9" s="240">
        <f t="shared" si="3"/>
        <v>0</v>
      </c>
      <c r="U9" s="240">
        <f t="shared" si="4"/>
        <v>10</v>
      </c>
      <c r="V9" s="276" t="str">
        <f t="shared" si="5"/>
        <v>Control Débil</v>
      </c>
      <c r="W9" s="276" t="str">
        <f t="shared" si="6"/>
        <v>Cambie el valor de la probabilidad</v>
      </c>
      <c r="X9" s="241" t="s">
        <v>304</v>
      </c>
      <c r="Y9" s="276"/>
      <c r="Z9" s="276"/>
      <c r="AA9" s="240">
        <f t="shared" ref="AA9:AA23" si="11">IF(Y9="Raro",1,(IF(Y9="Poco Probable",2,(IF(Y9="Posible",3,(IF(Y9="Probable",4,(IF(Y9="Casi Seguro",5,0)))))))))</f>
        <v>0</v>
      </c>
      <c r="AB9" s="240">
        <f t="shared" si="7"/>
        <v>0</v>
      </c>
      <c r="AC9" s="240">
        <f t="shared" si="8"/>
        <v>0</v>
      </c>
      <c r="AD9" s="242" t="e">
        <f>VLOOKUP(AB9,[1]MapadeCalor!$B$2:$G$6,AA9+1,0)</f>
        <v>#N/A</v>
      </c>
      <c r="AE9" s="237" t="s">
        <v>947</v>
      </c>
      <c r="AF9" s="298" t="s">
        <v>883</v>
      </c>
      <c r="AG9" s="537" t="s">
        <v>1044</v>
      </c>
      <c r="AH9" s="293" t="s">
        <v>306</v>
      </c>
      <c r="AI9" s="293" t="s">
        <v>307</v>
      </c>
    </row>
    <row r="10" spans="1:37" s="191" customFormat="1" ht="132" customHeight="1" x14ac:dyDescent="0.2">
      <c r="B10" s="237">
        <v>3</v>
      </c>
      <c r="C10" s="290" t="s">
        <v>305</v>
      </c>
      <c r="D10" s="238" t="s">
        <v>308</v>
      </c>
      <c r="E10" s="238" t="s">
        <v>309</v>
      </c>
      <c r="F10" s="238" t="s">
        <v>310</v>
      </c>
      <c r="G10" s="238" t="s">
        <v>311</v>
      </c>
      <c r="H10" s="238" t="s">
        <v>302</v>
      </c>
      <c r="I10" s="238" t="s">
        <v>290</v>
      </c>
      <c r="J10" s="240">
        <f t="shared" si="9"/>
        <v>3</v>
      </c>
      <c r="K10" s="240">
        <f t="shared" si="10"/>
        <v>3</v>
      </c>
      <c r="L10" s="239">
        <f t="shared" si="0"/>
        <v>9</v>
      </c>
      <c r="M10" s="276" t="str">
        <f>VLOOKUP(K10,[1]MapadeCalor!$B$2:$G$6,J10+1,0)</f>
        <v>ALTO</v>
      </c>
      <c r="N10" s="243" t="s">
        <v>312</v>
      </c>
      <c r="O10" s="238" t="s">
        <v>292</v>
      </c>
      <c r="P10" s="238" t="s">
        <v>298</v>
      </c>
      <c r="Q10" s="238" t="s">
        <v>260</v>
      </c>
      <c r="R10" s="240">
        <f t="shared" si="1"/>
        <v>15</v>
      </c>
      <c r="S10" s="240">
        <f t="shared" si="2"/>
        <v>5</v>
      </c>
      <c r="T10" s="240">
        <f t="shared" si="3"/>
        <v>0</v>
      </c>
      <c r="U10" s="240">
        <f t="shared" si="4"/>
        <v>20</v>
      </c>
      <c r="V10" s="276" t="str">
        <f t="shared" si="5"/>
        <v>Control Adecuado</v>
      </c>
      <c r="W10" s="276" t="str">
        <f t="shared" si="6"/>
        <v>Cambie el valor de la probabilidad</v>
      </c>
      <c r="X10" s="241" t="s">
        <v>313</v>
      </c>
      <c r="Y10" s="276"/>
      <c r="Z10" s="276"/>
      <c r="AA10" s="240">
        <f t="shared" si="11"/>
        <v>0</v>
      </c>
      <c r="AB10" s="240">
        <f t="shared" si="7"/>
        <v>0</v>
      </c>
      <c r="AC10" s="240">
        <f t="shared" si="8"/>
        <v>0</v>
      </c>
      <c r="AD10" s="242" t="e">
        <f>VLOOKUP(AB10,[1]MapadeCalor!$B$2:$G$6,AA10+1,0)</f>
        <v>#N/A</v>
      </c>
      <c r="AE10" s="237" t="s">
        <v>772</v>
      </c>
      <c r="AF10" s="298" t="s">
        <v>884</v>
      </c>
      <c r="AG10" s="538" t="s">
        <v>1045</v>
      </c>
      <c r="AH10" s="293" t="s">
        <v>314</v>
      </c>
    </row>
    <row r="11" spans="1:37" s="191" customFormat="1" ht="102.75" customHeight="1" x14ac:dyDescent="0.2">
      <c r="B11" s="237">
        <v>4</v>
      </c>
      <c r="C11" s="290" t="s">
        <v>305</v>
      </c>
      <c r="D11" s="238" t="s">
        <v>308</v>
      </c>
      <c r="E11" s="238" t="s">
        <v>315</v>
      </c>
      <c r="F11" s="238" t="s">
        <v>316</v>
      </c>
      <c r="G11" s="238" t="s">
        <v>317</v>
      </c>
      <c r="H11" s="238" t="s">
        <v>302</v>
      </c>
      <c r="I11" s="238" t="s">
        <v>290</v>
      </c>
      <c r="J11" s="240">
        <f t="shared" si="9"/>
        <v>3</v>
      </c>
      <c r="K11" s="240">
        <f t="shared" si="10"/>
        <v>3</v>
      </c>
      <c r="L11" s="239">
        <f t="shared" si="0"/>
        <v>9</v>
      </c>
      <c r="M11" s="276" t="str">
        <f>VLOOKUP(K11,[1]MapadeCalor!$B$2:$G$6,J11+1,0)</f>
        <v>ALTO</v>
      </c>
      <c r="N11" s="243" t="s">
        <v>318</v>
      </c>
      <c r="O11" s="238" t="s">
        <v>292</v>
      </c>
      <c r="P11" s="238" t="s">
        <v>298</v>
      </c>
      <c r="Q11" s="238" t="s">
        <v>319</v>
      </c>
      <c r="R11" s="240">
        <f t="shared" si="1"/>
        <v>15</v>
      </c>
      <c r="S11" s="240">
        <f t="shared" si="2"/>
        <v>5</v>
      </c>
      <c r="T11" s="240">
        <f t="shared" si="3"/>
        <v>10</v>
      </c>
      <c r="U11" s="240">
        <f t="shared" si="4"/>
        <v>30</v>
      </c>
      <c r="V11" s="276" t="str">
        <f t="shared" si="5"/>
        <v>Control Fuerte</v>
      </c>
      <c r="W11" s="276" t="str">
        <f t="shared" si="6"/>
        <v>Cambie probabilidad e impacto</v>
      </c>
      <c r="X11" s="241" t="s">
        <v>320</v>
      </c>
      <c r="Y11" s="276"/>
      <c r="Z11" s="276"/>
      <c r="AA11" s="240">
        <f t="shared" si="11"/>
        <v>0</v>
      </c>
      <c r="AB11" s="240">
        <f t="shared" si="7"/>
        <v>0</v>
      </c>
      <c r="AC11" s="240">
        <f t="shared" si="8"/>
        <v>0</v>
      </c>
      <c r="AD11" s="242" t="e">
        <f>VLOOKUP(AB11,[1]MapadeCalor!$B$2:$G$6,AA11+1,0)</f>
        <v>#N/A</v>
      </c>
      <c r="AE11" s="237" t="s">
        <v>773</v>
      </c>
      <c r="AF11" s="298" t="s">
        <v>884</v>
      </c>
      <c r="AG11" s="538" t="s">
        <v>1046</v>
      </c>
      <c r="AH11" s="293" t="s">
        <v>322</v>
      </c>
    </row>
    <row r="12" spans="1:37" s="191" customFormat="1" ht="170.25" customHeight="1" x14ac:dyDescent="0.2">
      <c r="B12" s="237">
        <v>5</v>
      </c>
      <c r="C12" s="290" t="s">
        <v>305</v>
      </c>
      <c r="D12" s="238" t="s">
        <v>308</v>
      </c>
      <c r="E12" s="238" t="s">
        <v>323</v>
      </c>
      <c r="F12" s="238" t="s">
        <v>324</v>
      </c>
      <c r="G12" s="238" t="s">
        <v>325</v>
      </c>
      <c r="H12" s="276" t="s">
        <v>302</v>
      </c>
      <c r="I12" s="276" t="s">
        <v>326</v>
      </c>
      <c r="J12" s="240">
        <f t="shared" si="9"/>
        <v>3</v>
      </c>
      <c r="K12" s="240">
        <f t="shared" si="10"/>
        <v>4</v>
      </c>
      <c r="L12" s="239">
        <f t="shared" si="0"/>
        <v>12</v>
      </c>
      <c r="M12" s="276" t="str">
        <f>VLOOKUP(K12,[1]MapadeCalor!$B$2:$G$6,J12+1,0)</f>
        <v>ALTO</v>
      </c>
      <c r="N12" s="243" t="s">
        <v>327</v>
      </c>
      <c r="O12" s="238" t="s">
        <v>292</v>
      </c>
      <c r="P12" s="238" t="s">
        <v>298</v>
      </c>
      <c r="Q12" s="238" t="s">
        <v>319</v>
      </c>
      <c r="R12" s="240">
        <f t="shared" si="1"/>
        <v>15</v>
      </c>
      <c r="S12" s="240">
        <f t="shared" si="2"/>
        <v>5</v>
      </c>
      <c r="T12" s="240">
        <f t="shared" si="3"/>
        <v>10</v>
      </c>
      <c r="U12" s="240">
        <f t="shared" si="4"/>
        <v>30</v>
      </c>
      <c r="V12" s="276" t="str">
        <f t="shared" si="5"/>
        <v>Control Fuerte</v>
      </c>
      <c r="W12" s="276" t="str">
        <f t="shared" si="6"/>
        <v>Cambie probabilidad e impacto</v>
      </c>
      <c r="X12" s="241" t="s">
        <v>328</v>
      </c>
      <c r="Y12" s="276"/>
      <c r="Z12" s="276"/>
      <c r="AA12" s="240">
        <f t="shared" si="11"/>
        <v>0</v>
      </c>
      <c r="AB12" s="240">
        <f t="shared" si="7"/>
        <v>0</v>
      </c>
      <c r="AC12" s="240">
        <f t="shared" si="8"/>
        <v>0</v>
      </c>
      <c r="AD12" s="242" t="e">
        <f>VLOOKUP(AB12,[1]MapadeCalor!$B$2:$G$6,AA12+1,0)</f>
        <v>#N/A</v>
      </c>
      <c r="AE12" s="237" t="s">
        <v>774</v>
      </c>
      <c r="AF12" s="298" t="s">
        <v>884</v>
      </c>
      <c r="AG12" s="538" t="s">
        <v>1047</v>
      </c>
      <c r="AH12" s="294"/>
    </row>
    <row r="13" spans="1:37" s="191" customFormat="1" ht="153" x14ac:dyDescent="0.2">
      <c r="B13" s="237">
        <v>6</v>
      </c>
      <c r="C13" s="290" t="s">
        <v>330</v>
      </c>
      <c r="D13" s="238" t="s">
        <v>308</v>
      </c>
      <c r="E13" s="238" t="s">
        <v>331</v>
      </c>
      <c r="F13" s="238" t="s">
        <v>332</v>
      </c>
      <c r="G13" s="238" t="s">
        <v>333</v>
      </c>
      <c r="H13" s="276" t="s">
        <v>334</v>
      </c>
      <c r="I13" s="276" t="s">
        <v>326</v>
      </c>
      <c r="J13" s="240">
        <f t="shared" si="9"/>
        <v>2</v>
      </c>
      <c r="K13" s="240">
        <f t="shared" si="10"/>
        <v>4</v>
      </c>
      <c r="L13" s="239">
        <f t="shared" si="0"/>
        <v>8</v>
      </c>
      <c r="M13" s="276" t="str">
        <f>VLOOKUP(K13,[1]MapadeCalor!$B$2:$G$6,J13+1,0)</f>
        <v>ALTO</v>
      </c>
      <c r="N13" s="244" t="s">
        <v>335</v>
      </c>
      <c r="O13" s="238" t="s">
        <v>292</v>
      </c>
      <c r="P13" s="238" t="s">
        <v>298</v>
      </c>
      <c r="Q13" s="238" t="s">
        <v>319</v>
      </c>
      <c r="R13" s="240">
        <f t="shared" si="1"/>
        <v>15</v>
      </c>
      <c r="S13" s="240">
        <f t="shared" si="2"/>
        <v>5</v>
      </c>
      <c r="T13" s="240">
        <f t="shared" si="3"/>
        <v>10</v>
      </c>
      <c r="U13" s="240">
        <f t="shared" si="4"/>
        <v>30</v>
      </c>
      <c r="V13" s="276" t="str">
        <f t="shared" si="5"/>
        <v>Control Fuerte</v>
      </c>
      <c r="W13" s="276" t="str">
        <f t="shared" si="6"/>
        <v>Cambie probabilidad e impacto</v>
      </c>
      <c r="X13" s="241" t="s">
        <v>336</v>
      </c>
      <c r="Y13" s="276"/>
      <c r="Z13" s="276"/>
      <c r="AA13" s="240">
        <f t="shared" si="11"/>
        <v>0</v>
      </c>
      <c r="AB13" s="240">
        <f t="shared" si="7"/>
        <v>0</v>
      </c>
      <c r="AC13" s="240">
        <f t="shared" si="8"/>
        <v>0</v>
      </c>
      <c r="AD13" s="242" t="e">
        <f>VLOOKUP(AB13,[1]MapadeCalor!$B$2:$G$6,AA13+1,0)</f>
        <v>#N/A</v>
      </c>
      <c r="AE13" s="237" t="s">
        <v>775</v>
      </c>
      <c r="AF13" s="298" t="s">
        <v>884</v>
      </c>
      <c r="AG13" s="538" t="s">
        <v>1048</v>
      </c>
      <c r="AH13" s="293" t="s">
        <v>337</v>
      </c>
    </row>
    <row r="14" spans="1:37" s="191" customFormat="1" ht="150.75" customHeight="1" x14ac:dyDescent="0.2">
      <c r="B14" s="237">
        <v>7</v>
      </c>
      <c r="C14" s="290" t="s">
        <v>330</v>
      </c>
      <c r="D14" s="238" t="s">
        <v>338</v>
      </c>
      <c r="E14" s="238" t="s">
        <v>339</v>
      </c>
      <c r="F14" s="269" t="s">
        <v>948</v>
      </c>
      <c r="G14" s="238" t="s">
        <v>340</v>
      </c>
      <c r="H14" s="276" t="s">
        <v>334</v>
      </c>
      <c r="I14" s="276" t="s">
        <v>290</v>
      </c>
      <c r="J14" s="240">
        <f t="shared" si="9"/>
        <v>2</v>
      </c>
      <c r="K14" s="240">
        <f t="shared" si="10"/>
        <v>3</v>
      </c>
      <c r="L14" s="239">
        <f t="shared" si="0"/>
        <v>6</v>
      </c>
      <c r="M14" s="276" t="str">
        <f>VLOOKUP(K14,[1]MapadeCalor!$B$2:$G$6,J14+1,0)</f>
        <v>MEDIO</v>
      </c>
      <c r="N14" s="243" t="s">
        <v>341</v>
      </c>
      <c r="O14" s="238" t="s">
        <v>292</v>
      </c>
      <c r="P14" s="238" t="s">
        <v>298</v>
      </c>
      <c r="Q14" s="238" t="s">
        <v>260</v>
      </c>
      <c r="R14" s="240">
        <f t="shared" si="1"/>
        <v>15</v>
      </c>
      <c r="S14" s="240">
        <f t="shared" si="2"/>
        <v>5</v>
      </c>
      <c r="T14" s="240">
        <f t="shared" si="3"/>
        <v>0</v>
      </c>
      <c r="U14" s="240">
        <f t="shared" si="4"/>
        <v>20</v>
      </c>
      <c r="V14" s="276" t="str">
        <f t="shared" si="5"/>
        <v>Control Adecuado</v>
      </c>
      <c r="W14" s="276" t="str">
        <f t="shared" si="6"/>
        <v>Cambie el valor de la probabilidad</v>
      </c>
      <c r="X14" s="243" t="s">
        <v>949</v>
      </c>
      <c r="Y14" s="276"/>
      <c r="Z14" s="276"/>
      <c r="AA14" s="240">
        <f t="shared" si="11"/>
        <v>0</v>
      </c>
      <c r="AB14" s="240">
        <f t="shared" si="7"/>
        <v>0</v>
      </c>
      <c r="AC14" s="240">
        <f t="shared" si="8"/>
        <v>0</v>
      </c>
      <c r="AD14" s="242" t="e">
        <f>VLOOKUP(AB14,[1]MapadeCalor!$B$2:$G$6,AA14+1,0)</f>
        <v>#N/A</v>
      </c>
      <c r="AE14" s="299" t="s">
        <v>776</v>
      </c>
      <c r="AF14" s="298" t="s">
        <v>777</v>
      </c>
      <c r="AG14" s="538" t="s">
        <v>1035</v>
      </c>
      <c r="AH14" s="293" t="s">
        <v>343</v>
      </c>
    </row>
    <row r="15" spans="1:37" s="191" customFormat="1" ht="126.75" customHeight="1" x14ac:dyDescent="0.2">
      <c r="B15" s="237">
        <v>8</v>
      </c>
      <c r="C15" s="290" t="s">
        <v>342</v>
      </c>
      <c r="D15" s="238" t="s">
        <v>338</v>
      </c>
      <c r="E15" s="238" t="s">
        <v>344</v>
      </c>
      <c r="F15" s="269" t="s">
        <v>345</v>
      </c>
      <c r="G15" s="246" t="s">
        <v>950</v>
      </c>
      <c r="H15" s="276" t="s">
        <v>334</v>
      </c>
      <c r="I15" s="276" t="s">
        <v>290</v>
      </c>
      <c r="J15" s="240">
        <f t="shared" si="9"/>
        <v>2</v>
      </c>
      <c r="K15" s="240">
        <f t="shared" si="10"/>
        <v>3</v>
      </c>
      <c r="L15" s="239">
        <f t="shared" si="0"/>
        <v>6</v>
      </c>
      <c r="M15" s="276" t="str">
        <f>VLOOKUP(K15,[1]MapadeCalor!$B$2:$G$6,J15+1,0)</f>
        <v>MEDIO</v>
      </c>
      <c r="N15" s="244" t="s">
        <v>346</v>
      </c>
      <c r="O15" s="238" t="s">
        <v>292</v>
      </c>
      <c r="P15" s="238" t="s">
        <v>298</v>
      </c>
      <c r="Q15" s="238" t="s">
        <v>260</v>
      </c>
      <c r="R15" s="240">
        <f t="shared" si="1"/>
        <v>15</v>
      </c>
      <c r="S15" s="240">
        <f t="shared" si="2"/>
        <v>5</v>
      </c>
      <c r="T15" s="240">
        <f t="shared" si="3"/>
        <v>0</v>
      </c>
      <c r="U15" s="240">
        <f t="shared" si="4"/>
        <v>20</v>
      </c>
      <c r="V15" s="276" t="str">
        <f t="shared" si="5"/>
        <v>Control Adecuado</v>
      </c>
      <c r="W15" s="276" t="str">
        <f t="shared" si="6"/>
        <v>Cambie el valor de la probabilidad</v>
      </c>
      <c r="X15" s="243" t="s">
        <v>347</v>
      </c>
      <c r="Y15" s="276"/>
      <c r="Z15" s="276"/>
      <c r="AA15" s="240">
        <f t="shared" si="11"/>
        <v>0</v>
      </c>
      <c r="AB15" s="240">
        <f t="shared" si="7"/>
        <v>0</v>
      </c>
      <c r="AC15" s="240">
        <f t="shared" si="8"/>
        <v>0</v>
      </c>
      <c r="AD15" s="242" t="e">
        <f>VLOOKUP(AB15,[1]MapadeCalor!$B$2:$G$6,AA15+1,0)</f>
        <v>#N/A</v>
      </c>
      <c r="AE15" s="237" t="s">
        <v>778</v>
      </c>
      <c r="AF15" s="298" t="s">
        <v>777</v>
      </c>
      <c r="AG15" s="538" t="s">
        <v>1034</v>
      </c>
      <c r="AH15" s="293" t="s">
        <v>348</v>
      </c>
    </row>
    <row r="16" spans="1:37" s="191" customFormat="1" ht="234.75" customHeight="1" x14ac:dyDescent="0.2">
      <c r="A16" s="295"/>
      <c r="B16" s="237">
        <v>9</v>
      </c>
      <c r="C16" s="290" t="s">
        <v>305</v>
      </c>
      <c r="D16" s="238" t="s">
        <v>338</v>
      </c>
      <c r="E16" s="238" t="s">
        <v>349</v>
      </c>
      <c r="F16" s="246" t="s">
        <v>951</v>
      </c>
      <c r="G16" s="246" t="s">
        <v>952</v>
      </c>
      <c r="H16" s="276" t="s">
        <v>289</v>
      </c>
      <c r="I16" s="276" t="s">
        <v>326</v>
      </c>
      <c r="J16" s="240">
        <f t="shared" si="9"/>
        <v>4</v>
      </c>
      <c r="K16" s="240">
        <f t="shared" si="10"/>
        <v>4</v>
      </c>
      <c r="L16" s="239">
        <f t="shared" si="0"/>
        <v>16</v>
      </c>
      <c r="M16" s="276" t="str">
        <f>VLOOKUP(K16,[1]MapadeCalor!$B$2:$G$6,J16+1,0)</f>
        <v>MUY ALTO</v>
      </c>
      <c r="N16" s="243" t="s">
        <v>350</v>
      </c>
      <c r="O16" s="238" t="s">
        <v>292</v>
      </c>
      <c r="P16" s="238" t="s">
        <v>298</v>
      </c>
      <c r="Q16" s="238" t="s">
        <v>260</v>
      </c>
      <c r="R16" s="240">
        <f t="shared" si="1"/>
        <v>15</v>
      </c>
      <c r="S16" s="240">
        <f t="shared" si="2"/>
        <v>5</v>
      </c>
      <c r="T16" s="240">
        <f t="shared" si="3"/>
        <v>0</v>
      </c>
      <c r="U16" s="240">
        <f t="shared" si="4"/>
        <v>20</v>
      </c>
      <c r="V16" s="276" t="str">
        <f t="shared" si="5"/>
        <v>Control Adecuado</v>
      </c>
      <c r="W16" s="276" t="str">
        <f t="shared" si="6"/>
        <v>Cambie el valor de la probabilidad</v>
      </c>
      <c r="X16" s="243" t="s">
        <v>953</v>
      </c>
      <c r="Y16" s="276"/>
      <c r="Z16" s="276"/>
      <c r="AA16" s="240">
        <f t="shared" si="11"/>
        <v>0</v>
      </c>
      <c r="AB16" s="240">
        <f t="shared" si="7"/>
        <v>0</v>
      </c>
      <c r="AC16" s="240">
        <f t="shared" si="8"/>
        <v>0</v>
      </c>
      <c r="AD16" s="242" t="e">
        <f>VLOOKUP(AB16,[1]MapadeCalor!$B$2:$G$6,AA16+1,0)</f>
        <v>#N/A</v>
      </c>
      <c r="AE16" s="299" t="s">
        <v>779</v>
      </c>
      <c r="AF16" s="298" t="s">
        <v>777</v>
      </c>
      <c r="AG16" s="537" t="s">
        <v>1033</v>
      </c>
      <c r="AH16" s="293" t="s">
        <v>351</v>
      </c>
    </row>
    <row r="17" spans="1:35" s="191" customFormat="1" ht="322.5" customHeight="1" x14ac:dyDescent="0.2">
      <c r="B17" s="237">
        <v>10</v>
      </c>
      <c r="C17" s="290" t="s">
        <v>305</v>
      </c>
      <c r="D17" s="238" t="s">
        <v>338</v>
      </c>
      <c r="E17" s="238" t="s">
        <v>352</v>
      </c>
      <c r="F17" s="238" t="s">
        <v>353</v>
      </c>
      <c r="G17" s="246" t="s">
        <v>954</v>
      </c>
      <c r="H17" s="276" t="s">
        <v>354</v>
      </c>
      <c r="I17" s="276" t="s">
        <v>290</v>
      </c>
      <c r="J17" s="240">
        <f t="shared" si="9"/>
        <v>1</v>
      </c>
      <c r="K17" s="240">
        <f t="shared" si="10"/>
        <v>3</v>
      </c>
      <c r="L17" s="239">
        <f t="shared" si="0"/>
        <v>3</v>
      </c>
      <c r="M17" s="276" t="str">
        <f>VLOOKUP(K17,[1]MapadeCalor!$B$2:$G$6,J17+1,0)</f>
        <v>BAJO</v>
      </c>
      <c r="N17" s="243" t="s">
        <v>355</v>
      </c>
      <c r="O17" s="238" t="s">
        <v>307</v>
      </c>
      <c r="P17" s="238" t="s">
        <v>298</v>
      </c>
      <c r="Q17" s="238" t="s">
        <v>260</v>
      </c>
      <c r="R17" s="240">
        <f t="shared" si="1"/>
        <v>20</v>
      </c>
      <c r="S17" s="240">
        <f t="shared" si="2"/>
        <v>5</v>
      </c>
      <c r="T17" s="240">
        <f t="shared" si="3"/>
        <v>0</v>
      </c>
      <c r="U17" s="240">
        <f t="shared" si="4"/>
        <v>25</v>
      </c>
      <c r="V17" s="276" t="str">
        <f t="shared" si="5"/>
        <v>Control Adecuado</v>
      </c>
      <c r="W17" s="276" t="str">
        <f t="shared" si="6"/>
        <v>Cambie el valor de la probabilidad</v>
      </c>
      <c r="X17" s="243" t="s">
        <v>356</v>
      </c>
      <c r="Y17" s="276"/>
      <c r="Z17" s="276"/>
      <c r="AA17" s="240">
        <f t="shared" si="11"/>
        <v>0</v>
      </c>
      <c r="AB17" s="240">
        <f t="shared" si="7"/>
        <v>0</v>
      </c>
      <c r="AC17" s="240">
        <f t="shared" si="8"/>
        <v>0</v>
      </c>
      <c r="AD17" s="242" t="e">
        <f>VLOOKUP(AB17,[1]MapadeCalor!$B$2:$G$6,AA17+1,0)</f>
        <v>#N/A</v>
      </c>
      <c r="AE17" s="299" t="s">
        <v>955</v>
      </c>
      <c r="AF17" s="298" t="s">
        <v>777</v>
      </c>
      <c r="AG17" s="537" t="s">
        <v>1039</v>
      </c>
      <c r="AH17" s="293" t="s">
        <v>285</v>
      </c>
    </row>
    <row r="18" spans="1:35" s="191" customFormat="1" ht="318.75" x14ac:dyDescent="0.2">
      <c r="A18" s="295"/>
      <c r="B18" s="237">
        <v>11</v>
      </c>
      <c r="C18" s="290" t="s">
        <v>305</v>
      </c>
      <c r="D18" s="238" t="s">
        <v>338</v>
      </c>
      <c r="E18" s="238" t="s">
        <v>357</v>
      </c>
      <c r="F18" s="238" t="s">
        <v>956</v>
      </c>
      <c r="G18" s="238" t="s">
        <v>957</v>
      </c>
      <c r="H18" s="276" t="s">
        <v>289</v>
      </c>
      <c r="I18" s="276" t="s">
        <v>326</v>
      </c>
      <c r="J18" s="240">
        <f t="shared" si="9"/>
        <v>4</v>
      </c>
      <c r="K18" s="240">
        <f t="shared" si="10"/>
        <v>4</v>
      </c>
      <c r="L18" s="239">
        <f t="shared" si="0"/>
        <v>16</v>
      </c>
      <c r="M18" s="276" t="str">
        <f>VLOOKUP(K18,[1]MapadeCalor!$B$2:$G$6,J18+1,0)</f>
        <v>MUY ALTO</v>
      </c>
      <c r="N18" s="243" t="s">
        <v>358</v>
      </c>
      <c r="O18" s="238" t="s">
        <v>292</v>
      </c>
      <c r="P18" s="238" t="s">
        <v>298</v>
      </c>
      <c r="Q18" s="238" t="s">
        <v>260</v>
      </c>
      <c r="R18" s="240">
        <f t="shared" si="1"/>
        <v>15</v>
      </c>
      <c r="S18" s="240">
        <f t="shared" si="2"/>
        <v>5</v>
      </c>
      <c r="T18" s="240">
        <f t="shared" si="3"/>
        <v>0</v>
      </c>
      <c r="U18" s="240">
        <f t="shared" si="4"/>
        <v>20</v>
      </c>
      <c r="V18" s="276" t="str">
        <f t="shared" si="5"/>
        <v>Control Adecuado</v>
      </c>
      <c r="W18" s="276" t="str">
        <f t="shared" si="6"/>
        <v>Cambie el valor de la probabilidad</v>
      </c>
      <c r="X18" s="243" t="s">
        <v>958</v>
      </c>
      <c r="Y18" s="276"/>
      <c r="Z18" s="276"/>
      <c r="AA18" s="240">
        <f t="shared" si="11"/>
        <v>0</v>
      </c>
      <c r="AB18" s="240">
        <f t="shared" si="7"/>
        <v>0</v>
      </c>
      <c r="AC18" s="240">
        <f t="shared" si="8"/>
        <v>0</v>
      </c>
      <c r="AD18" s="242" t="e">
        <f>VLOOKUP(AB18,[1]MapadeCalor!$B$2:$G$6,AA18+1,0)</f>
        <v>#N/A</v>
      </c>
      <c r="AE18" s="300" t="s">
        <v>780</v>
      </c>
      <c r="AF18" s="298" t="s">
        <v>777</v>
      </c>
      <c r="AG18" s="538" t="s">
        <v>1032</v>
      </c>
      <c r="AH18" s="293" t="s">
        <v>359</v>
      </c>
    </row>
    <row r="19" spans="1:35" s="191" customFormat="1" ht="218.25" customHeight="1" x14ac:dyDescent="0.2">
      <c r="B19" s="237">
        <v>12</v>
      </c>
      <c r="C19" s="248" t="s">
        <v>284</v>
      </c>
      <c r="D19" s="276" t="s">
        <v>360</v>
      </c>
      <c r="E19" s="464" t="s">
        <v>361</v>
      </c>
      <c r="F19" s="243" t="s">
        <v>362</v>
      </c>
      <c r="G19" s="243" t="s">
        <v>363</v>
      </c>
      <c r="H19" s="276" t="s">
        <v>364</v>
      </c>
      <c r="I19" s="276" t="s">
        <v>290</v>
      </c>
      <c r="J19" s="240">
        <f t="shared" si="9"/>
        <v>5</v>
      </c>
      <c r="K19" s="240">
        <f t="shared" si="10"/>
        <v>3</v>
      </c>
      <c r="L19" s="239">
        <f t="shared" si="0"/>
        <v>15</v>
      </c>
      <c r="M19" s="276" t="str">
        <f>VLOOKUP(K19,[1]MapadeCalor!$B$2:$G$6,J19+1,0)</f>
        <v>MUY ALTO</v>
      </c>
      <c r="N19" s="243" t="s">
        <v>365</v>
      </c>
      <c r="O19" s="238" t="s">
        <v>292</v>
      </c>
      <c r="P19" s="238" t="s">
        <v>298</v>
      </c>
      <c r="Q19" s="238" t="s">
        <v>260</v>
      </c>
      <c r="R19" s="240">
        <f t="shared" si="1"/>
        <v>15</v>
      </c>
      <c r="S19" s="240">
        <f t="shared" si="2"/>
        <v>5</v>
      </c>
      <c r="T19" s="240">
        <f t="shared" si="3"/>
        <v>0</v>
      </c>
      <c r="U19" s="240">
        <f t="shared" si="4"/>
        <v>20</v>
      </c>
      <c r="V19" s="276" t="str">
        <f t="shared" si="5"/>
        <v>Control Adecuado</v>
      </c>
      <c r="W19" s="276" t="str">
        <f t="shared" si="6"/>
        <v>Cambie el valor de la probabilidad</v>
      </c>
      <c r="X19" s="243" t="s">
        <v>366</v>
      </c>
      <c r="Y19" s="276"/>
      <c r="Z19" s="276"/>
      <c r="AA19" s="240">
        <f t="shared" si="11"/>
        <v>0</v>
      </c>
      <c r="AB19" s="240">
        <f t="shared" si="7"/>
        <v>0</v>
      </c>
      <c r="AC19" s="240">
        <f t="shared" si="8"/>
        <v>0</v>
      </c>
      <c r="AD19" s="242" t="e">
        <f>VLOOKUP(AB19,[1]MapadeCalor!$B$2:$G$6,AA19+1,0)</f>
        <v>#N/A</v>
      </c>
      <c r="AE19" s="301" t="s">
        <v>781</v>
      </c>
      <c r="AF19" s="302" t="s">
        <v>782</v>
      </c>
      <c r="AG19" s="537" t="s">
        <v>1049</v>
      </c>
      <c r="AH19" s="292"/>
    </row>
    <row r="20" spans="1:35" s="191" customFormat="1" ht="134.25" customHeight="1" x14ac:dyDescent="0.2">
      <c r="B20" s="237">
        <v>13</v>
      </c>
      <c r="C20" s="248" t="s">
        <v>330</v>
      </c>
      <c r="D20" s="276" t="s">
        <v>360</v>
      </c>
      <c r="E20" s="465"/>
      <c r="F20" s="243" t="s">
        <v>367</v>
      </c>
      <c r="G20" s="243" t="s">
        <v>368</v>
      </c>
      <c r="H20" s="276" t="s">
        <v>354</v>
      </c>
      <c r="I20" s="276" t="s">
        <v>290</v>
      </c>
      <c r="J20" s="240">
        <f t="shared" si="9"/>
        <v>1</v>
      </c>
      <c r="K20" s="240">
        <f t="shared" si="10"/>
        <v>3</v>
      </c>
      <c r="L20" s="239">
        <f t="shared" si="0"/>
        <v>3</v>
      </c>
      <c r="M20" s="276" t="str">
        <f>VLOOKUP(K20,[1]MapadeCalor!$B$2:$G$6,J20+1,0)</f>
        <v>BAJO</v>
      </c>
      <c r="N20" s="243" t="s">
        <v>369</v>
      </c>
      <c r="O20" s="238" t="s">
        <v>292</v>
      </c>
      <c r="P20" s="238" t="s">
        <v>298</v>
      </c>
      <c r="Q20" s="238" t="s">
        <v>261</v>
      </c>
      <c r="R20" s="240">
        <f t="shared" si="1"/>
        <v>15</v>
      </c>
      <c r="S20" s="240">
        <f t="shared" si="2"/>
        <v>5</v>
      </c>
      <c r="T20" s="240">
        <f t="shared" si="3"/>
        <v>0</v>
      </c>
      <c r="U20" s="240">
        <f t="shared" si="4"/>
        <v>20</v>
      </c>
      <c r="V20" s="276" t="str">
        <f t="shared" si="5"/>
        <v>Control Adecuado</v>
      </c>
      <c r="W20" s="276" t="str">
        <f t="shared" si="6"/>
        <v>Cambie el valor del impacto</v>
      </c>
      <c r="X20" s="243" t="s">
        <v>370</v>
      </c>
      <c r="Y20" s="276"/>
      <c r="Z20" s="276"/>
      <c r="AA20" s="240">
        <f t="shared" si="11"/>
        <v>0</v>
      </c>
      <c r="AB20" s="240">
        <f t="shared" si="7"/>
        <v>0</v>
      </c>
      <c r="AC20" s="240">
        <f t="shared" si="8"/>
        <v>0</v>
      </c>
      <c r="AD20" s="242" t="e">
        <f>VLOOKUP(AB20,[1]MapadeCalor!$B$2:$G$6,AA20+1,0)</f>
        <v>#N/A</v>
      </c>
      <c r="AE20" s="301" t="s">
        <v>783</v>
      </c>
      <c r="AF20" s="302" t="s">
        <v>784</v>
      </c>
      <c r="AG20" s="537" t="s">
        <v>1050</v>
      </c>
      <c r="AH20" s="293" t="s">
        <v>360</v>
      </c>
    </row>
    <row r="21" spans="1:35" s="191" customFormat="1" ht="235.5" customHeight="1" x14ac:dyDescent="0.2">
      <c r="A21" s="295"/>
      <c r="B21" s="237">
        <v>14</v>
      </c>
      <c r="C21" s="248" t="s">
        <v>284</v>
      </c>
      <c r="D21" s="276" t="s">
        <v>360</v>
      </c>
      <c r="E21" s="243" t="s">
        <v>371</v>
      </c>
      <c r="F21" s="247" t="s">
        <v>372</v>
      </c>
      <c r="G21" s="247" t="s">
        <v>373</v>
      </c>
      <c r="H21" s="276" t="s">
        <v>289</v>
      </c>
      <c r="I21" s="276" t="s">
        <v>290</v>
      </c>
      <c r="J21" s="240">
        <f t="shared" si="9"/>
        <v>4</v>
      </c>
      <c r="K21" s="240">
        <f t="shared" si="10"/>
        <v>3</v>
      </c>
      <c r="L21" s="239">
        <f t="shared" si="0"/>
        <v>12</v>
      </c>
      <c r="M21" s="276" t="str">
        <f>VLOOKUP(K21,[1]MapadeCalor!$B$2:$G$6,J21+1,0)</f>
        <v>MUY ALTO</v>
      </c>
      <c r="N21" s="243" t="s">
        <v>374</v>
      </c>
      <c r="O21" s="238" t="s">
        <v>292</v>
      </c>
      <c r="P21" s="238" t="s">
        <v>298</v>
      </c>
      <c r="Q21" s="238" t="s">
        <v>319</v>
      </c>
      <c r="R21" s="240">
        <f t="shared" si="1"/>
        <v>15</v>
      </c>
      <c r="S21" s="240">
        <f t="shared" si="2"/>
        <v>5</v>
      </c>
      <c r="T21" s="240">
        <f t="shared" si="3"/>
        <v>10</v>
      </c>
      <c r="U21" s="240">
        <f t="shared" si="4"/>
        <v>30</v>
      </c>
      <c r="V21" s="276" t="str">
        <f t="shared" si="5"/>
        <v>Control Fuerte</v>
      </c>
      <c r="W21" s="276" t="str">
        <f t="shared" si="6"/>
        <v>Cambie probabilidad e impacto</v>
      </c>
      <c r="X21" s="243" t="s">
        <v>375</v>
      </c>
      <c r="Y21" s="276"/>
      <c r="Z21" s="276"/>
      <c r="AA21" s="240">
        <f t="shared" si="11"/>
        <v>0</v>
      </c>
      <c r="AB21" s="240">
        <f t="shared" si="7"/>
        <v>0</v>
      </c>
      <c r="AC21" s="240">
        <f t="shared" si="8"/>
        <v>0</v>
      </c>
      <c r="AD21" s="242" t="e">
        <f>VLOOKUP(AB21,[1]MapadeCalor!$B$2:$G$6,AA21+1,0)</f>
        <v>#N/A</v>
      </c>
      <c r="AE21" s="301" t="s">
        <v>785</v>
      </c>
      <c r="AF21" s="302" t="s">
        <v>782</v>
      </c>
      <c r="AG21" s="537" t="s">
        <v>1040</v>
      </c>
      <c r="AH21" s="293" t="s">
        <v>308</v>
      </c>
    </row>
    <row r="22" spans="1:35" s="191" customFormat="1" ht="155.25" customHeight="1" x14ac:dyDescent="0.2">
      <c r="B22" s="237">
        <v>15</v>
      </c>
      <c r="C22" s="248" t="s">
        <v>321</v>
      </c>
      <c r="D22" s="276" t="s">
        <v>360</v>
      </c>
      <c r="E22" s="244" t="s">
        <v>376</v>
      </c>
      <c r="F22" s="247" t="s">
        <v>377</v>
      </c>
      <c r="G22" s="247" t="s">
        <v>378</v>
      </c>
      <c r="H22" s="276" t="s">
        <v>302</v>
      </c>
      <c r="I22" s="276" t="s">
        <v>326</v>
      </c>
      <c r="J22" s="240">
        <f t="shared" si="9"/>
        <v>3</v>
      </c>
      <c r="K22" s="240">
        <f t="shared" si="10"/>
        <v>4</v>
      </c>
      <c r="L22" s="239">
        <f t="shared" si="0"/>
        <v>12</v>
      </c>
      <c r="M22" s="276" t="str">
        <f>VLOOKUP(K22,[1]MapadeCalor!$B$2:$G$6,J22+1,0)</f>
        <v>ALTO</v>
      </c>
      <c r="N22" s="243" t="s">
        <v>379</v>
      </c>
      <c r="O22" s="238" t="s">
        <v>292</v>
      </c>
      <c r="P22" s="238" t="s">
        <v>298</v>
      </c>
      <c r="Q22" s="238" t="s">
        <v>260</v>
      </c>
      <c r="R22" s="240">
        <f t="shared" si="1"/>
        <v>15</v>
      </c>
      <c r="S22" s="240">
        <f t="shared" si="2"/>
        <v>5</v>
      </c>
      <c r="T22" s="240">
        <f t="shared" si="3"/>
        <v>0</v>
      </c>
      <c r="U22" s="240">
        <f t="shared" si="4"/>
        <v>20</v>
      </c>
      <c r="V22" s="276" t="str">
        <f t="shared" si="5"/>
        <v>Control Adecuado</v>
      </c>
      <c r="W22" s="276" t="str">
        <f t="shared" si="6"/>
        <v>Cambie el valor de la probabilidad</v>
      </c>
      <c r="X22" s="243" t="s">
        <v>380</v>
      </c>
      <c r="Y22" s="276"/>
      <c r="Z22" s="276"/>
      <c r="AA22" s="240">
        <f t="shared" si="11"/>
        <v>0</v>
      </c>
      <c r="AB22" s="240">
        <f t="shared" si="7"/>
        <v>0</v>
      </c>
      <c r="AC22" s="240">
        <f t="shared" si="8"/>
        <v>0</v>
      </c>
      <c r="AD22" s="242" t="e">
        <f>VLOOKUP(AB22,[1]MapadeCalor!$B$2:$G$6,AA22+1,0)</f>
        <v>#N/A</v>
      </c>
      <c r="AE22" s="301" t="s">
        <v>786</v>
      </c>
      <c r="AF22" s="302" t="s">
        <v>782</v>
      </c>
      <c r="AG22" s="537" t="s">
        <v>1130</v>
      </c>
      <c r="AH22" s="292"/>
    </row>
    <row r="23" spans="1:35" s="191" customFormat="1" ht="104.25" customHeight="1" x14ac:dyDescent="0.2">
      <c r="B23" s="237">
        <v>16</v>
      </c>
      <c r="C23" s="248" t="s">
        <v>342</v>
      </c>
      <c r="D23" s="276" t="s">
        <v>360</v>
      </c>
      <c r="E23" s="243" t="s">
        <v>382</v>
      </c>
      <c r="F23" s="247" t="s">
        <v>383</v>
      </c>
      <c r="G23" s="247" t="s">
        <v>363</v>
      </c>
      <c r="H23" s="276" t="s">
        <v>334</v>
      </c>
      <c r="I23" s="276" t="s">
        <v>326</v>
      </c>
      <c r="J23" s="240">
        <f t="shared" si="9"/>
        <v>2</v>
      </c>
      <c r="K23" s="240">
        <f t="shared" si="10"/>
        <v>4</v>
      </c>
      <c r="L23" s="239">
        <f t="shared" si="0"/>
        <v>8</v>
      </c>
      <c r="M23" s="276" t="str">
        <f>VLOOKUP(K23,[1]MapadeCalor!$B$2:$G$6,J23+1,0)</f>
        <v>ALTO</v>
      </c>
      <c r="N23" s="243" t="s">
        <v>384</v>
      </c>
      <c r="O23" s="238" t="s">
        <v>292</v>
      </c>
      <c r="P23" s="238" t="s">
        <v>293</v>
      </c>
      <c r="Q23" s="238" t="s">
        <v>261</v>
      </c>
      <c r="R23" s="240">
        <f t="shared" si="1"/>
        <v>15</v>
      </c>
      <c r="S23" s="240">
        <f t="shared" si="2"/>
        <v>10</v>
      </c>
      <c r="T23" s="240">
        <f t="shared" si="3"/>
        <v>0</v>
      </c>
      <c r="U23" s="240">
        <f t="shared" si="4"/>
        <v>25</v>
      </c>
      <c r="V23" s="276" t="str">
        <f t="shared" si="5"/>
        <v>Control Adecuado</v>
      </c>
      <c r="W23" s="276" t="str">
        <f t="shared" si="6"/>
        <v>Cambie el valor del impacto</v>
      </c>
      <c r="X23" s="243" t="s">
        <v>385</v>
      </c>
      <c r="Y23" s="276"/>
      <c r="Z23" s="276"/>
      <c r="AA23" s="240">
        <f t="shared" si="11"/>
        <v>0</v>
      </c>
      <c r="AB23" s="240">
        <f t="shared" si="7"/>
        <v>0</v>
      </c>
      <c r="AC23" s="240">
        <f t="shared" si="8"/>
        <v>0</v>
      </c>
      <c r="AD23" s="242" t="e">
        <f>VLOOKUP(AB23,[1]MapadeCalor!$B$2:$G$6,AA23+1,0)</f>
        <v>#N/A</v>
      </c>
      <c r="AE23" s="301" t="s">
        <v>787</v>
      </c>
      <c r="AF23" s="302" t="s">
        <v>782</v>
      </c>
      <c r="AG23" s="537" t="s">
        <v>1051</v>
      </c>
      <c r="AH23" s="292"/>
    </row>
    <row r="24" spans="1:35" s="191" customFormat="1" ht="183" customHeight="1" x14ac:dyDescent="0.2">
      <c r="B24" s="237">
        <v>17</v>
      </c>
      <c r="C24" s="248" t="s">
        <v>284</v>
      </c>
      <c r="D24" s="276" t="s">
        <v>360</v>
      </c>
      <c r="E24" s="245" t="s">
        <v>788</v>
      </c>
      <c r="F24" s="249" t="s">
        <v>789</v>
      </c>
      <c r="G24" s="249" t="s">
        <v>790</v>
      </c>
      <c r="H24" s="276" t="s">
        <v>302</v>
      </c>
      <c r="I24" s="276" t="s">
        <v>390</v>
      </c>
      <c r="J24" s="240">
        <f t="shared" si="9"/>
        <v>3</v>
      </c>
      <c r="K24" s="240">
        <f t="shared" si="10"/>
        <v>2</v>
      </c>
      <c r="L24" s="239">
        <f t="shared" si="0"/>
        <v>6</v>
      </c>
      <c r="M24" s="276" t="str">
        <f>VLOOKUP(K24,[1]MapadeCalor!$B$2:$G$6,J24+1,0)</f>
        <v>MEDIO</v>
      </c>
      <c r="N24" s="245" t="s">
        <v>791</v>
      </c>
      <c r="O24" s="238" t="s">
        <v>297</v>
      </c>
      <c r="P24" s="238" t="s">
        <v>298</v>
      </c>
      <c r="Q24" s="238" t="s">
        <v>319</v>
      </c>
      <c r="R24" s="240">
        <f t="shared" si="1"/>
        <v>5</v>
      </c>
      <c r="S24" s="240">
        <f t="shared" si="2"/>
        <v>5</v>
      </c>
      <c r="T24" s="240">
        <f t="shared" si="3"/>
        <v>10</v>
      </c>
      <c r="U24" s="240">
        <f t="shared" si="4"/>
        <v>20</v>
      </c>
      <c r="V24" s="276" t="str">
        <f t="shared" si="5"/>
        <v>Control Adecuado</v>
      </c>
      <c r="W24" s="276" t="str">
        <f t="shared" si="6"/>
        <v>Cambie probabilidad e impacto</v>
      </c>
      <c r="X24" s="243" t="s">
        <v>792</v>
      </c>
      <c r="Y24" s="276"/>
      <c r="Z24" s="276"/>
      <c r="AA24" s="240"/>
      <c r="AB24" s="240"/>
      <c r="AC24" s="240"/>
      <c r="AD24" s="242" t="e">
        <f>VLOOKUP(AB24,[1]MapadeCalor!$B$2:$G$6,AA24+1,0)</f>
        <v>#N/A</v>
      </c>
      <c r="AE24" s="237" t="s">
        <v>793</v>
      </c>
      <c r="AF24" s="298" t="s">
        <v>794</v>
      </c>
      <c r="AG24" s="539" t="s">
        <v>1031</v>
      </c>
      <c r="AH24" s="293"/>
    </row>
    <row r="25" spans="1:35" s="191" customFormat="1" ht="87.75" customHeight="1" x14ac:dyDescent="0.2">
      <c r="B25" s="237">
        <v>18</v>
      </c>
      <c r="C25" s="248" t="s">
        <v>284</v>
      </c>
      <c r="D25" s="276" t="s">
        <v>360</v>
      </c>
      <c r="E25" s="245" t="s">
        <v>795</v>
      </c>
      <c r="F25" s="249" t="s">
        <v>796</v>
      </c>
      <c r="G25" s="245" t="s">
        <v>797</v>
      </c>
      <c r="H25" s="276" t="s">
        <v>289</v>
      </c>
      <c r="I25" s="276" t="s">
        <v>390</v>
      </c>
      <c r="J25" s="240">
        <f t="shared" si="9"/>
        <v>4</v>
      </c>
      <c r="K25" s="240">
        <f t="shared" si="10"/>
        <v>2</v>
      </c>
      <c r="L25" s="239">
        <f t="shared" si="0"/>
        <v>8</v>
      </c>
      <c r="M25" s="276" t="str">
        <f>VLOOKUP(K25,[1]MapadeCalor!$B$2:$G$6,J25+1,0)</f>
        <v>ALTO</v>
      </c>
      <c r="N25" s="245" t="s">
        <v>798</v>
      </c>
      <c r="O25" s="238" t="s">
        <v>292</v>
      </c>
      <c r="P25" s="238" t="s">
        <v>298</v>
      </c>
      <c r="Q25" s="238" t="s">
        <v>260</v>
      </c>
      <c r="R25" s="240">
        <f t="shared" si="1"/>
        <v>15</v>
      </c>
      <c r="S25" s="240">
        <f t="shared" si="2"/>
        <v>5</v>
      </c>
      <c r="T25" s="240">
        <f t="shared" si="3"/>
        <v>0</v>
      </c>
      <c r="U25" s="240">
        <f t="shared" si="4"/>
        <v>20</v>
      </c>
      <c r="V25" s="276" t="str">
        <f t="shared" si="5"/>
        <v>Control Adecuado</v>
      </c>
      <c r="W25" s="276" t="str">
        <f t="shared" si="6"/>
        <v>Cambie el valor de la probabilidad</v>
      </c>
      <c r="X25" s="241" t="s">
        <v>799</v>
      </c>
      <c r="Y25" s="276"/>
      <c r="Z25" s="276"/>
      <c r="AA25" s="240"/>
      <c r="AB25" s="240"/>
      <c r="AC25" s="240"/>
      <c r="AD25" s="242" t="e">
        <f>VLOOKUP(AB25,[1]MapadeCalor!$B$2:$G$6,AA25+1,0)</f>
        <v>#N/A</v>
      </c>
      <c r="AE25" s="237" t="s">
        <v>800</v>
      </c>
      <c r="AF25" s="298" t="s">
        <v>801</v>
      </c>
      <c r="AG25" s="537" t="s">
        <v>1093</v>
      </c>
      <c r="AH25" s="293"/>
    </row>
    <row r="26" spans="1:35" s="191" customFormat="1" ht="138.75" customHeight="1" x14ac:dyDescent="0.2">
      <c r="B26" s="237">
        <v>19</v>
      </c>
      <c r="C26" s="248" t="s">
        <v>284</v>
      </c>
      <c r="D26" s="276" t="s">
        <v>360</v>
      </c>
      <c r="E26" s="245" t="s">
        <v>802</v>
      </c>
      <c r="F26" s="249" t="s">
        <v>803</v>
      </c>
      <c r="G26" s="249" t="s">
        <v>804</v>
      </c>
      <c r="H26" s="276" t="s">
        <v>289</v>
      </c>
      <c r="I26" s="276" t="s">
        <v>390</v>
      </c>
      <c r="J26" s="240">
        <f t="shared" si="9"/>
        <v>4</v>
      </c>
      <c r="K26" s="240">
        <f t="shared" si="10"/>
        <v>2</v>
      </c>
      <c r="L26" s="239">
        <f t="shared" si="0"/>
        <v>8</v>
      </c>
      <c r="M26" s="276" t="str">
        <f>VLOOKUP(K26,[1]MapadeCalor!$B$2:$G$6,J26+1,0)</f>
        <v>ALTO</v>
      </c>
      <c r="N26" s="245" t="s">
        <v>805</v>
      </c>
      <c r="O26" s="238" t="s">
        <v>307</v>
      </c>
      <c r="P26" s="238" t="s">
        <v>298</v>
      </c>
      <c r="Q26" s="238" t="s">
        <v>260</v>
      </c>
      <c r="R26" s="240">
        <f t="shared" si="1"/>
        <v>20</v>
      </c>
      <c r="S26" s="240">
        <f t="shared" si="2"/>
        <v>5</v>
      </c>
      <c r="T26" s="240">
        <f t="shared" si="3"/>
        <v>0</v>
      </c>
      <c r="U26" s="240">
        <f t="shared" si="4"/>
        <v>25</v>
      </c>
      <c r="V26" s="276" t="str">
        <f t="shared" si="5"/>
        <v>Control Adecuado</v>
      </c>
      <c r="W26" s="276" t="str">
        <f t="shared" si="6"/>
        <v>Cambie el valor de la probabilidad</v>
      </c>
      <c r="X26" s="241" t="s">
        <v>806</v>
      </c>
      <c r="Y26" s="276"/>
      <c r="Z26" s="276"/>
      <c r="AA26" s="240"/>
      <c r="AB26" s="240"/>
      <c r="AC26" s="240"/>
      <c r="AD26" s="242" t="e">
        <f>VLOOKUP(AB26,[1]MapadeCalor!$B$2:$G$6,AA26+1,0)</f>
        <v>#N/A</v>
      </c>
      <c r="AE26" s="237" t="s">
        <v>807</v>
      </c>
      <c r="AF26" s="298" t="s">
        <v>808</v>
      </c>
      <c r="AG26" s="537" t="s">
        <v>1094</v>
      </c>
      <c r="AH26" s="293"/>
    </row>
    <row r="27" spans="1:35" s="191" customFormat="1" ht="231.75" customHeight="1" x14ac:dyDescent="0.2">
      <c r="B27" s="237">
        <v>20</v>
      </c>
      <c r="C27" s="248" t="s">
        <v>305</v>
      </c>
      <c r="D27" s="276" t="s">
        <v>343</v>
      </c>
      <c r="E27" s="250" t="s">
        <v>387</v>
      </c>
      <c r="F27" s="327" t="s">
        <v>388</v>
      </c>
      <c r="G27" s="327" t="s">
        <v>389</v>
      </c>
      <c r="H27" s="276" t="s">
        <v>302</v>
      </c>
      <c r="I27" s="276" t="s">
        <v>390</v>
      </c>
      <c r="J27" s="240">
        <f t="shared" si="9"/>
        <v>3</v>
      </c>
      <c r="K27" s="240">
        <f t="shared" si="10"/>
        <v>2</v>
      </c>
      <c r="L27" s="239">
        <f t="shared" si="0"/>
        <v>6</v>
      </c>
      <c r="M27" s="276" t="str">
        <f>VLOOKUP(K27,[1]MapadeCalor!$B$2:$G$6,J27+1,0)</f>
        <v>MEDIO</v>
      </c>
      <c r="N27" s="243" t="s">
        <v>391</v>
      </c>
      <c r="O27" s="238" t="s">
        <v>292</v>
      </c>
      <c r="P27" s="238" t="s">
        <v>298</v>
      </c>
      <c r="Q27" s="238" t="s">
        <v>319</v>
      </c>
      <c r="R27" s="240">
        <f t="shared" si="1"/>
        <v>15</v>
      </c>
      <c r="S27" s="240">
        <f t="shared" si="2"/>
        <v>5</v>
      </c>
      <c r="T27" s="240">
        <f t="shared" si="3"/>
        <v>10</v>
      </c>
      <c r="U27" s="240">
        <f t="shared" si="4"/>
        <v>30</v>
      </c>
      <c r="V27" s="276" t="str">
        <f t="shared" si="5"/>
        <v>Control Fuerte</v>
      </c>
      <c r="W27" s="276" t="str">
        <f t="shared" si="6"/>
        <v>Cambie probabilidad e impacto</v>
      </c>
      <c r="X27" s="243" t="s">
        <v>392</v>
      </c>
      <c r="Y27" s="276"/>
      <c r="Z27" s="276"/>
      <c r="AA27" s="240">
        <f t="shared" ref="AA27:AA58" si="12">IF(Y27="Raro",1,(IF(Y27="Poco Probable",2,(IF(Y27="Posible",3,(IF(Y27="Probable",4,(IF(Y27="Casi Seguro",5,0)))))))))</f>
        <v>0</v>
      </c>
      <c r="AB27" s="240">
        <f t="shared" ref="AB27:AB58" si="13">IF(Z27="Insignificante",1,(IF(Z27="Menor",2,(IF(Z27="Moderado",3,(IF(Z27="Mayor",4,(IF(Z27="Catastrófico",5,0)))))))))</f>
        <v>0</v>
      </c>
      <c r="AC27" s="240">
        <f t="shared" ref="AC27:AC58" si="14">AA27*AB27</f>
        <v>0</v>
      </c>
      <c r="AD27" s="242" t="e">
        <f>VLOOKUP(AB27,[1]MapadeCalor!$B$2:$G$6,AA27+1,0)</f>
        <v>#N/A</v>
      </c>
      <c r="AE27" s="303" t="s">
        <v>809</v>
      </c>
      <c r="AF27" s="304" t="s">
        <v>810</v>
      </c>
      <c r="AG27" s="538" t="s">
        <v>1095</v>
      </c>
      <c r="AH27" s="293" t="s">
        <v>393</v>
      </c>
    </row>
    <row r="28" spans="1:35" s="191" customFormat="1" ht="283.5" customHeight="1" x14ac:dyDescent="0.2">
      <c r="B28" s="237">
        <v>21</v>
      </c>
      <c r="C28" s="248" t="s">
        <v>305</v>
      </c>
      <c r="D28" s="276" t="s">
        <v>343</v>
      </c>
      <c r="E28" s="276" t="s">
        <v>394</v>
      </c>
      <c r="F28" s="238" t="s">
        <v>395</v>
      </c>
      <c r="G28" s="238" t="s">
        <v>396</v>
      </c>
      <c r="H28" s="276" t="s">
        <v>302</v>
      </c>
      <c r="I28" s="276" t="s">
        <v>390</v>
      </c>
      <c r="J28" s="240">
        <f t="shared" si="9"/>
        <v>3</v>
      </c>
      <c r="K28" s="240">
        <f t="shared" si="10"/>
        <v>2</v>
      </c>
      <c r="L28" s="239">
        <f t="shared" si="0"/>
        <v>6</v>
      </c>
      <c r="M28" s="276" t="str">
        <f>VLOOKUP(K28,[1]MapadeCalor!$B$2:$G$6,J28+1,0)</f>
        <v>MEDIO</v>
      </c>
      <c r="N28" s="243" t="s">
        <v>397</v>
      </c>
      <c r="O28" s="238" t="s">
        <v>292</v>
      </c>
      <c r="P28" s="238" t="s">
        <v>298</v>
      </c>
      <c r="Q28" s="238" t="s">
        <v>319</v>
      </c>
      <c r="R28" s="240">
        <f t="shared" si="1"/>
        <v>15</v>
      </c>
      <c r="S28" s="240">
        <f t="shared" si="2"/>
        <v>5</v>
      </c>
      <c r="T28" s="240">
        <f t="shared" si="3"/>
        <v>10</v>
      </c>
      <c r="U28" s="240">
        <f t="shared" si="4"/>
        <v>30</v>
      </c>
      <c r="V28" s="276" t="str">
        <f t="shared" si="5"/>
        <v>Control Fuerte</v>
      </c>
      <c r="W28" s="276" t="str">
        <f t="shared" si="6"/>
        <v>Cambie probabilidad e impacto</v>
      </c>
      <c r="X28" s="243" t="s">
        <v>398</v>
      </c>
      <c r="Y28" s="276"/>
      <c r="Z28" s="276"/>
      <c r="AA28" s="240">
        <f t="shared" si="12"/>
        <v>0</v>
      </c>
      <c r="AB28" s="240">
        <f t="shared" si="13"/>
        <v>0</v>
      </c>
      <c r="AC28" s="240">
        <f t="shared" si="14"/>
        <v>0</v>
      </c>
      <c r="AD28" s="242" t="e">
        <f>VLOOKUP(AB28,[1]MapadeCalor!$B$2:$G$6,AA28+1,0)</f>
        <v>#N/A</v>
      </c>
      <c r="AE28" s="303" t="s">
        <v>811</v>
      </c>
      <c r="AF28" s="304" t="s">
        <v>810</v>
      </c>
      <c r="AG28" s="537" t="s">
        <v>1096</v>
      </c>
      <c r="AI28" s="296"/>
    </row>
    <row r="29" spans="1:35" s="191" customFormat="1" ht="144.75" customHeight="1" x14ac:dyDescent="0.2">
      <c r="B29" s="237">
        <v>22</v>
      </c>
      <c r="C29" s="248" t="s">
        <v>305</v>
      </c>
      <c r="D29" s="276" t="s">
        <v>343</v>
      </c>
      <c r="E29" s="238" t="s">
        <v>399</v>
      </c>
      <c r="F29" s="238" t="s">
        <v>400</v>
      </c>
      <c r="G29" s="328" t="s">
        <v>401</v>
      </c>
      <c r="H29" s="276" t="s">
        <v>334</v>
      </c>
      <c r="I29" s="276" t="s">
        <v>390</v>
      </c>
      <c r="J29" s="240">
        <f t="shared" si="9"/>
        <v>2</v>
      </c>
      <c r="K29" s="240">
        <f t="shared" si="10"/>
        <v>2</v>
      </c>
      <c r="L29" s="239">
        <f t="shared" si="0"/>
        <v>4</v>
      </c>
      <c r="M29" s="276" t="str">
        <f>VLOOKUP(K29,[1]MapadeCalor!$B$2:$G$6,J29+1,0)</f>
        <v>BAJO</v>
      </c>
      <c r="N29" s="251" t="s">
        <v>402</v>
      </c>
      <c r="O29" s="238" t="s">
        <v>292</v>
      </c>
      <c r="P29" s="238" t="s">
        <v>298</v>
      </c>
      <c r="Q29" s="238" t="s">
        <v>319</v>
      </c>
      <c r="R29" s="240">
        <f t="shared" si="1"/>
        <v>15</v>
      </c>
      <c r="S29" s="240">
        <f t="shared" si="2"/>
        <v>5</v>
      </c>
      <c r="T29" s="240">
        <f t="shared" si="3"/>
        <v>10</v>
      </c>
      <c r="U29" s="240">
        <f t="shared" si="4"/>
        <v>30</v>
      </c>
      <c r="V29" s="276" t="str">
        <f t="shared" si="5"/>
        <v>Control Fuerte</v>
      </c>
      <c r="W29" s="276" t="str">
        <f t="shared" si="6"/>
        <v>Cambie probabilidad e impacto</v>
      </c>
      <c r="X29" s="243" t="s">
        <v>403</v>
      </c>
      <c r="Y29" s="276"/>
      <c r="Z29" s="276"/>
      <c r="AA29" s="240">
        <f t="shared" si="12"/>
        <v>0</v>
      </c>
      <c r="AB29" s="240">
        <f t="shared" si="13"/>
        <v>0</v>
      </c>
      <c r="AC29" s="240">
        <f t="shared" si="14"/>
        <v>0</v>
      </c>
      <c r="AD29" s="242" t="e">
        <f>VLOOKUP(AB29,[1]MapadeCalor!$B$2:$G$6,AA29+1,0)</f>
        <v>#N/A</v>
      </c>
      <c r="AE29" s="237" t="s">
        <v>812</v>
      </c>
      <c r="AF29" s="304" t="s">
        <v>810</v>
      </c>
      <c r="AG29" s="540" t="s">
        <v>1097</v>
      </c>
      <c r="AH29" s="191" t="s">
        <v>1000</v>
      </c>
    </row>
    <row r="30" spans="1:35" s="191" customFormat="1" ht="86.25" customHeight="1" x14ac:dyDescent="0.2">
      <c r="B30" s="237">
        <v>23</v>
      </c>
      <c r="C30" s="248" t="s">
        <v>305</v>
      </c>
      <c r="D30" s="276" t="s">
        <v>359</v>
      </c>
      <c r="E30" s="238" t="s">
        <v>404</v>
      </c>
      <c r="F30" s="238" t="s">
        <v>405</v>
      </c>
      <c r="G30" s="238" t="s">
        <v>406</v>
      </c>
      <c r="H30" s="276" t="s">
        <v>334</v>
      </c>
      <c r="I30" s="276" t="s">
        <v>326</v>
      </c>
      <c r="J30" s="240">
        <f t="shared" si="9"/>
        <v>2</v>
      </c>
      <c r="K30" s="240">
        <f t="shared" si="10"/>
        <v>4</v>
      </c>
      <c r="L30" s="239">
        <f t="shared" si="0"/>
        <v>8</v>
      </c>
      <c r="M30" s="276" t="str">
        <f>VLOOKUP(K30,[1]MapadeCalor!$B$2:$G$6,J30+1,0)</f>
        <v>ALTO</v>
      </c>
      <c r="N30" s="243" t="s">
        <v>407</v>
      </c>
      <c r="O30" s="238" t="s">
        <v>292</v>
      </c>
      <c r="P30" s="238" t="s">
        <v>298</v>
      </c>
      <c r="Q30" s="238" t="s">
        <v>260</v>
      </c>
      <c r="R30" s="240">
        <f t="shared" si="1"/>
        <v>15</v>
      </c>
      <c r="S30" s="240">
        <f t="shared" si="2"/>
        <v>5</v>
      </c>
      <c r="T30" s="240">
        <f t="shared" si="3"/>
        <v>0</v>
      </c>
      <c r="U30" s="240">
        <f t="shared" si="4"/>
        <v>20</v>
      </c>
      <c r="V30" s="276" t="str">
        <f t="shared" si="5"/>
        <v>Control Adecuado</v>
      </c>
      <c r="W30" s="276" t="str">
        <f t="shared" si="6"/>
        <v>Cambie el valor de la probabilidad</v>
      </c>
      <c r="X30" s="243" t="s">
        <v>408</v>
      </c>
      <c r="Y30" s="276"/>
      <c r="Z30" s="276"/>
      <c r="AA30" s="240">
        <f t="shared" si="12"/>
        <v>0</v>
      </c>
      <c r="AB30" s="240">
        <f t="shared" si="13"/>
        <v>0</v>
      </c>
      <c r="AC30" s="240">
        <f t="shared" si="14"/>
        <v>0</v>
      </c>
      <c r="AD30" s="242" t="e">
        <f>VLOOKUP(AB30,[1]MapadeCalor!$B$2:$G$6,AA30+1,0)</f>
        <v>#N/A</v>
      </c>
      <c r="AE30" s="237" t="s">
        <v>959</v>
      </c>
      <c r="AF30" s="298" t="s">
        <v>813</v>
      </c>
      <c r="AG30" s="537" t="s">
        <v>1030</v>
      </c>
    </row>
    <row r="31" spans="1:35" s="191" customFormat="1" ht="166.5" customHeight="1" x14ac:dyDescent="0.2">
      <c r="B31" s="237">
        <v>24</v>
      </c>
      <c r="C31" s="248" t="s">
        <v>305</v>
      </c>
      <c r="D31" s="276" t="s">
        <v>359</v>
      </c>
      <c r="E31" s="238" t="s">
        <v>409</v>
      </c>
      <c r="F31" s="238" t="s">
        <v>410</v>
      </c>
      <c r="G31" s="238" t="s">
        <v>411</v>
      </c>
      <c r="H31" s="276" t="s">
        <v>302</v>
      </c>
      <c r="I31" s="276" t="s">
        <v>290</v>
      </c>
      <c r="J31" s="240">
        <f t="shared" si="9"/>
        <v>3</v>
      </c>
      <c r="K31" s="240">
        <f t="shared" si="10"/>
        <v>3</v>
      </c>
      <c r="L31" s="239">
        <f t="shared" si="0"/>
        <v>9</v>
      </c>
      <c r="M31" s="276" t="str">
        <f>VLOOKUP(K31,[1]MapadeCalor!$B$2:$G$6,J31+1,0)</f>
        <v>ALTO</v>
      </c>
      <c r="N31" s="243" t="s">
        <v>412</v>
      </c>
      <c r="O31" s="238" t="s">
        <v>292</v>
      </c>
      <c r="P31" s="238" t="s">
        <v>293</v>
      </c>
      <c r="Q31" s="238" t="s">
        <v>260</v>
      </c>
      <c r="R31" s="240">
        <f t="shared" si="1"/>
        <v>15</v>
      </c>
      <c r="S31" s="240">
        <f t="shared" si="2"/>
        <v>10</v>
      </c>
      <c r="T31" s="240">
        <f t="shared" si="3"/>
        <v>0</v>
      </c>
      <c r="U31" s="240">
        <f t="shared" si="4"/>
        <v>25</v>
      </c>
      <c r="V31" s="276" t="str">
        <f t="shared" si="5"/>
        <v>Control Adecuado</v>
      </c>
      <c r="W31" s="276" t="str">
        <f t="shared" si="6"/>
        <v>Cambie el valor de la probabilidad</v>
      </c>
      <c r="X31" s="243" t="s">
        <v>413</v>
      </c>
      <c r="Y31" s="276"/>
      <c r="Z31" s="276"/>
      <c r="AA31" s="240">
        <f t="shared" si="12"/>
        <v>0</v>
      </c>
      <c r="AB31" s="240">
        <f t="shared" si="13"/>
        <v>0</v>
      </c>
      <c r="AC31" s="240">
        <f t="shared" si="14"/>
        <v>0</v>
      </c>
      <c r="AD31" s="242" t="e">
        <f>VLOOKUP(AB31,[1]MapadeCalor!$B$2:$G$6,AA31+1,0)</f>
        <v>#N/A</v>
      </c>
      <c r="AE31" s="237" t="s">
        <v>960</v>
      </c>
      <c r="AF31" s="298" t="s">
        <v>813</v>
      </c>
      <c r="AG31" s="537" t="s">
        <v>1029</v>
      </c>
    </row>
    <row r="32" spans="1:35" s="191" customFormat="1" ht="66" customHeight="1" x14ac:dyDescent="0.2">
      <c r="B32" s="237">
        <v>25</v>
      </c>
      <c r="C32" s="248" t="s">
        <v>330</v>
      </c>
      <c r="D32" s="276" t="s">
        <v>359</v>
      </c>
      <c r="E32" s="238" t="s">
        <v>414</v>
      </c>
      <c r="F32" s="238" t="s">
        <v>415</v>
      </c>
      <c r="G32" s="238" t="s">
        <v>416</v>
      </c>
      <c r="H32" s="276" t="s">
        <v>334</v>
      </c>
      <c r="I32" s="276" t="s">
        <v>417</v>
      </c>
      <c r="J32" s="240">
        <f t="shared" si="9"/>
        <v>2</v>
      </c>
      <c r="K32" s="240">
        <f t="shared" si="10"/>
        <v>5</v>
      </c>
      <c r="L32" s="239">
        <f t="shared" si="0"/>
        <v>10</v>
      </c>
      <c r="M32" s="276" t="str">
        <f>VLOOKUP(K32,[1]MapadeCalor!$B$2:$G$6,J32+1,0)</f>
        <v>ALTO</v>
      </c>
      <c r="N32" s="243" t="s">
        <v>418</v>
      </c>
      <c r="O32" s="238" t="s">
        <v>292</v>
      </c>
      <c r="P32" s="238" t="s">
        <v>298</v>
      </c>
      <c r="Q32" s="238" t="s">
        <v>260</v>
      </c>
      <c r="R32" s="240">
        <f t="shared" si="1"/>
        <v>15</v>
      </c>
      <c r="S32" s="240">
        <f t="shared" si="2"/>
        <v>5</v>
      </c>
      <c r="T32" s="240">
        <f t="shared" si="3"/>
        <v>0</v>
      </c>
      <c r="U32" s="240">
        <f t="shared" si="4"/>
        <v>20</v>
      </c>
      <c r="V32" s="276" t="str">
        <f t="shared" si="5"/>
        <v>Control Adecuado</v>
      </c>
      <c r="W32" s="276" t="str">
        <f t="shared" si="6"/>
        <v>Cambie el valor de la probabilidad</v>
      </c>
      <c r="X32" s="243" t="s">
        <v>419</v>
      </c>
      <c r="Y32" s="276"/>
      <c r="Z32" s="276"/>
      <c r="AA32" s="240">
        <f t="shared" si="12"/>
        <v>0</v>
      </c>
      <c r="AB32" s="240">
        <f t="shared" si="13"/>
        <v>0</v>
      </c>
      <c r="AC32" s="240">
        <f t="shared" si="14"/>
        <v>0</v>
      </c>
      <c r="AD32" s="242" t="e">
        <f>VLOOKUP(AB32,[1]MapadeCalor!$B$2:$G$6,AA32+1,0)</f>
        <v>#N/A</v>
      </c>
      <c r="AE32" s="237" t="s">
        <v>961</v>
      </c>
      <c r="AF32" s="298" t="s">
        <v>813</v>
      </c>
      <c r="AG32" s="537" t="s">
        <v>1028</v>
      </c>
    </row>
    <row r="33" spans="2:33" s="191" customFormat="1" ht="153" customHeight="1" x14ac:dyDescent="0.2">
      <c r="B33" s="237">
        <v>26</v>
      </c>
      <c r="C33" s="248" t="s">
        <v>305</v>
      </c>
      <c r="D33" s="276" t="s">
        <v>359</v>
      </c>
      <c r="E33" s="238" t="s">
        <v>420</v>
      </c>
      <c r="F33" s="238" t="s">
        <v>421</v>
      </c>
      <c r="G33" s="238" t="s">
        <v>422</v>
      </c>
      <c r="H33" s="276" t="s">
        <v>302</v>
      </c>
      <c r="I33" s="276" t="s">
        <v>290</v>
      </c>
      <c r="J33" s="240">
        <f t="shared" si="9"/>
        <v>3</v>
      </c>
      <c r="K33" s="240">
        <f t="shared" si="10"/>
        <v>3</v>
      </c>
      <c r="L33" s="239">
        <f t="shared" si="0"/>
        <v>9</v>
      </c>
      <c r="M33" s="276" t="str">
        <f>VLOOKUP(K33,[1]MapadeCalor!$B$2:$G$6,J33+1,0)</f>
        <v>ALTO</v>
      </c>
      <c r="N33" s="243" t="s">
        <v>423</v>
      </c>
      <c r="O33" s="238" t="s">
        <v>307</v>
      </c>
      <c r="P33" s="238" t="s">
        <v>298</v>
      </c>
      <c r="Q33" s="238" t="s">
        <v>260</v>
      </c>
      <c r="R33" s="240">
        <f t="shared" si="1"/>
        <v>20</v>
      </c>
      <c r="S33" s="240">
        <f t="shared" si="2"/>
        <v>5</v>
      </c>
      <c r="T33" s="240">
        <f t="shared" si="3"/>
        <v>0</v>
      </c>
      <c r="U33" s="240">
        <f t="shared" si="4"/>
        <v>25</v>
      </c>
      <c r="V33" s="276" t="str">
        <f t="shared" si="5"/>
        <v>Control Adecuado</v>
      </c>
      <c r="W33" s="276" t="str">
        <f t="shared" si="6"/>
        <v>Cambie el valor de la probabilidad</v>
      </c>
      <c r="X33" s="243" t="s">
        <v>424</v>
      </c>
      <c r="Y33" s="276"/>
      <c r="Z33" s="276"/>
      <c r="AA33" s="240">
        <f t="shared" si="12"/>
        <v>0</v>
      </c>
      <c r="AB33" s="240">
        <f t="shared" si="13"/>
        <v>0</v>
      </c>
      <c r="AC33" s="240">
        <f t="shared" si="14"/>
        <v>0</v>
      </c>
      <c r="AD33" s="242" t="e">
        <f>VLOOKUP(AB33,[1]MapadeCalor!$B$2:$G$6,AA33+1,0)</f>
        <v>#N/A</v>
      </c>
      <c r="AE33" s="237" t="s">
        <v>962</v>
      </c>
      <c r="AF33" s="298" t="s">
        <v>813</v>
      </c>
      <c r="AG33" s="537" t="s">
        <v>1098</v>
      </c>
    </row>
    <row r="34" spans="2:33" s="191" customFormat="1" ht="165.75" x14ac:dyDescent="0.2">
      <c r="B34" s="237">
        <v>27</v>
      </c>
      <c r="C34" s="248" t="s">
        <v>305</v>
      </c>
      <c r="D34" s="276" t="s">
        <v>386</v>
      </c>
      <c r="E34" s="238" t="s">
        <v>425</v>
      </c>
      <c r="F34" s="238" t="s">
        <v>426</v>
      </c>
      <c r="G34" s="238" t="s">
        <v>427</v>
      </c>
      <c r="H34" s="276" t="s">
        <v>354</v>
      </c>
      <c r="I34" s="276" t="s">
        <v>290</v>
      </c>
      <c r="J34" s="240">
        <f t="shared" si="9"/>
        <v>1</v>
      </c>
      <c r="K34" s="240">
        <f t="shared" si="10"/>
        <v>3</v>
      </c>
      <c r="L34" s="239">
        <f t="shared" si="0"/>
        <v>3</v>
      </c>
      <c r="M34" s="276" t="str">
        <f>VLOOKUP(K34,[1]MapadeCalor!$B$2:$G$6,J34+1,0)</f>
        <v>BAJO</v>
      </c>
      <c r="N34" s="243" t="s">
        <v>428</v>
      </c>
      <c r="O34" s="238" t="s">
        <v>292</v>
      </c>
      <c r="P34" s="238" t="s">
        <v>298</v>
      </c>
      <c r="Q34" s="238" t="s">
        <v>260</v>
      </c>
      <c r="R34" s="240">
        <f t="shared" si="1"/>
        <v>15</v>
      </c>
      <c r="S34" s="240">
        <f t="shared" si="2"/>
        <v>5</v>
      </c>
      <c r="T34" s="240">
        <f t="shared" si="3"/>
        <v>0</v>
      </c>
      <c r="U34" s="240">
        <f t="shared" si="4"/>
        <v>20</v>
      </c>
      <c r="V34" s="276" t="str">
        <f t="shared" si="5"/>
        <v>Control Adecuado</v>
      </c>
      <c r="W34" s="276" t="str">
        <f t="shared" si="6"/>
        <v>Cambie el valor de la probabilidad</v>
      </c>
      <c r="X34" s="243" t="s">
        <v>429</v>
      </c>
      <c r="Y34" s="276"/>
      <c r="Z34" s="276"/>
      <c r="AA34" s="240">
        <f t="shared" si="12"/>
        <v>0</v>
      </c>
      <c r="AB34" s="240">
        <f t="shared" si="13"/>
        <v>0</v>
      </c>
      <c r="AC34" s="240">
        <f t="shared" si="14"/>
        <v>0</v>
      </c>
      <c r="AD34" s="242" t="e">
        <f>VLOOKUP(AB34,[1]MapadeCalor!$B$2:$G$6,AA34+1,0)</f>
        <v>#N/A</v>
      </c>
      <c r="AE34" s="237" t="s">
        <v>1037</v>
      </c>
      <c r="AF34" s="305" t="s">
        <v>1023</v>
      </c>
      <c r="AG34" s="541" t="s">
        <v>1099</v>
      </c>
    </row>
    <row r="35" spans="2:33" s="191" customFormat="1" ht="215.25" customHeight="1" x14ac:dyDescent="0.2">
      <c r="B35" s="237">
        <v>28</v>
      </c>
      <c r="C35" s="248" t="s">
        <v>330</v>
      </c>
      <c r="D35" s="276" t="s">
        <v>386</v>
      </c>
      <c r="E35" s="243" t="s">
        <v>430</v>
      </c>
      <c r="F35" s="247" t="s">
        <v>431</v>
      </c>
      <c r="G35" s="247" t="s">
        <v>432</v>
      </c>
      <c r="H35" s="276" t="s">
        <v>354</v>
      </c>
      <c r="I35" s="276" t="s">
        <v>417</v>
      </c>
      <c r="J35" s="240">
        <f t="shared" si="9"/>
        <v>1</v>
      </c>
      <c r="K35" s="240">
        <f t="shared" si="10"/>
        <v>5</v>
      </c>
      <c r="L35" s="239">
        <f t="shared" si="0"/>
        <v>5</v>
      </c>
      <c r="M35" s="276" t="str">
        <f>VLOOKUP(K35,[1]MapadeCalor!$B$2:$G$6,J35+1,0)</f>
        <v>ALTO</v>
      </c>
      <c r="N35" s="243" t="s">
        <v>433</v>
      </c>
      <c r="O35" s="238" t="s">
        <v>292</v>
      </c>
      <c r="P35" s="238" t="s">
        <v>298</v>
      </c>
      <c r="Q35" s="238" t="s">
        <v>260</v>
      </c>
      <c r="R35" s="240">
        <f t="shared" si="1"/>
        <v>15</v>
      </c>
      <c r="S35" s="240">
        <f t="shared" si="2"/>
        <v>5</v>
      </c>
      <c r="T35" s="240">
        <f t="shared" si="3"/>
        <v>0</v>
      </c>
      <c r="U35" s="240">
        <f t="shared" si="4"/>
        <v>20</v>
      </c>
      <c r="V35" s="276" t="str">
        <f t="shared" si="5"/>
        <v>Control Adecuado</v>
      </c>
      <c r="W35" s="276" t="str">
        <f t="shared" si="6"/>
        <v>Cambie el valor de la probabilidad</v>
      </c>
      <c r="X35" s="243" t="s">
        <v>434</v>
      </c>
      <c r="Y35" s="276"/>
      <c r="Z35" s="276"/>
      <c r="AA35" s="240">
        <f t="shared" si="12"/>
        <v>0</v>
      </c>
      <c r="AB35" s="240">
        <f t="shared" si="13"/>
        <v>0</v>
      </c>
      <c r="AC35" s="240">
        <f t="shared" si="14"/>
        <v>0</v>
      </c>
      <c r="AD35" s="242" t="e">
        <f>VLOOKUP(AB35,[1]MapadeCalor!$B$2:$G$6,AA35+1,0)</f>
        <v>#N/A</v>
      </c>
      <c r="AE35" s="237" t="s">
        <v>1038</v>
      </c>
      <c r="AF35" s="305" t="s">
        <v>1023</v>
      </c>
      <c r="AG35" s="542" t="s">
        <v>1100</v>
      </c>
    </row>
    <row r="36" spans="2:33" s="191" customFormat="1" ht="216.75" customHeight="1" x14ac:dyDescent="0.2">
      <c r="B36" s="237">
        <v>29</v>
      </c>
      <c r="C36" s="248" t="s">
        <v>295</v>
      </c>
      <c r="D36" s="276" t="s">
        <v>386</v>
      </c>
      <c r="E36" s="243" t="s">
        <v>435</v>
      </c>
      <c r="F36" s="247" t="s">
        <v>436</v>
      </c>
      <c r="G36" s="247" t="s">
        <v>437</v>
      </c>
      <c r="H36" s="276" t="s">
        <v>354</v>
      </c>
      <c r="I36" s="276" t="s">
        <v>290</v>
      </c>
      <c r="J36" s="240">
        <f t="shared" si="9"/>
        <v>1</v>
      </c>
      <c r="K36" s="240">
        <f t="shared" si="10"/>
        <v>3</v>
      </c>
      <c r="L36" s="239">
        <f t="shared" si="0"/>
        <v>3</v>
      </c>
      <c r="M36" s="276" t="str">
        <f>VLOOKUP(K36,[1]MapadeCalor!$B$2:$G$6,J36+1,0)</f>
        <v>BAJO</v>
      </c>
      <c r="N36" s="243" t="s">
        <v>438</v>
      </c>
      <c r="O36" s="238" t="s">
        <v>292</v>
      </c>
      <c r="P36" s="238" t="s">
        <v>298</v>
      </c>
      <c r="Q36" s="238" t="s">
        <v>260</v>
      </c>
      <c r="R36" s="240">
        <f t="shared" si="1"/>
        <v>15</v>
      </c>
      <c r="S36" s="240">
        <f t="shared" si="2"/>
        <v>5</v>
      </c>
      <c r="T36" s="240">
        <f t="shared" si="3"/>
        <v>0</v>
      </c>
      <c r="U36" s="240">
        <f t="shared" si="4"/>
        <v>20</v>
      </c>
      <c r="V36" s="276" t="str">
        <f t="shared" si="5"/>
        <v>Control Adecuado</v>
      </c>
      <c r="W36" s="276" t="str">
        <f t="shared" si="6"/>
        <v>Cambie el valor de la probabilidad</v>
      </c>
      <c r="X36" s="243" t="s">
        <v>439</v>
      </c>
      <c r="Y36" s="276"/>
      <c r="Z36" s="276"/>
      <c r="AA36" s="240">
        <f t="shared" si="12"/>
        <v>0</v>
      </c>
      <c r="AB36" s="240">
        <f t="shared" si="13"/>
        <v>0</v>
      </c>
      <c r="AC36" s="240">
        <f t="shared" si="14"/>
        <v>0</v>
      </c>
      <c r="AD36" s="242" t="e">
        <f>VLOOKUP(AB36,[1]MapadeCalor!$B$2:$G$6,AA36+1,0)</f>
        <v>#N/A</v>
      </c>
      <c r="AE36" s="237" t="s">
        <v>1027</v>
      </c>
      <c r="AF36" s="305" t="s">
        <v>1023</v>
      </c>
      <c r="AG36" s="542" t="s">
        <v>1026</v>
      </c>
    </row>
    <row r="37" spans="2:33" s="191" customFormat="1" ht="184.5" customHeight="1" x14ac:dyDescent="0.2">
      <c r="B37" s="237">
        <v>30</v>
      </c>
      <c r="C37" s="248" t="s">
        <v>342</v>
      </c>
      <c r="D37" s="276" t="s">
        <v>386</v>
      </c>
      <c r="E37" s="243" t="s">
        <v>440</v>
      </c>
      <c r="F37" s="247" t="s">
        <v>441</v>
      </c>
      <c r="G37" s="247" t="s">
        <v>442</v>
      </c>
      <c r="H37" s="276" t="s">
        <v>354</v>
      </c>
      <c r="I37" s="276" t="s">
        <v>290</v>
      </c>
      <c r="J37" s="240">
        <f t="shared" si="9"/>
        <v>1</v>
      </c>
      <c r="K37" s="240">
        <f t="shared" si="10"/>
        <v>3</v>
      </c>
      <c r="L37" s="239">
        <f t="shared" si="0"/>
        <v>3</v>
      </c>
      <c r="M37" s="276" t="str">
        <f>VLOOKUP(K37,[1]MapadeCalor!$B$2:$G$6,J37+1,0)</f>
        <v>BAJO</v>
      </c>
      <c r="N37" s="243" t="s">
        <v>1025</v>
      </c>
      <c r="O37" s="238" t="s">
        <v>292</v>
      </c>
      <c r="P37" s="238" t="s">
        <v>298</v>
      </c>
      <c r="Q37" s="238" t="s">
        <v>260</v>
      </c>
      <c r="R37" s="240">
        <f t="shared" si="1"/>
        <v>15</v>
      </c>
      <c r="S37" s="240">
        <f t="shared" si="2"/>
        <v>5</v>
      </c>
      <c r="T37" s="240">
        <f t="shared" si="3"/>
        <v>0</v>
      </c>
      <c r="U37" s="240">
        <f t="shared" si="4"/>
        <v>20</v>
      </c>
      <c r="V37" s="276" t="str">
        <f t="shared" si="5"/>
        <v>Control Adecuado</v>
      </c>
      <c r="W37" s="276" t="str">
        <f t="shared" si="6"/>
        <v>Cambie el valor de la probabilidad</v>
      </c>
      <c r="X37" s="243" t="s">
        <v>408</v>
      </c>
      <c r="Y37" s="276"/>
      <c r="Z37" s="276"/>
      <c r="AA37" s="240">
        <f t="shared" si="12"/>
        <v>0</v>
      </c>
      <c r="AB37" s="240">
        <f t="shared" si="13"/>
        <v>0</v>
      </c>
      <c r="AC37" s="240">
        <f t="shared" si="14"/>
        <v>0</v>
      </c>
      <c r="AD37" s="242" t="e">
        <f>VLOOKUP(AB37,[1]MapadeCalor!$B$2:$G$6,AA37+1,0)</f>
        <v>#N/A</v>
      </c>
      <c r="AE37" s="237" t="s">
        <v>1024</v>
      </c>
      <c r="AF37" s="305" t="s">
        <v>1023</v>
      </c>
      <c r="AG37" s="542" t="s">
        <v>1101</v>
      </c>
    </row>
    <row r="38" spans="2:33" s="191" customFormat="1" ht="342" customHeight="1" x14ac:dyDescent="0.2">
      <c r="B38" s="237">
        <v>31</v>
      </c>
      <c r="C38" s="248" t="s">
        <v>305</v>
      </c>
      <c r="D38" s="276" t="s">
        <v>329</v>
      </c>
      <c r="E38" s="238" t="s">
        <v>443</v>
      </c>
      <c r="F38" s="238" t="s">
        <v>444</v>
      </c>
      <c r="G38" s="252" t="s">
        <v>445</v>
      </c>
      <c r="H38" s="276" t="s">
        <v>364</v>
      </c>
      <c r="I38" s="276" t="s">
        <v>290</v>
      </c>
      <c r="J38" s="240">
        <f t="shared" si="9"/>
        <v>5</v>
      </c>
      <c r="K38" s="240">
        <f t="shared" si="10"/>
        <v>3</v>
      </c>
      <c r="L38" s="239">
        <f t="shared" si="0"/>
        <v>15</v>
      </c>
      <c r="M38" s="276" t="str">
        <f>VLOOKUP(K38,[1]MapadeCalor!$B$2:$G$6,J38+1,0)</f>
        <v>MUY ALTO</v>
      </c>
      <c r="N38" s="243" t="s">
        <v>446</v>
      </c>
      <c r="O38" s="238" t="s">
        <v>292</v>
      </c>
      <c r="P38" s="238" t="s">
        <v>298</v>
      </c>
      <c r="Q38" s="238" t="s">
        <v>260</v>
      </c>
      <c r="R38" s="240">
        <f t="shared" si="1"/>
        <v>15</v>
      </c>
      <c r="S38" s="240">
        <f t="shared" si="2"/>
        <v>5</v>
      </c>
      <c r="T38" s="240">
        <f t="shared" si="3"/>
        <v>0</v>
      </c>
      <c r="U38" s="240">
        <f t="shared" si="4"/>
        <v>20</v>
      </c>
      <c r="V38" s="276" t="str">
        <f t="shared" si="5"/>
        <v>Control Adecuado</v>
      </c>
      <c r="W38" s="276" t="str">
        <f t="shared" si="6"/>
        <v>Cambie el valor de la probabilidad</v>
      </c>
      <c r="X38" s="241" t="s">
        <v>447</v>
      </c>
      <c r="Y38" s="276"/>
      <c r="Z38" s="276"/>
      <c r="AA38" s="240">
        <f t="shared" si="12"/>
        <v>0</v>
      </c>
      <c r="AB38" s="240">
        <f t="shared" si="13"/>
        <v>0</v>
      </c>
      <c r="AC38" s="240">
        <f t="shared" si="14"/>
        <v>0</v>
      </c>
      <c r="AD38" s="242" t="e">
        <f>VLOOKUP(AB38,[1]MapadeCalor!$B$2:$G$6,AA38+1,0)</f>
        <v>#N/A</v>
      </c>
      <c r="AE38" s="299" t="s">
        <v>963</v>
      </c>
      <c r="AF38" s="298" t="s">
        <v>814</v>
      </c>
      <c r="AG38" s="537" t="s">
        <v>1102</v>
      </c>
    </row>
    <row r="39" spans="2:33" s="191" customFormat="1" ht="195" customHeight="1" x14ac:dyDescent="0.2">
      <c r="B39" s="237">
        <v>32</v>
      </c>
      <c r="C39" s="248" t="s">
        <v>305</v>
      </c>
      <c r="D39" s="276" t="s">
        <v>329</v>
      </c>
      <c r="E39" s="238" t="s">
        <v>448</v>
      </c>
      <c r="F39" s="238" t="s">
        <v>449</v>
      </c>
      <c r="G39" s="252" t="s">
        <v>450</v>
      </c>
      <c r="H39" s="276" t="s">
        <v>289</v>
      </c>
      <c r="I39" s="276" t="s">
        <v>290</v>
      </c>
      <c r="J39" s="240">
        <f t="shared" si="9"/>
        <v>4</v>
      </c>
      <c r="K39" s="240">
        <f t="shared" si="10"/>
        <v>3</v>
      </c>
      <c r="L39" s="239">
        <f t="shared" si="0"/>
        <v>12</v>
      </c>
      <c r="M39" s="276" t="str">
        <f>VLOOKUP(K39,[1]MapadeCalor!$B$2:$G$6,J39+1,0)</f>
        <v>MUY ALTO</v>
      </c>
      <c r="N39" s="243" t="s">
        <v>451</v>
      </c>
      <c r="O39" s="238" t="s">
        <v>292</v>
      </c>
      <c r="P39" s="238" t="s">
        <v>298</v>
      </c>
      <c r="Q39" s="238" t="s">
        <v>260</v>
      </c>
      <c r="R39" s="240">
        <f t="shared" si="1"/>
        <v>15</v>
      </c>
      <c r="S39" s="240">
        <f t="shared" si="2"/>
        <v>5</v>
      </c>
      <c r="T39" s="240">
        <f t="shared" si="3"/>
        <v>0</v>
      </c>
      <c r="U39" s="240">
        <f t="shared" si="4"/>
        <v>20</v>
      </c>
      <c r="V39" s="276" t="str">
        <f t="shared" si="5"/>
        <v>Control Adecuado</v>
      </c>
      <c r="W39" s="276" t="str">
        <f t="shared" si="6"/>
        <v>Cambie el valor de la probabilidad</v>
      </c>
      <c r="X39" s="241" t="s">
        <v>452</v>
      </c>
      <c r="Y39" s="276"/>
      <c r="Z39" s="276"/>
      <c r="AA39" s="240">
        <f t="shared" si="12"/>
        <v>0</v>
      </c>
      <c r="AB39" s="240">
        <f t="shared" si="13"/>
        <v>0</v>
      </c>
      <c r="AC39" s="240">
        <f t="shared" si="14"/>
        <v>0</v>
      </c>
      <c r="AD39" s="242" t="e">
        <f>VLOOKUP(AB39,[1]MapadeCalor!$B$2:$G$6,AA39+1,0)</f>
        <v>#N/A</v>
      </c>
      <c r="AE39" s="299" t="s">
        <v>964</v>
      </c>
      <c r="AF39" s="298" t="s">
        <v>814</v>
      </c>
      <c r="AG39" s="537" t="s">
        <v>1103</v>
      </c>
    </row>
    <row r="40" spans="2:33" s="191" customFormat="1" ht="150.75" customHeight="1" x14ac:dyDescent="0.2">
      <c r="B40" s="237">
        <v>33</v>
      </c>
      <c r="C40" s="248" t="s">
        <v>305</v>
      </c>
      <c r="D40" s="276" t="s">
        <v>351</v>
      </c>
      <c r="E40" s="238" t="s">
        <v>453</v>
      </c>
      <c r="F40" s="238" t="s">
        <v>454</v>
      </c>
      <c r="G40" s="238" t="s">
        <v>455</v>
      </c>
      <c r="H40" s="276" t="s">
        <v>302</v>
      </c>
      <c r="I40" s="276" t="s">
        <v>417</v>
      </c>
      <c r="J40" s="240">
        <f t="shared" si="9"/>
        <v>3</v>
      </c>
      <c r="K40" s="240">
        <f t="shared" si="10"/>
        <v>5</v>
      </c>
      <c r="L40" s="239">
        <f t="shared" ref="L40:L71" si="15">J40*K40</f>
        <v>15</v>
      </c>
      <c r="M40" s="276" t="str">
        <f>VLOOKUP(K40,[1]MapadeCalor!$B$2:$G$6,J40+1,0)</f>
        <v>MUY ALTO</v>
      </c>
      <c r="N40" s="243" t="s">
        <v>456</v>
      </c>
      <c r="O40" s="238" t="s">
        <v>292</v>
      </c>
      <c r="P40" s="238" t="s">
        <v>298</v>
      </c>
      <c r="Q40" s="238" t="s">
        <v>260</v>
      </c>
      <c r="R40" s="240">
        <f t="shared" ref="R40:R71" si="16">IF(O40="Correctivo",5,(IF(O40="Preventivo",15,(IF(O40="Detectivo",20,0)))))</f>
        <v>15</v>
      </c>
      <c r="S40" s="240">
        <f t="shared" ref="S40:S71" si="17">IF(P40="Manual",5,(IF(P40="Automático",10,0)))</f>
        <v>5</v>
      </c>
      <c r="T40" s="240">
        <f t="shared" ref="T40:T71" si="18">IF(Q40="Probabilidad",0,(IF(Q40="Impacto",0,(IF(Q40="Ambos",10,0)))))</f>
        <v>0</v>
      </c>
      <c r="U40" s="240">
        <f t="shared" ref="U40:U71" si="19">SUM(R40+S40+T40)</f>
        <v>20</v>
      </c>
      <c r="V40" s="276" t="str">
        <f t="shared" ref="V40:V71" si="20">IF(U40=0,"Sin control",(IF(U40&lt;19,"Control Débil",(IF(((U40&gt;=20)*AND(U40&lt;29)),"Control Adecuado",IF(U40&gt;=30,"Control Fuerte","Error"))))))</f>
        <v>Control Adecuado</v>
      </c>
      <c r="W40" s="276" t="str">
        <f t="shared" ref="W40:W71" si="21">IF(Q40="Probabilidad","Cambie el valor de la probabilidad",(IF(Q40="Impacto","Cambie el valor del impacto",(IF(Q40="Ambos","Cambie probabilidad e impacto","Sin Acción")))))</f>
        <v>Cambie el valor de la probabilidad</v>
      </c>
      <c r="X40" s="243" t="s">
        <v>457</v>
      </c>
      <c r="Y40" s="276"/>
      <c r="Z40" s="276"/>
      <c r="AA40" s="240">
        <f t="shared" si="12"/>
        <v>0</v>
      </c>
      <c r="AB40" s="240">
        <f t="shared" si="13"/>
        <v>0</v>
      </c>
      <c r="AC40" s="240">
        <f t="shared" si="14"/>
        <v>0</v>
      </c>
      <c r="AD40" s="242" t="e">
        <f>VLOOKUP(AB40,[1]MapadeCalor!$B$2:$G$6,AA40+1,0)</f>
        <v>#N/A</v>
      </c>
      <c r="AE40" s="299" t="s">
        <v>815</v>
      </c>
      <c r="AF40" s="298" t="s">
        <v>816</v>
      </c>
      <c r="AG40" s="537" t="s">
        <v>1022</v>
      </c>
    </row>
    <row r="41" spans="2:33" s="191" customFormat="1" ht="114.75" customHeight="1" x14ac:dyDescent="0.2">
      <c r="B41" s="237">
        <v>34</v>
      </c>
      <c r="C41" s="248" t="s">
        <v>295</v>
      </c>
      <c r="D41" s="276" t="s">
        <v>351</v>
      </c>
      <c r="E41" s="238" t="s">
        <v>458</v>
      </c>
      <c r="F41" s="238" t="s">
        <v>459</v>
      </c>
      <c r="G41" s="238" t="s">
        <v>460</v>
      </c>
      <c r="H41" s="276" t="s">
        <v>289</v>
      </c>
      <c r="I41" s="276" t="s">
        <v>290</v>
      </c>
      <c r="J41" s="240">
        <f t="shared" ref="J41:J72" si="22">IF(H41="Raro",1,(IF(H41="Poco Probable",2,(IF(H41="Posible",3,(IF(H41="Probable",4,(IF(H41="Casi Seguro",5,0)))))))))</f>
        <v>4</v>
      </c>
      <c r="K41" s="240">
        <f t="shared" ref="K41:K72" si="23">IF(I41="Insignificante",1,(IF(I41="Menor",2,(IF(I41="Moderado",3,(IF(I41="Mayor",4,(IF(I41="Catastrófico",5,0)))))))))</f>
        <v>3</v>
      </c>
      <c r="L41" s="239">
        <f t="shared" si="15"/>
        <v>12</v>
      </c>
      <c r="M41" s="276" t="str">
        <f>VLOOKUP(K41,[1]MapadeCalor!$B$2:$G$6,J41+1,0)</f>
        <v>MUY ALTO</v>
      </c>
      <c r="N41" s="243" t="s">
        <v>461</v>
      </c>
      <c r="O41" s="238" t="s">
        <v>292</v>
      </c>
      <c r="P41" s="238" t="s">
        <v>298</v>
      </c>
      <c r="Q41" s="238" t="s">
        <v>260</v>
      </c>
      <c r="R41" s="240">
        <f t="shared" si="16"/>
        <v>15</v>
      </c>
      <c r="S41" s="240">
        <f t="shared" si="17"/>
        <v>5</v>
      </c>
      <c r="T41" s="240">
        <f t="shared" si="18"/>
        <v>0</v>
      </c>
      <c r="U41" s="240">
        <f t="shared" si="19"/>
        <v>20</v>
      </c>
      <c r="V41" s="276" t="str">
        <f t="shared" si="20"/>
        <v>Control Adecuado</v>
      </c>
      <c r="W41" s="276" t="str">
        <f t="shared" si="21"/>
        <v>Cambie el valor de la probabilidad</v>
      </c>
      <c r="X41" s="243" t="s">
        <v>462</v>
      </c>
      <c r="Y41" s="276"/>
      <c r="Z41" s="276"/>
      <c r="AA41" s="240">
        <f t="shared" si="12"/>
        <v>0</v>
      </c>
      <c r="AB41" s="240">
        <f t="shared" si="13"/>
        <v>0</v>
      </c>
      <c r="AC41" s="240">
        <f t="shared" si="14"/>
        <v>0</v>
      </c>
      <c r="AD41" s="242" t="e">
        <f>VLOOKUP(AB41,[1]MapadeCalor!$B$2:$G$6,AA41+1,0)</f>
        <v>#N/A</v>
      </c>
      <c r="AE41" s="299" t="s">
        <v>817</v>
      </c>
      <c r="AF41" s="298" t="s">
        <v>818</v>
      </c>
      <c r="AG41" s="537" t="s">
        <v>1021</v>
      </c>
    </row>
    <row r="42" spans="2:33" s="191" customFormat="1" ht="120.75" customHeight="1" x14ac:dyDescent="0.2">
      <c r="B42" s="237">
        <v>35</v>
      </c>
      <c r="C42" s="248" t="s">
        <v>330</v>
      </c>
      <c r="D42" s="276" t="s">
        <v>351</v>
      </c>
      <c r="E42" s="238" t="s">
        <v>463</v>
      </c>
      <c r="F42" s="238" t="s">
        <v>464</v>
      </c>
      <c r="G42" s="238" t="s">
        <v>465</v>
      </c>
      <c r="H42" s="276" t="s">
        <v>334</v>
      </c>
      <c r="I42" s="276" t="s">
        <v>326</v>
      </c>
      <c r="J42" s="240">
        <f t="shared" si="22"/>
        <v>2</v>
      </c>
      <c r="K42" s="240">
        <f t="shared" si="23"/>
        <v>4</v>
      </c>
      <c r="L42" s="239">
        <f t="shared" si="15"/>
        <v>8</v>
      </c>
      <c r="M42" s="276" t="str">
        <f>VLOOKUP(K42,[1]MapadeCalor!$B$2:$G$6,J42+1,0)</f>
        <v>ALTO</v>
      </c>
      <c r="N42" s="243" t="s">
        <v>466</v>
      </c>
      <c r="O42" s="238" t="s">
        <v>307</v>
      </c>
      <c r="P42" s="238" t="s">
        <v>298</v>
      </c>
      <c r="Q42" s="238" t="s">
        <v>261</v>
      </c>
      <c r="R42" s="240">
        <f t="shared" si="16"/>
        <v>20</v>
      </c>
      <c r="S42" s="240">
        <f t="shared" si="17"/>
        <v>5</v>
      </c>
      <c r="T42" s="240">
        <f t="shared" si="18"/>
        <v>0</v>
      </c>
      <c r="U42" s="240">
        <f t="shared" si="19"/>
        <v>25</v>
      </c>
      <c r="V42" s="276" t="str">
        <f t="shared" si="20"/>
        <v>Control Adecuado</v>
      </c>
      <c r="W42" s="276" t="str">
        <f t="shared" si="21"/>
        <v>Cambie el valor del impacto</v>
      </c>
      <c r="X42" s="243" t="s">
        <v>467</v>
      </c>
      <c r="Y42" s="276"/>
      <c r="Z42" s="276"/>
      <c r="AA42" s="240">
        <f t="shared" si="12"/>
        <v>0</v>
      </c>
      <c r="AB42" s="240">
        <f t="shared" si="13"/>
        <v>0</v>
      </c>
      <c r="AC42" s="240">
        <f t="shared" si="14"/>
        <v>0</v>
      </c>
      <c r="AD42" s="242" t="e">
        <f>VLOOKUP(AB42,[1]MapadeCalor!$B$2:$G$6,AA42+1,0)</f>
        <v>#N/A</v>
      </c>
      <c r="AE42" s="299" t="s">
        <v>819</v>
      </c>
      <c r="AF42" s="298" t="s">
        <v>820</v>
      </c>
      <c r="AG42" s="537" t="s">
        <v>1020</v>
      </c>
    </row>
    <row r="43" spans="2:33" s="191" customFormat="1" ht="112.5" customHeight="1" x14ac:dyDescent="0.2">
      <c r="B43" s="237">
        <v>36</v>
      </c>
      <c r="C43" s="248" t="s">
        <v>284</v>
      </c>
      <c r="D43" s="276" t="s">
        <v>351</v>
      </c>
      <c r="E43" s="238" t="s">
        <v>468</v>
      </c>
      <c r="F43" s="238" t="s">
        <v>469</v>
      </c>
      <c r="G43" s="253" t="s">
        <v>470</v>
      </c>
      <c r="H43" s="276" t="s">
        <v>302</v>
      </c>
      <c r="I43" s="276" t="s">
        <v>390</v>
      </c>
      <c r="J43" s="240">
        <f t="shared" si="22"/>
        <v>3</v>
      </c>
      <c r="K43" s="240">
        <f t="shared" si="23"/>
        <v>2</v>
      </c>
      <c r="L43" s="239">
        <f t="shared" si="15"/>
        <v>6</v>
      </c>
      <c r="M43" s="276" t="str">
        <f>VLOOKUP(K43,[1]MapadeCalor!$B$2:$G$6,J43+1,0)</f>
        <v>MEDIO</v>
      </c>
      <c r="N43" s="243" t="s">
        <v>471</v>
      </c>
      <c r="O43" s="238" t="s">
        <v>307</v>
      </c>
      <c r="P43" s="238" t="s">
        <v>298</v>
      </c>
      <c r="Q43" s="238" t="s">
        <v>261</v>
      </c>
      <c r="R43" s="240">
        <f t="shared" si="16"/>
        <v>20</v>
      </c>
      <c r="S43" s="240">
        <f t="shared" si="17"/>
        <v>5</v>
      </c>
      <c r="T43" s="240">
        <f t="shared" si="18"/>
        <v>0</v>
      </c>
      <c r="U43" s="240">
        <f t="shared" si="19"/>
        <v>25</v>
      </c>
      <c r="V43" s="276" t="str">
        <f t="shared" si="20"/>
        <v>Control Adecuado</v>
      </c>
      <c r="W43" s="276" t="str">
        <f t="shared" si="21"/>
        <v>Cambie el valor del impacto</v>
      </c>
      <c r="X43" s="243" t="s">
        <v>472</v>
      </c>
      <c r="Y43" s="276"/>
      <c r="Z43" s="276"/>
      <c r="AA43" s="240">
        <f t="shared" si="12"/>
        <v>0</v>
      </c>
      <c r="AB43" s="240">
        <f t="shared" si="13"/>
        <v>0</v>
      </c>
      <c r="AC43" s="240">
        <f t="shared" si="14"/>
        <v>0</v>
      </c>
      <c r="AD43" s="242" t="e">
        <f>VLOOKUP(AB43,[1]MapadeCalor!$B$2:$G$6,AA43+1,0)</f>
        <v>#N/A</v>
      </c>
      <c r="AE43" s="237" t="s">
        <v>821</v>
      </c>
      <c r="AF43" s="298" t="s">
        <v>822</v>
      </c>
      <c r="AG43" s="537" t="s">
        <v>1019</v>
      </c>
    </row>
    <row r="44" spans="2:33" s="191" customFormat="1" ht="409.6" customHeight="1" x14ac:dyDescent="0.2">
      <c r="B44" s="237">
        <v>37</v>
      </c>
      <c r="C44" s="248" t="s">
        <v>321</v>
      </c>
      <c r="D44" s="276" t="s">
        <v>348</v>
      </c>
      <c r="E44" s="328" t="s">
        <v>473</v>
      </c>
      <c r="F44" s="328" t="s">
        <v>474</v>
      </c>
      <c r="G44" s="328" t="s">
        <v>475</v>
      </c>
      <c r="H44" s="276" t="s">
        <v>364</v>
      </c>
      <c r="I44" s="276" t="s">
        <v>290</v>
      </c>
      <c r="J44" s="240">
        <f t="shared" si="22"/>
        <v>5</v>
      </c>
      <c r="K44" s="240">
        <f t="shared" si="23"/>
        <v>3</v>
      </c>
      <c r="L44" s="239">
        <f t="shared" si="15"/>
        <v>15</v>
      </c>
      <c r="M44" s="276" t="str">
        <f>VLOOKUP(K44,[1]MapadeCalor!$B$2:$G$6,J44+1,0)</f>
        <v>MUY ALTO</v>
      </c>
      <c r="N44" s="243" t="s">
        <v>476</v>
      </c>
      <c r="O44" s="238" t="s">
        <v>292</v>
      </c>
      <c r="P44" s="238" t="s">
        <v>298</v>
      </c>
      <c r="Q44" s="238" t="s">
        <v>260</v>
      </c>
      <c r="R44" s="240">
        <f t="shared" si="16"/>
        <v>15</v>
      </c>
      <c r="S44" s="240">
        <f t="shared" si="17"/>
        <v>5</v>
      </c>
      <c r="T44" s="240">
        <f t="shared" si="18"/>
        <v>0</v>
      </c>
      <c r="U44" s="240">
        <f t="shared" si="19"/>
        <v>20</v>
      </c>
      <c r="V44" s="276" t="str">
        <f t="shared" si="20"/>
        <v>Control Adecuado</v>
      </c>
      <c r="W44" s="276" t="str">
        <f t="shared" si="21"/>
        <v>Cambie el valor de la probabilidad</v>
      </c>
      <c r="X44" s="269" t="s">
        <v>477</v>
      </c>
      <c r="Y44" s="276"/>
      <c r="Z44" s="276"/>
      <c r="AA44" s="240">
        <f t="shared" si="12"/>
        <v>0</v>
      </c>
      <c r="AB44" s="240">
        <f t="shared" si="13"/>
        <v>0</v>
      </c>
      <c r="AC44" s="240">
        <f t="shared" si="14"/>
        <v>0</v>
      </c>
      <c r="AD44" s="242" t="e">
        <f>VLOOKUP(AB44,[1]MapadeCalor!$B$2:$G$6,AA44+1,0)</f>
        <v>#N/A</v>
      </c>
      <c r="AE44" s="299" t="s">
        <v>823</v>
      </c>
      <c r="AF44" s="298" t="s">
        <v>824</v>
      </c>
      <c r="AG44" s="537" t="s">
        <v>1018</v>
      </c>
    </row>
    <row r="45" spans="2:33" s="191" customFormat="1" ht="207.75" customHeight="1" x14ac:dyDescent="0.2">
      <c r="B45" s="237">
        <v>38</v>
      </c>
      <c r="C45" s="248" t="s">
        <v>295</v>
      </c>
      <c r="D45" s="276" t="s">
        <v>348</v>
      </c>
      <c r="E45" s="328" t="s">
        <v>478</v>
      </c>
      <c r="F45" s="328" t="s">
        <v>479</v>
      </c>
      <c r="G45" s="328" t="s">
        <v>480</v>
      </c>
      <c r="H45" s="276" t="s">
        <v>334</v>
      </c>
      <c r="I45" s="276" t="s">
        <v>390</v>
      </c>
      <c r="J45" s="240">
        <f t="shared" si="22"/>
        <v>2</v>
      </c>
      <c r="K45" s="240">
        <f t="shared" si="23"/>
        <v>2</v>
      </c>
      <c r="L45" s="239">
        <f t="shared" si="15"/>
        <v>4</v>
      </c>
      <c r="M45" s="276" t="str">
        <f>VLOOKUP(K45,[1]MapadeCalor!$B$2:$G$6,J45+1,0)</f>
        <v>BAJO</v>
      </c>
      <c r="N45" s="243" t="s">
        <v>481</v>
      </c>
      <c r="O45" s="238" t="s">
        <v>292</v>
      </c>
      <c r="P45" s="238" t="s">
        <v>298</v>
      </c>
      <c r="Q45" s="238" t="s">
        <v>260</v>
      </c>
      <c r="R45" s="240">
        <f t="shared" si="16"/>
        <v>15</v>
      </c>
      <c r="S45" s="240">
        <f t="shared" si="17"/>
        <v>5</v>
      </c>
      <c r="T45" s="240">
        <f t="shared" si="18"/>
        <v>0</v>
      </c>
      <c r="U45" s="240">
        <f t="shared" si="19"/>
        <v>20</v>
      </c>
      <c r="V45" s="276" t="str">
        <f t="shared" si="20"/>
        <v>Control Adecuado</v>
      </c>
      <c r="W45" s="276" t="str">
        <f t="shared" si="21"/>
        <v>Cambie el valor de la probabilidad</v>
      </c>
      <c r="X45" s="269" t="s">
        <v>482</v>
      </c>
      <c r="Y45" s="276"/>
      <c r="Z45" s="276"/>
      <c r="AA45" s="240">
        <f t="shared" si="12"/>
        <v>0</v>
      </c>
      <c r="AB45" s="240">
        <f t="shared" si="13"/>
        <v>0</v>
      </c>
      <c r="AC45" s="240">
        <f t="shared" si="14"/>
        <v>0</v>
      </c>
      <c r="AD45" s="242" t="e">
        <f>VLOOKUP(AB45,[1]MapadeCalor!$B$2:$G$6,AA45+1,0)</f>
        <v>#N/A</v>
      </c>
      <c r="AE45" s="299" t="s">
        <v>825</v>
      </c>
      <c r="AF45" s="298" t="s">
        <v>826</v>
      </c>
      <c r="AG45" s="537" t="s">
        <v>1104</v>
      </c>
    </row>
    <row r="46" spans="2:33" s="191" customFormat="1" ht="293.25" customHeight="1" thickBot="1" x14ac:dyDescent="0.25">
      <c r="B46" s="237">
        <v>39</v>
      </c>
      <c r="C46" s="248" t="s">
        <v>330</v>
      </c>
      <c r="D46" s="276" t="s">
        <v>348</v>
      </c>
      <c r="E46" s="328" t="s">
        <v>483</v>
      </c>
      <c r="F46" s="328" t="s">
        <v>484</v>
      </c>
      <c r="G46" s="328" t="s">
        <v>475</v>
      </c>
      <c r="H46" s="276" t="s">
        <v>354</v>
      </c>
      <c r="I46" s="276" t="s">
        <v>326</v>
      </c>
      <c r="J46" s="240">
        <f t="shared" si="22"/>
        <v>1</v>
      </c>
      <c r="K46" s="240">
        <f t="shared" si="23"/>
        <v>4</v>
      </c>
      <c r="L46" s="239">
        <f t="shared" si="15"/>
        <v>4</v>
      </c>
      <c r="M46" s="250" t="str">
        <f>VLOOKUP(K46,[1]MapadeCalor!$B$2:$G$6,J46+1,0)</f>
        <v>MEDIO</v>
      </c>
      <c r="N46" s="254" t="s">
        <v>485</v>
      </c>
      <c r="O46" s="327" t="s">
        <v>297</v>
      </c>
      <c r="P46" s="327" t="s">
        <v>298</v>
      </c>
      <c r="Q46" s="327" t="s">
        <v>261</v>
      </c>
      <c r="R46" s="255">
        <f t="shared" si="16"/>
        <v>5</v>
      </c>
      <c r="S46" s="255">
        <f t="shared" si="17"/>
        <v>5</v>
      </c>
      <c r="T46" s="255">
        <f t="shared" si="18"/>
        <v>0</v>
      </c>
      <c r="U46" s="255">
        <f t="shared" si="19"/>
        <v>10</v>
      </c>
      <c r="V46" s="250" t="str">
        <f t="shared" si="20"/>
        <v>Control Débil</v>
      </c>
      <c r="W46" s="250" t="str">
        <f t="shared" si="21"/>
        <v>Cambie el valor del impacto</v>
      </c>
      <c r="X46" s="270" t="s">
        <v>486</v>
      </c>
      <c r="Y46" s="250"/>
      <c r="Z46" s="276"/>
      <c r="AA46" s="240">
        <f t="shared" si="12"/>
        <v>0</v>
      </c>
      <c r="AB46" s="240">
        <f t="shared" si="13"/>
        <v>0</v>
      </c>
      <c r="AC46" s="240">
        <f t="shared" si="14"/>
        <v>0</v>
      </c>
      <c r="AD46" s="256" t="e">
        <f>VLOOKUP(AB46,[1]MapadeCalor!$B$2:$G$6,AA46+1,0)</f>
        <v>#N/A</v>
      </c>
      <c r="AE46" s="306" t="s">
        <v>827</v>
      </c>
      <c r="AF46" s="307" t="s">
        <v>828</v>
      </c>
      <c r="AG46" s="537" t="s">
        <v>1105</v>
      </c>
    </row>
    <row r="47" spans="2:33" s="191" customFormat="1" ht="297.75" customHeight="1" x14ac:dyDescent="0.2">
      <c r="B47" s="237">
        <v>40</v>
      </c>
      <c r="C47" s="248" t="s">
        <v>330</v>
      </c>
      <c r="D47" s="276" t="s">
        <v>381</v>
      </c>
      <c r="E47" s="257" t="s">
        <v>965</v>
      </c>
      <c r="F47" s="258" t="s">
        <v>829</v>
      </c>
      <c r="G47" s="238" t="s">
        <v>487</v>
      </c>
      <c r="H47" s="276" t="s">
        <v>354</v>
      </c>
      <c r="I47" s="276" t="s">
        <v>326</v>
      </c>
      <c r="J47" s="240">
        <f t="shared" si="22"/>
        <v>1</v>
      </c>
      <c r="K47" s="240">
        <f t="shared" si="23"/>
        <v>4</v>
      </c>
      <c r="L47" s="239">
        <f t="shared" si="15"/>
        <v>4</v>
      </c>
      <c r="M47" s="276" t="str">
        <f>VLOOKUP(K47,[1]MapadeCalor!$B$2:$G$6,J47+1,0)</f>
        <v>MEDIO</v>
      </c>
      <c r="N47" s="259" t="s">
        <v>966</v>
      </c>
      <c r="O47" s="238" t="s">
        <v>292</v>
      </c>
      <c r="P47" s="238" t="s">
        <v>298</v>
      </c>
      <c r="Q47" s="238" t="s">
        <v>260</v>
      </c>
      <c r="R47" s="240">
        <f t="shared" si="16"/>
        <v>15</v>
      </c>
      <c r="S47" s="240">
        <f t="shared" si="17"/>
        <v>5</v>
      </c>
      <c r="T47" s="240">
        <f t="shared" si="18"/>
        <v>0</v>
      </c>
      <c r="U47" s="240">
        <f t="shared" si="19"/>
        <v>20</v>
      </c>
      <c r="V47" s="276" t="str">
        <f t="shared" si="20"/>
        <v>Control Adecuado</v>
      </c>
      <c r="W47" s="276" t="str">
        <f t="shared" si="21"/>
        <v>Cambie el valor de la probabilidad</v>
      </c>
      <c r="X47" s="260" t="s">
        <v>967</v>
      </c>
      <c r="Y47" s="276"/>
      <c r="Z47" s="276"/>
      <c r="AA47" s="240">
        <f t="shared" si="12"/>
        <v>0</v>
      </c>
      <c r="AB47" s="240">
        <f t="shared" si="13"/>
        <v>0</v>
      </c>
      <c r="AC47" s="240">
        <f t="shared" si="14"/>
        <v>0</v>
      </c>
      <c r="AD47" s="242" t="e">
        <f>VLOOKUP(AB47,[1]MapadeCalor!$B$2:$G$6,AA47+1,0)</f>
        <v>#N/A</v>
      </c>
      <c r="AE47" s="308" t="s">
        <v>830</v>
      </c>
      <c r="AF47" s="309" t="s">
        <v>831</v>
      </c>
      <c r="AG47" s="537" t="s">
        <v>1106</v>
      </c>
    </row>
    <row r="48" spans="2:33" s="191" customFormat="1" ht="351" customHeight="1" x14ac:dyDescent="0.2">
      <c r="B48" s="237">
        <v>41</v>
      </c>
      <c r="C48" s="248" t="s">
        <v>330</v>
      </c>
      <c r="D48" s="242" t="s">
        <v>381</v>
      </c>
      <c r="E48" s="261" t="s">
        <v>968</v>
      </c>
      <c r="F48" s="262" t="s">
        <v>832</v>
      </c>
      <c r="G48" s="263" t="s">
        <v>969</v>
      </c>
      <c r="H48" s="276" t="s">
        <v>354</v>
      </c>
      <c r="I48" s="276" t="s">
        <v>326</v>
      </c>
      <c r="J48" s="240">
        <f t="shared" si="22"/>
        <v>1</v>
      </c>
      <c r="K48" s="240">
        <f t="shared" si="23"/>
        <v>4</v>
      </c>
      <c r="L48" s="239">
        <f t="shared" si="15"/>
        <v>4</v>
      </c>
      <c r="M48" s="276" t="str">
        <f>VLOOKUP(K48,[1]MapadeCalor!$B$2:$G$6,J48+1,0)</f>
        <v>MEDIO</v>
      </c>
      <c r="N48" s="259" t="s">
        <v>970</v>
      </c>
      <c r="O48" s="238" t="s">
        <v>292</v>
      </c>
      <c r="P48" s="238" t="s">
        <v>298</v>
      </c>
      <c r="Q48" s="238" t="s">
        <v>260</v>
      </c>
      <c r="R48" s="240">
        <f t="shared" si="16"/>
        <v>15</v>
      </c>
      <c r="S48" s="240">
        <f t="shared" si="17"/>
        <v>5</v>
      </c>
      <c r="T48" s="240">
        <f t="shared" si="18"/>
        <v>0</v>
      </c>
      <c r="U48" s="240">
        <f t="shared" si="19"/>
        <v>20</v>
      </c>
      <c r="V48" s="276" t="str">
        <f t="shared" si="20"/>
        <v>Control Adecuado</v>
      </c>
      <c r="W48" s="276" t="str">
        <f t="shared" si="21"/>
        <v>Cambie el valor de la probabilidad</v>
      </c>
      <c r="X48" s="260" t="s">
        <v>833</v>
      </c>
      <c r="Y48" s="276"/>
      <c r="Z48" s="276"/>
      <c r="AA48" s="240">
        <f t="shared" si="12"/>
        <v>0</v>
      </c>
      <c r="AB48" s="240">
        <f t="shared" si="13"/>
        <v>0</v>
      </c>
      <c r="AC48" s="240">
        <f t="shared" si="14"/>
        <v>0</v>
      </c>
      <c r="AD48" s="242" t="e">
        <f>VLOOKUP(AB48,[1]MapadeCalor!$B$2:$G$6,AA48+1,0)</f>
        <v>#N/A</v>
      </c>
      <c r="AE48" s="308" t="s">
        <v>834</v>
      </c>
      <c r="AF48" s="309" t="s">
        <v>831</v>
      </c>
      <c r="AG48" s="537" t="s">
        <v>1106</v>
      </c>
    </row>
    <row r="49" spans="2:34" s="191" customFormat="1" ht="261" customHeight="1" x14ac:dyDescent="0.2">
      <c r="B49" s="237">
        <v>42</v>
      </c>
      <c r="C49" s="248" t="s">
        <v>305</v>
      </c>
      <c r="D49" s="242" t="s">
        <v>381</v>
      </c>
      <c r="E49" s="262" t="s">
        <v>835</v>
      </c>
      <c r="F49" s="262" t="s">
        <v>836</v>
      </c>
      <c r="G49" s="263" t="s">
        <v>488</v>
      </c>
      <c r="H49" s="276" t="s">
        <v>334</v>
      </c>
      <c r="I49" s="276" t="s">
        <v>326</v>
      </c>
      <c r="J49" s="240">
        <f t="shared" si="22"/>
        <v>2</v>
      </c>
      <c r="K49" s="240">
        <f t="shared" si="23"/>
        <v>4</v>
      </c>
      <c r="L49" s="239">
        <f t="shared" si="15"/>
        <v>8</v>
      </c>
      <c r="M49" s="276" t="str">
        <f>VLOOKUP(K49,[1]MapadeCalor!$B$2:$G$6,J49+1,0)</f>
        <v>ALTO</v>
      </c>
      <c r="N49" s="259" t="s">
        <v>971</v>
      </c>
      <c r="O49" s="238" t="s">
        <v>292</v>
      </c>
      <c r="P49" s="238" t="s">
        <v>298</v>
      </c>
      <c r="Q49" s="238" t="s">
        <v>260</v>
      </c>
      <c r="R49" s="240">
        <f t="shared" si="16"/>
        <v>15</v>
      </c>
      <c r="S49" s="240">
        <f t="shared" si="17"/>
        <v>5</v>
      </c>
      <c r="T49" s="240">
        <f t="shared" si="18"/>
        <v>0</v>
      </c>
      <c r="U49" s="240">
        <f t="shared" si="19"/>
        <v>20</v>
      </c>
      <c r="V49" s="276" t="str">
        <f t="shared" si="20"/>
        <v>Control Adecuado</v>
      </c>
      <c r="W49" s="276" t="str">
        <f t="shared" si="21"/>
        <v>Cambie el valor de la probabilidad</v>
      </c>
      <c r="X49" s="260" t="s">
        <v>837</v>
      </c>
      <c r="Y49" s="276"/>
      <c r="Z49" s="276"/>
      <c r="AA49" s="240">
        <f t="shared" si="12"/>
        <v>0</v>
      </c>
      <c r="AB49" s="240">
        <f t="shared" si="13"/>
        <v>0</v>
      </c>
      <c r="AC49" s="240">
        <f t="shared" si="14"/>
        <v>0</v>
      </c>
      <c r="AD49" s="242" t="e">
        <f>VLOOKUP(AB49,[1]MapadeCalor!$B$2:$G$6,AA49+1,0)</f>
        <v>#N/A</v>
      </c>
      <c r="AE49" s="308" t="s">
        <v>838</v>
      </c>
      <c r="AF49" s="309" t="s">
        <v>839</v>
      </c>
      <c r="AG49" s="537" t="s">
        <v>1106</v>
      </c>
    </row>
    <row r="50" spans="2:34" s="191" customFormat="1" ht="291" customHeight="1" x14ac:dyDescent="0.2">
      <c r="B50" s="237">
        <v>43</v>
      </c>
      <c r="C50" s="248" t="s">
        <v>284</v>
      </c>
      <c r="D50" s="276" t="s">
        <v>360</v>
      </c>
      <c r="E50" s="251" t="s">
        <v>490</v>
      </c>
      <c r="F50" s="264" t="s">
        <v>491</v>
      </c>
      <c r="G50" s="276" t="s">
        <v>492</v>
      </c>
      <c r="H50" s="276" t="s">
        <v>289</v>
      </c>
      <c r="I50" s="276" t="s">
        <v>390</v>
      </c>
      <c r="J50" s="240">
        <f t="shared" si="22"/>
        <v>4</v>
      </c>
      <c r="K50" s="240">
        <f t="shared" si="23"/>
        <v>2</v>
      </c>
      <c r="L50" s="239">
        <f t="shared" si="15"/>
        <v>8</v>
      </c>
      <c r="M50" s="276" t="str">
        <f>VLOOKUP(K50,[1]MapadeCalor!$B$2:$G$6,J50+1,0)</f>
        <v>ALTO</v>
      </c>
      <c r="N50" s="238" t="s">
        <v>493</v>
      </c>
      <c r="O50" s="238" t="s">
        <v>292</v>
      </c>
      <c r="P50" s="238" t="s">
        <v>298</v>
      </c>
      <c r="Q50" s="238" t="s">
        <v>260</v>
      </c>
      <c r="R50" s="240">
        <f t="shared" si="16"/>
        <v>15</v>
      </c>
      <c r="S50" s="240">
        <f t="shared" si="17"/>
        <v>5</v>
      </c>
      <c r="T50" s="240">
        <f t="shared" si="18"/>
        <v>0</v>
      </c>
      <c r="U50" s="240">
        <f t="shared" si="19"/>
        <v>20</v>
      </c>
      <c r="V50" s="276" t="str">
        <f t="shared" si="20"/>
        <v>Control Adecuado</v>
      </c>
      <c r="W50" s="276" t="str">
        <f t="shared" si="21"/>
        <v>Cambie el valor de la probabilidad</v>
      </c>
      <c r="X50" s="245" t="s">
        <v>494</v>
      </c>
      <c r="Y50" s="276"/>
      <c r="Z50" s="276"/>
      <c r="AA50" s="240">
        <f t="shared" si="12"/>
        <v>0</v>
      </c>
      <c r="AB50" s="240">
        <f t="shared" si="13"/>
        <v>0</v>
      </c>
      <c r="AC50" s="240">
        <f t="shared" si="14"/>
        <v>0</v>
      </c>
      <c r="AD50" s="265" t="e">
        <f>VLOOKUP(AB50,[1]MapadeCalor!$B$2:$G$6,AA50+1,0)</f>
        <v>#N/A</v>
      </c>
      <c r="AE50" s="310" t="s">
        <v>972</v>
      </c>
      <c r="AF50" s="311" t="s">
        <v>840</v>
      </c>
      <c r="AG50" s="543" t="s">
        <v>1017</v>
      </c>
    </row>
    <row r="51" spans="2:34" s="191" customFormat="1" ht="216.75" customHeight="1" x14ac:dyDescent="0.2">
      <c r="B51" s="237">
        <v>44</v>
      </c>
      <c r="C51" s="248" t="s">
        <v>284</v>
      </c>
      <c r="D51" s="276" t="s">
        <v>360</v>
      </c>
      <c r="E51" s="245" t="s">
        <v>495</v>
      </c>
      <c r="F51" s="245" t="s">
        <v>496</v>
      </c>
      <c r="G51" s="276" t="s">
        <v>492</v>
      </c>
      <c r="H51" s="276" t="s">
        <v>364</v>
      </c>
      <c r="I51" s="276" t="s">
        <v>390</v>
      </c>
      <c r="J51" s="240">
        <f t="shared" si="22"/>
        <v>5</v>
      </c>
      <c r="K51" s="240">
        <f t="shared" si="23"/>
        <v>2</v>
      </c>
      <c r="L51" s="239">
        <f t="shared" si="15"/>
        <v>10</v>
      </c>
      <c r="M51" s="276" t="str">
        <f>VLOOKUP(K51,[1]MapadeCalor!$B$2:$G$6,J51+1,0)</f>
        <v>ALTO</v>
      </c>
      <c r="N51" s="238" t="s">
        <v>497</v>
      </c>
      <c r="O51" s="238" t="s">
        <v>292</v>
      </c>
      <c r="P51" s="238" t="s">
        <v>298</v>
      </c>
      <c r="Q51" s="238" t="s">
        <v>260</v>
      </c>
      <c r="R51" s="240">
        <f t="shared" si="16"/>
        <v>15</v>
      </c>
      <c r="S51" s="240">
        <f t="shared" si="17"/>
        <v>5</v>
      </c>
      <c r="T51" s="240">
        <f t="shared" si="18"/>
        <v>0</v>
      </c>
      <c r="U51" s="240">
        <f t="shared" si="19"/>
        <v>20</v>
      </c>
      <c r="V51" s="276" t="str">
        <f t="shared" si="20"/>
        <v>Control Adecuado</v>
      </c>
      <c r="W51" s="276" t="str">
        <f t="shared" si="21"/>
        <v>Cambie el valor de la probabilidad</v>
      </c>
      <c r="X51" s="245" t="s">
        <v>498</v>
      </c>
      <c r="Y51" s="276"/>
      <c r="Z51" s="276"/>
      <c r="AA51" s="240">
        <f t="shared" si="12"/>
        <v>0</v>
      </c>
      <c r="AB51" s="240">
        <f t="shared" si="13"/>
        <v>0</v>
      </c>
      <c r="AC51" s="240">
        <f t="shared" si="14"/>
        <v>0</v>
      </c>
      <c r="AD51" s="242" t="e">
        <f>VLOOKUP(AB51,[1]MapadeCalor!$B$2:$G$6,AA51+1,0)</f>
        <v>#N/A</v>
      </c>
      <c r="AE51" s="310" t="s">
        <v>973</v>
      </c>
      <c r="AF51" s="298" t="s">
        <v>840</v>
      </c>
      <c r="AG51" s="537" t="s">
        <v>1107</v>
      </c>
    </row>
    <row r="52" spans="2:34" s="191" customFormat="1" ht="409.6" customHeight="1" x14ac:dyDescent="0.2">
      <c r="B52" s="237">
        <v>45</v>
      </c>
      <c r="C52" s="248" t="s">
        <v>330</v>
      </c>
      <c r="D52" s="276" t="s">
        <v>360</v>
      </c>
      <c r="E52" s="245" t="s">
        <v>499</v>
      </c>
      <c r="F52" s="238" t="s">
        <v>500</v>
      </c>
      <c r="G52" s="276" t="s">
        <v>492</v>
      </c>
      <c r="H52" s="276" t="s">
        <v>354</v>
      </c>
      <c r="I52" s="276" t="s">
        <v>326</v>
      </c>
      <c r="J52" s="240">
        <f t="shared" si="22"/>
        <v>1</v>
      </c>
      <c r="K52" s="240">
        <f t="shared" si="23"/>
        <v>4</v>
      </c>
      <c r="L52" s="239">
        <f t="shared" si="15"/>
        <v>4</v>
      </c>
      <c r="M52" s="276" t="str">
        <f>VLOOKUP(K52,[1]MapadeCalor!$B$2:$G$6,J52+1,0)</f>
        <v>MEDIO</v>
      </c>
      <c r="N52" s="243" t="s">
        <v>501</v>
      </c>
      <c r="O52" s="238" t="s">
        <v>292</v>
      </c>
      <c r="P52" s="238" t="s">
        <v>298</v>
      </c>
      <c r="Q52" s="238" t="s">
        <v>260</v>
      </c>
      <c r="R52" s="240">
        <f t="shared" si="16"/>
        <v>15</v>
      </c>
      <c r="S52" s="240">
        <f t="shared" si="17"/>
        <v>5</v>
      </c>
      <c r="T52" s="240">
        <f t="shared" si="18"/>
        <v>0</v>
      </c>
      <c r="U52" s="240">
        <f t="shared" si="19"/>
        <v>20</v>
      </c>
      <c r="V52" s="276" t="str">
        <f t="shared" si="20"/>
        <v>Control Adecuado</v>
      </c>
      <c r="W52" s="276" t="str">
        <f t="shared" si="21"/>
        <v>Cambie el valor de la probabilidad</v>
      </c>
      <c r="X52" s="245" t="s">
        <v>502</v>
      </c>
      <c r="Y52" s="276"/>
      <c r="Z52" s="276"/>
      <c r="AA52" s="240">
        <f t="shared" si="12"/>
        <v>0</v>
      </c>
      <c r="AB52" s="240">
        <f t="shared" si="13"/>
        <v>0</v>
      </c>
      <c r="AC52" s="240">
        <f t="shared" si="14"/>
        <v>0</v>
      </c>
      <c r="AD52" s="242" t="e">
        <f>VLOOKUP(AB52,[1]MapadeCalor!$B$2:$G$6,AA52+1,0)</f>
        <v>#N/A</v>
      </c>
      <c r="AE52" s="310" t="s">
        <v>974</v>
      </c>
      <c r="AF52" s="298" t="s">
        <v>840</v>
      </c>
      <c r="AG52" s="537" t="s">
        <v>1016</v>
      </c>
    </row>
    <row r="53" spans="2:34" s="191" customFormat="1" ht="195" customHeight="1" x14ac:dyDescent="0.2">
      <c r="B53" s="237">
        <v>46</v>
      </c>
      <c r="C53" s="248" t="s">
        <v>295</v>
      </c>
      <c r="D53" s="276" t="s">
        <v>306</v>
      </c>
      <c r="E53" s="245" t="s">
        <v>503</v>
      </c>
      <c r="F53" s="245" t="s">
        <v>504</v>
      </c>
      <c r="G53" s="245" t="s">
        <v>505</v>
      </c>
      <c r="H53" s="276" t="s">
        <v>302</v>
      </c>
      <c r="I53" s="276" t="s">
        <v>326</v>
      </c>
      <c r="J53" s="240">
        <f t="shared" si="22"/>
        <v>3</v>
      </c>
      <c r="K53" s="240">
        <f t="shared" si="23"/>
        <v>4</v>
      </c>
      <c r="L53" s="239">
        <f t="shared" si="15"/>
        <v>12</v>
      </c>
      <c r="M53" s="276" t="str">
        <f>VLOOKUP(K53,[1]MapadeCalor!$B$2:$G$6,J53+1,0)</f>
        <v>ALTO</v>
      </c>
      <c r="N53" s="238" t="s">
        <v>506</v>
      </c>
      <c r="O53" s="238" t="s">
        <v>292</v>
      </c>
      <c r="P53" s="238" t="s">
        <v>298</v>
      </c>
      <c r="Q53" s="238" t="s">
        <v>260</v>
      </c>
      <c r="R53" s="240">
        <f t="shared" si="16"/>
        <v>15</v>
      </c>
      <c r="S53" s="240">
        <f t="shared" si="17"/>
        <v>5</v>
      </c>
      <c r="T53" s="240">
        <f t="shared" si="18"/>
        <v>0</v>
      </c>
      <c r="U53" s="240">
        <f t="shared" si="19"/>
        <v>20</v>
      </c>
      <c r="V53" s="276" t="str">
        <f t="shared" si="20"/>
        <v>Control Adecuado</v>
      </c>
      <c r="W53" s="276" t="str">
        <f t="shared" si="21"/>
        <v>Cambie el valor de la probabilidad</v>
      </c>
      <c r="X53" s="241"/>
      <c r="Y53" s="276"/>
      <c r="Z53" s="276"/>
      <c r="AA53" s="240">
        <f t="shared" si="12"/>
        <v>0</v>
      </c>
      <c r="AB53" s="240">
        <f t="shared" si="13"/>
        <v>0</v>
      </c>
      <c r="AC53" s="240">
        <f t="shared" si="14"/>
        <v>0</v>
      </c>
      <c r="AD53" s="242" t="e">
        <f>VLOOKUP(AB53,[1]MapadeCalor!$B$2:$G$6,AA53+1,0)</f>
        <v>#N/A</v>
      </c>
      <c r="AE53" s="237" t="s">
        <v>975</v>
      </c>
      <c r="AF53" s="298" t="s">
        <v>841</v>
      </c>
      <c r="AG53" s="537" t="s">
        <v>1015</v>
      </c>
    </row>
    <row r="54" spans="2:34" s="191" customFormat="1" ht="125.25" customHeight="1" x14ac:dyDescent="0.2">
      <c r="B54" s="237">
        <v>47</v>
      </c>
      <c r="C54" s="248" t="s">
        <v>330</v>
      </c>
      <c r="D54" s="276" t="s">
        <v>306</v>
      </c>
      <c r="E54" s="245" t="s">
        <v>507</v>
      </c>
      <c r="F54" s="245" t="s">
        <v>508</v>
      </c>
      <c r="G54" s="245" t="s">
        <v>505</v>
      </c>
      <c r="H54" s="276" t="s">
        <v>302</v>
      </c>
      <c r="I54" s="276" t="s">
        <v>326</v>
      </c>
      <c r="J54" s="240">
        <f t="shared" si="22"/>
        <v>3</v>
      </c>
      <c r="K54" s="240">
        <f t="shared" si="23"/>
        <v>4</v>
      </c>
      <c r="L54" s="239">
        <f t="shared" si="15"/>
        <v>12</v>
      </c>
      <c r="M54" s="276" t="str">
        <f>VLOOKUP(K54,[1]MapadeCalor!$B$2:$G$6,J54+1,0)</f>
        <v>ALTO</v>
      </c>
      <c r="N54" s="238" t="s">
        <v>506</v>
      </c>
      <c r="O54" s="238" t="s">
        <v>292</v>
      </c>
      <c r="P54" s="238" t="s">
        <v>298</v>
      </c>
      <c r="Q54" s="238" t="s">
        <v>260</v>
      </c>
      <c r="R54" s="240">
        <f t="shared" si="16"/>
        <v>15</v>
      </c>
      <c r="S54" s="240">
        <f t="shared" si="17"/>
        <v>5</v>
      </c>
      <c r="T54" s="240">
        <f t="shared" si="18"/>
        <v>0</v>
      </c>
      <c r="U54" s="240">
        <f t="shared" si="19"/>
        <v>20</v>
      </c>
      <c r="V54" s="276" t="str">
        <f t="shared" si="20"/>
        <v>Control Adecuado</v>
      </c>
      <c r="W54" s="276" t="str">
        <f t="shared" si="21"/>
        <v>Cambie el valor de la probabilidad</v>
      </c>
      <c r="X54" s="241"/>
      <c r="Y54" s="276"/>
      <c r="Z54" s="276"/>
      <c r="AA54" s="240">
        <f t="shared" si="12"/>
        <v>0</v>
      </c>
      <c r="AB54" s="240">
        <f t="shared" si="13"/>
        <v>0</v>
      </c>
      <c r="AC54" s="240">
        <f t="shared" si="14"/>
        <v>0</v>
      </c>
      <c r="AD54" s="242" t="e">
        <f>VLOOKUP(AB54,[1]MapadeCalor!$B$2:$G$6,AA54+1,0)</f>
        <v>#N/A</v>
      </c>
      <c r="AE54" s="237" t="s">
        <v>976</v>
      </c>
      <c r="AF54" s="312" t="s">
        <v>842</v>
      </c>
      <c r="AG54" s="537" t="s">
        <v>1014</v>
      </c>
    </row>
    <row r="55" spans="2:34" s="191" customFormat="1" ht="184.5" customHeight="1" x14ac:dyDescent="0.2">
      <c r="B55" s="237">
        <v>48</v>
      </c>
      <c r="C55" s="248" t="s">
        <v>295</v>
      </c>
      <c r="D55" s="276" t="s">
        <v>306</v>
      </c>
      <c r="E55" s="245" t="s">
        <v>509</v>
      </c>
      <c r="F55" s="245" t="s">
        <v>510</v>
      </c>
      <c r="G55" s="245" t="s">
        <v>511</v>
      </c>
      <c r="H55" s="276" t="s">
        <v>289</v>
      </c>
      <c r="I55" s="276" t="s">
        <v>290</v>
      </c>
      <c r="J55" s="240">
        <f t="shared" si="22"/>
        <v>4</v>
      </c>
      <c r="K55" s="240">
        <f t="shared" si="23"/>
        <v>3</v>
      </c>
      <c r="L55" s="239">
        <f t="shared" si="15"/>
        <v>12</v>
      </c>
      <c r="M55" s="276" t="str">
        <f>VLOOKUP(K55,[1]MapadeCalor!$B$2:$G$6,J55+1,0)</f>
        <v>MUY ALTO</v>
      </c>
      <c r="N55" s="238" t="s">
        <v>512</v>
      </c>
      <c r="O55" s="238" t="s">
        <v>292</v>
      </c>
      <c r="P55" s="238" t="s">
        <v>298</v>
      </c>
      <c r="Q55" s="238" t="s">
        <v>260</v>
      </c>
      <c r="R55" s="240">
        <f t="shared" si="16"/>
        <v>15</v>
      </c>
      <c r="S55" s="240">
        <f t="shared" si="17"/>
        <v>5</v>
      </c>
      <c r="T55" s="240">
        <f t="shared" si="18"/>
        <v>0</v>
      </c>
      <c r="U55" s="240">
        <f t="shared" si="19"/>
        <v>20</v>
      </c>
      <c r="V55" s="276" t="str">
        <f t="shared" si="20"/>
        <v>Control Adecuado</v>
      </c>
      <c r="W55" s="276" t="str">
        <f t="shared" si="21"/>
        <v>Cambie el valor de la probabilidad</v>
      </c>
      <c r="X55" s="241"/>
      <c r="Y55" s="276"/>
      <c r="Z55" s="276"/>
      <c r="AA55" s="240">
        <f t="shared" si="12"/>
        <v>0</v>
      </c>
      <c r="AB55" s="240">
        <f t="shared" si="13"/>
        <v>0</v>
      </c>
      <c r="AC55" s="240">
        <f t="shared" si="14"/>
        <v>0</v>
      </c>
      <c r="AD55" s="242" t="e">
        <f>VLOOKUP(AB55,[1]MapadeCalor!$B$2:$G$6,AA55+1,0)</f>
        <v>#N/A</v>
      </c>
      <c r="AE55" s="237" t="s">
        <v>977</v>
      </c>
      <c r="AF55" s="298" t="s">
        <v>841</v>
      </c>
      <c r="AG55" s="537" t="s">
        <v>1013</v>
      </c>
    </row>
    <row r="56" spans="2:34" s="191" customFormat="1" ht="409.5" customHeight="1" x14ac:dyDescent="0.2">
      <c r="B56" s="237">
        <v>49</v>
      </c>
      <c r="C56" s="248" t="s">
        <v>305</v>
      </c>
      <c r="D56" s="276" t="s">
        <v>337</v>
      </c>
      <c r="E56" s="238" t="s">
        <v>513</v>
      </c>
      <c r="F56" s="252" t="s">
        <v>514</v>
      </c>
      <c r="G56" s="252" t="s">
        <v>515</v>
      </c>
      <c r="H56" s="276" t="s">
        <v>289</v>
      </c>
      <c r="I56" s="276" t="s">
        <v>290</v>
      </c>
      <c r="J56" s="240">
        <f t="shared" si="22"/>
        <v>4</v>
      </c>
      <c r="K56" s="240">
        <f t="shared" si="23"/>
        <v>3</v>
      </c>
      <c r="L56" s="239">
        <f t="shared" si="15"/>
        <v>12</v>
      </c>
      <c r="M56" s="276" t="str">
        <f>VLOOKUP(K56,[1]MapadeCalor!$B$2:$G$6,J56+1,0)</f>
        <v>MUY ALTO</v>
      </c>
      <c r="N56" s="244" t="s">
        <v>516</v>
      </c>
      <c r="O56" s="238" t="s">
        <v>292</v>
      </c>
      <c r="P56" s="238" t="s">
        <v>298</v>
      </c>
      <c r="Q56" s="238" t="s">
        <v>260</v>
      </c>
      <c r="R56" s="240">
        <f t="shared" si="16"/>
        <v>15</v>
      </c>
      <c r="S56" s="240">
        <f t="shared" si="17"/>
        <v>5</v>
      </c>
      <c r="T56" s="240">
        <f t="shared" si="18"/>
        <v>0</v>
      </c>
      <c r="U56" s="240">
        <f t="shared" si="19"/>
        <v>20</v>
      </c>
      <c r="V56" s="276" t="str">
        <f t="shared" si="20"/>
        <v>Control Adecuado</v>
      </c>
      <c r="W56" s="276" t="str">
        <f t="shared" si="21"/>
        <v>Cambie el valor de la probabilidad</v>
      </c>
      <c r="X56" s="243" t="s">
        <v>452</v>
      </c>
      <c r="Y56" s="276"/>
      <c r="Z56" s="276"/>
      <c r="AA56" s="240">
        <f t="shared" si="12"/>
        <v>0</v>
      </c>
      <c r="AB56" s="240">
        <f t="shared" si="13"/>
        <v>0</v>
      </c>
      <c r="AC56" s="240">
        <f t="shared" si="14"/>
        <v>0</v>
      </c>
      <c r="AD56" s="242" t="e">
        <f>VLOOKUP(AB56,[1]MapadeCalor!$B$2:$G$6,AA56+1,0)</f>
        <v>#N/A</v>
      </c>
      <c r="AE56" s="313" t="s">
        <v>978</v>
      </c>
      <c r="AF56" s="298" t="s">
        <v>843</v>
      </c>
      <c r="AG56" s="538" t="s">
        <v>1108</v>
      </c>
    </row>
    <row r="57" spans="2:34" s="191" customFormat="1" ht="171" customHeight="1" x14ac:dyDescent="0.2">
      <c r="B57" s="237">
        <v>50</v>
      </c>
      <c r="C57" s="248" t="s">
        <v>305</v>
      </c>
      <c r="D57" s="276" t="s">
        <v>337</v>
      </c>
      <c r="E57" s="276" t="s">
        <v>443</v>
      </c>
      <c r="F57" s="238" t="s">
        <v>517</v>
      </c>
      <c r="G57" s="252" t="s">
        <v>445</v>
      </c>
      <c r="H57" s="276" t="s">
        <v>364</v>
      </c>
      <c r="I57" s="276" t="s">
        <v>290</v>
      </c>
      <c r="J57" s="240">
        <f t="shared" si="22"/>
        <v>5</v>
      </c>
      <c r="K57" s="240">
        <f t="shared" si="23"/>
        <v>3</v>
      </c>
      <c r="L57" s="239">
        <f t="shared" si="15"/>
        <v>15</v>
      </c>
      <c r="M57" s="276" t="str">
        <f>VLOOKUP(K57,[1]MapadeCalor!$B$2:$G$6,J57+1,0)</f>
        <v>MUY ALTO</v>
      </c>
      <c r="N57" s="243" t="s">
        <v>446</v>
      </c>
      <c r="O57" s="238" t="s">
        <v>292</v>
      </c>
      <c r="P57" s="238" t="s">
        <v>298</v>
      </c>
      <c r="Q57" s="238" t="s">
        <v>260</v>
      </c>
      <c r="R57" s="240">
        <f t="shared" si="16"/>
        <v>15</v>
      </c>
      <c r="S57" s="240">
        <f t="shared" si="17"/>
        <v>5</v>
      </c>
      <c r="T57" s="240">
        <f t="shared" si="18"/>
        <v>0</v>
      </c>
      <c r="U57" s="240">
        <f t="shared" si="19"/>
        <v>20</v>
      </c>
      <c r="V57" s="276" t="str">
        <f t="shared" si="20"/>
        <v>Control Adecuado</v>
      </c>
      <c r="W57" s="276" t="str">
        <f t="shared" si="21"/>
        <v>Cambie el valor de la probabilidad</v>
      </c>
      <c r="X57" s="243" t="s">
        <v>447</v>
      </c>
      <c r="Y57" s="276"/>
      <c r="Z57" s="276"/>
      <c r="AA57" s="240">
        <f t="shared" si="12"/>
        <v>0</v>
      </c>
      <c r="AB57" s="240">
        <f t="shared" si="13"/>
        <v>0</v>
      </c>
      <c r="AC57" s="240">
        <f t="shared" si="14"/>
        <v>0</v>
      </c>
      <c r="AD57" s="242" t="e">
        <f>VLOOKUP(AB57,[1]MapadeCalor!$B$2:$G$6,AA57+1,0)</f>
        <v>#N/A</v>
      </c>
      <c r="AE57" s="237" t="s">
        <v>844</v>
      </c>
      <c r="AF57" s="298" t="s">
        <v>845</v>
      </c>
      <c r="AG57" s="537" t="s">
        <v>1012</v>
      </c>
    </row>
    <row r="58" spans="2:34" s="191" customFormat="1" ht="318.75" customHeight="1" x14ac:dyDescent="0.2">
      <c r="B58" s="237">
        <v>51</v>
      </c>
      <c r="C58" s="248" t="s">
        <v>305</v>
      </c>
      <c r="D58" s="276" t="s">
        <v>337</v>
      </c>
      <c r="E58" s="276" t="s">
        <v>448</v>
      </c>
      <c r="F58" s="238" t="s">
        <v>449</v>
      </c>
      <c r="G58" s="238" t="s">
        <v>450</v>
      </c>
      <c r="H58" s="276" t="s">
        <v>289</v>
      </c>
      <c r="I58" s="276" t="s">
        <v>290</v>
      </c>
      <c r="J58" s="240">
        <f t="shared" si="22"/>
        <v>4</v>
      </c>
      <c r="K58" s="240">
        <f t="shared" si="23"/>
        <v>3</v>
      </c>
      <c r="L58" s="239">
        <f t="shared" si="15"/>
        <v>12</v>
      </c>
      <c r="M58" s="276" t="str">
        <f>VLOOKUP(K58,[1]MapadeCalor!$B$2:$G$6,J58+1,0)</f>
        <v>MUY ALTO</v>
      </c>
      <c r="N58" s="243" t="s">
        <v>979</v>
      </c>
      <c r="O58" s="238" t="s">
        <v>292</v>
      </c>
      <c r="P58" s="238" t="s">
        <v>298</v>
      </c>
      <c r="Q58" s="238" t="s">
        <v>260</v>
      </c>
      <c r="R58" s="240">
        <f t="shared" si="16"/>
        <v>15</v>
      </c>
      <c r="S58" s="240">
        <f t="shared" si="17"/>
        <v>5</v>
      </c>
      <c r="T58" s="240">
        <f t="shared" si="18"/>
        <v>0</v>
      </c>
      <c r="U58" s="240">
        <f t="shared" si="19"/>
        <v>20</v>
      </c>
      <c r="V58" s="276" t="str">
        <f t="shared" si="20"/>
        <v>Control Adecuado</v>
      </c>
      <c r="W58" s="276" t="str">
        <f t="shared" si="21"/>
        <v>Cambie el valor de la probabilidad</v>
      </c>
      <c r="X58" s="243" t="s">
        <v>452</v>
      </c>
      <c r="Y58" s="276"/>
      <c r="Z58" s="276"/>
      <c r="AA58" s="240">
        <f t="shared" si="12"/>
        <v>0</v>
      </c>
      <c r="AB58" s="240">
        <f t="shared" si="13"/>
        <v>0</v>
      </c>
      <c r="AC58" s="240">
        <f t="shared" si="14"/>
        <v>0</v>
      </c>
      <c r="AD58" s="242" t="e">
        <f>VLOOKUP(AB58,[1]MapadeCalor!$B$2:$G$6,AA58+1,0)</f>
        <v>#N/A</v>
      </c>
      <c r="AE58" s="299" t="s">
        <v>980</v>
      </c>
      <c r="AF58" s="298" t="s">
        <v>846</v>
      </c>
      <c r="AG58" s="537" t="s">
        <v>1109</v>
      </c>
    </row>
    <row r="59" spans="2:34" s="191" customFormat="1" ht="144.75" customHeight="1" x14ac:dyDescent="0.2">
      <c r="B59" s="237">
        <v>52</v>
      </c>
      <c r="C59" s="248" t="s">
        <v>305</v>
      </c>
      <c r="D59" s="276" t="s">
        <v>337</v>
      </c>
      <c r="E59" s="276" t="s">
        <v>518</v>
      </c>
      <c r="F59" s="252" t="s">
        <v>519</v>
      </c>
      <c r="G59" s="252" t="s">
        <v>520</v>
      </c>
      <c r="H59" s="276" t="s">
        <v>289</v>
      </c>
      <c r="I59" s="276" t="s">
        <v>290</v>
      </c>
      <c r="J59" s="240">
        <f t="shared" si="22"/>
        <v>4</v>
      </c>
      <c r="K59" s="240">
        <f t="shared" si="23"/>
        <v>3</v>
      </c>
      <c r="L59" s="239">
        <f t="shared" si="15"/>
        <v>12</v>
      </c>
      <c r="M59" s="276" t="str">
        <f>VLOOKUP(K59,[1]MapadeCalor!$B$2:$G$6,J59+1,0)</f>
        <v>MUY ALTO</v>
      </c>
      <c r="N59" s="244" t="s">
        <v>521</v>
      </c>
      <c r="O59" s="238" t="s">
        <v>292</v>
      </c>
      <c r="P59" s="238" t="s">
        <v>298</v>
      </c>
      <c r="Q59" s="238" t="s">
        <v>260</v>
      </c>
      <c r="R59" s="240">
        <f t="shared" si="16"/>
        <v>15</v>
      </c>
      <c r="S59" s="240">
        <f t="shared" si="17"/>
        <v>5</v>
      </c>
      <c r="T59" s="240">
        <f t="shared" si="18"/>
        <v>0</v>
      </c>
      <c r="U59" s="240">
        <f t="shared" si="19"/>
        <v>20</v>
      </c>
      <c r="V59" s="276" t="str">
        <f t="shared" si="20"/>
        <v>Control Adecuado</v>
      </c>
      <c r="W59" s="276" t="str">
        <f t="shared" si="21"/>
        <v>Cambie el valor de la probabilidad</v>
      </c>
      <c r="X59" s="243" t="s">
        <v>522</v>
      </c>
      <c r="Y59" s="276"/>
      <c r="Z59" s="276"/>
      <c r="AA59" s="240">
        <f t="shared" ref="AA59:AA81" si="24">IF(Y59="Raro",1,(IF(Y59="Poco Probable",2,(IF(Y59="Posible",3,(IF(Y59="Probable",4,(IF(Y59="Casi Seguro",5,0)))))))))</f>
        <v>0</v>
      </c>
      <c r="AB59" s="240">
        <f t="shared" ref="AB59:AB81" si="25">IF(Z59="Insignificante",1,(IF(Z59="Menor",2,(IF(Z59="Moderado",3,(IF(Z59="Mayor",4,(IF(Z59="Catastrófico",5,0)))))))))</f>
        <v>0</v>
      </c>
      <c r="AC59" s="240">
        <f t="shared" ref="AC59:AC81" si="26">AA59*AB59</f>
        <v>0</v>
      </c>
      <c r="AD59" s="242" t="e">
        <f>VLOOKUP(AB59,[1]MapadeCalor!$B$2:$G$6,AA59+1,0)</f>
        <v>#N/A</v>
      </c>
      <c r="AE59" s="313" t="s">
        <v>847</v>
      </c>
      <c r="AF59" s="298" t="s">
        <v>848</v>
      </c>
      <c r="AG59" s="538" t="s">
        <v>1011</v>
      </c>
    </row>
    <row r="60" spans="2:34" s="191" customFormat="1" ht="166.5" customHeight="1" x14ac:dyDescent="0.2">
      <c r="B60" s="237">
        <v>53</v>
      </c>
      <c r="C60" s="248" t="s">
        <v>305</v>
      </c>
      <c r="D60" s="276" t="s">
        <v>343</v>
      </c>
      <c r="E60" s="276" t="s">
        <v>523</v>
      </c>
      <c r="F60" s="238" t="s">
        <v>524</v>
      </c>
      <c r="G60" s="238" t="s">
        <v>525</v>
      </c>
      <c r="H60" s="276" t="s">
        <v>364</v>
      </c>
      <c r="I60" s="276" t="s">
        <v>290</v>
      </c>
      <c r="J60" s="240">
        <f t="shared" si="22"/>
        <v>5</v>
      </c>
      <c r="K60" s="240">
        <f t="shared" si="23"/>
        <v>3</v>
      </c>
      <c r="L60" s="239">
        <f t="shared" si="15"/>
        <v>15</v>
      </c>
      <c r="M60" s="276" t="str">
        <f>VLOOKUP(K60,[1]MapadeCalor!$B$2:$G$6,J60+1,0)</f>
        <v>MUY ALTO</v>
      </c>
      <c r="N60" s="243" t="s">
        <v>526</v>
      </c>
      <c r="O60" s="238" t="s">
        <v>292</v>
      </c>
      <c r="P60" s="238" t="s">
        <v>298</v>
      </c>
      <c r="Q60" s="238" t="s">
        <v>261</v>
      </c>
      <c r="R60" s="240">
        <f t="shared" si="16"/>
        <v>15</v>
      </c>
      <c r="S60" s="240">
        <f t="shared" si="17"/>
        <v>5</v>
      </c>
      <c r="T60" s="240">
        <f t="shared" si="18"/>
        <v>0</v>
      </c>
      <c r="U60" s="240">
        <f t="shared" si="19"/>
        <v>20</v>
      </c>
      <c r="V60" s="276" t="str">
        <f t="shared" si="20"/>
        <v>Control Adecuado</v>
      </c>
      <c r="W60" s="276" t="str">
        <f t="shared" si="21"/>
        <v>Cambie el valor del impacto</v>
      </c>
      <c r="X60" s="243" t="s">
        <v>527</v>
      </c>
      <c r="Y60" s="276"/>
      <c r="Z60" s="276"/>
      <c r="AA60" s="240">
        <f t="shared" si="24"/>
        <v>0</v>
      </c>
      <c r="AB60" s="240">
        <f t="shared" si="25"/>
        <v>0</v>
      </c>
      <c r="AC60" s="240">
        <f t="shared" si="26"/>
        <v>0</v>
      </c>
      <c r="AD60" s="242" t="e">
        <f>VLOOKUP(AB60,[1]MapadeCalor!$B$2:$G$6,AA60+1,0)</f>
        <v>#N/A</v>
      </c>
      <c r="AE60" s="314" t="s">
        <v>1010</v>
      </c>
      <c r="AF60" s="315" t="s">
        <v>1007</v>
      </c>
      <c r="AG60" s="538" t="s">
        <v>1110</v>
      </c>
    </row>
    <row r="61" spans="2:34" s="191" customFormat="1" ht="120" customHeight="1" x14ac:dyDescent="0.2">
      <c r="B61" s="237">
        <v>54</v>
      </c>
      <c r="C61" s="248" t="s">
        <v>330</v>
      </c>
      <c r="D61" s="276" t="s">
        <v>343</v>
      </c>
      <c r="E61" s="276" t="s">
        <v>528</v>
      </c>
      <c r="F61" s="238" t="s">
        <v>529</v>
      </c>
      <c r="G61" s="238" t="s">
        <v>530</v>
      </c>
      <c r="H61" s="276" t="s">
        <v>289</v>
      </c>
      <c r="I61" s="276" t="s">
        <v>290</v>
      </c>
      <c r="J61" s="240">
        <f t="shared" si="22"/>
        <v>4</v>
      </c>
      <c r="K61" s="240">
        <f t="shared" si="23"/>
        <v>3</v>
      </c>
      <c r="L61" s="239">
        <f t="shared" si="15"/>
        <v>12</v>
      </c>
      <c r="M61" s="276" t="str">
        <f>VLOOKUP(K61,[1]MapadeCalor!$B$2:$G$6,J61+1,0)</f>
        <v>MUY ALTO</v>
      </c>
      <c r="N61" s="243" t="s">
        <v>531</v>
      </c>
      <c r="O61" s="238" t="s">
        <v>292</v>
      </c>
      <c r="P61" s="238" t="s">
        <v>298</v>
      </c>
      <c r="Q61" s="238" t="s">
        <v>261</v>
      </c>
      <c r="R61" s="240">
        <f t="shared" si="16"/>
        <v>15</v>
      </c>
      <c r="S61" s="240">
        <f t="shared" si="17"/>
        <v>5</v>
      </c>
      <c r="T61" s="240">
        <f t="shared" si="18"/>
        <v>0</v>
      </c>
      <c r="U61" s="240">
        <f t="shared" si="19"/>
        <v>20</v>
      </c>
      <c r="V61" s="276" t="str">
        <f t="shared" si="20"/>
        <v>Control Adecuado</v>
      </c>
      <c r="W61" s="276" t="str">
        <f t="shared" si="21"/>
        <v>Cambie el valor del impacto</v>
      </c>
      <c r="X61" s="243" t="s">
        <v>532</v>
      </c>
      <c r="Y61" s="276"/>
      <c r="Z61" s="276"/>
      <c r="AA61" s="240">
        <f t="shared" si="24"/>
        <v>0</v>
      </c>
      <c r="AB61" s="240">
        <f t="shared" si="25"/>
        <v>0</v>
      </c>
      <c r="AC61" s="240">
        <f t="shared" si="26"/>
        <v>0</v>
      </c>
      <c r="AD61" s="242" t="e">
        <f>VLOOKUP(AB61,[1]MapadeCalor!$B$2:$G$6,AA61+1,0)</f>
        <v>#N/A</v>
      </c>
      <c r="AE61" s="314" t="s">
        <v>1009</v>
      </c>
      <c r="AF61" s="315" t="s">
        <v>1007</v>
      </c>
      <c r="AG61" s="538" t="s">
        <v>1111</v>
      </c>
    </row>
    <row r="62" spans="2:34" s="191" customFormat="1" ht="184.5" customHeight="1" x14ac:dyDescent="0.2">
      <c r="B62" s="237">
        <v>55</v>
      </c>
      <c r="C62" s="248" t="s">
        <v>305</v>
      </c>
      <c r="D62" s="276" t="s">
        <v>343</v>
      </c>
      <c r="E62" s="276" t="s">
        <v>533</v>
      </c>
      <c r="F62" s="238" t="s">
        <v>534</v>
      </c>
      <c r="G62" s="238" t="s">
        <v>525</v>
      </c>
      <c r="H62" s="276" t="s">
        <v>334</v>
      </c>
      <c r="I62" s="276" t="s">
        <v>489</v>
      </c>
      <c r="J62" s="240">
        <f t="shared" si="22"/>
        <v>2</v>
      </c>
      <c r="K62" s="240">
        <f t="shared" si="23"/>
        <v>1</v>
      </c>
      <c r="L62" s="239">
        <f t="shared" si="15"/>
        <v>2</v>
      </c>
      <c r="M62" s="276" t="str">
        <f>VLOOKUP(K62,[1]MapadeCalor!$B$2:$G$6,J62+1,0)</f>
        <v>BAJO</v>
      </c>
      <c r="N62" s="243" t="s">
        <v>535</v>
      </c>
      <c r="O62" s="238" t="s">
        <v>292</v>
      </c>
      <c r="P62" s="238" t="s">
        <v>298</v>
      </c>
      <c r="Q62" s="238" t="s">
        <v>261</v>
      </c>
      <c r="R62" s="240">
        <f t="shared" si="16"/>
        <v>15</v>
      </c>
      <c r="S62" s="240">
        <f t="shared" si="17"/>
        <v>5</v>
      </c>
      <c r="T62" s="240">
        <f t="shared" si="18"/>
        <v>0</v>
      </c>
      <c r="U62" s="240">
        <f t="shared" si="19"/>
        <v>20</v>
      </c>
      <c r="V62" s="276" t="str">
        <f t="shared" si="20"/>
        <v>Control Adecuado</v>
      </c>
      <c r="W62" s="276" t="str">
        <f t="shared" si="21"/>
        <v>Cambie el valor del impacto</v>
      </c>
      <c r="X62" s="243" t="s">
        <v>536</v>
      </c>
      <c r="Y62" s="276"/>
      <c r="Z62" s="276"/>
      <c r="AA62" s="240">
        <f t="shared" si="24"/>
        <v>0</v>
      </c>
      <c r="AB62" s="240">
        <f t="shared" si="25"/>
        <v>0</v>
      </c>
      <c r="AC62" s="240">
        <f t="shared" si="26"/>
        <v>0</v>
      </c>
      <c r="AD62" s="242" t="e">
        <f>VLOOKUP(AB62,[1]MapadeCalor!$B$2:$G$6,AA62+1,0)</f>
        <v>#N/A</v>
      </c>
      <c r="AE62" s="314" t="s">
        <v>1008</v>
      </c>
      <c r="AF62" s="315" t="s">
        <v>1007</v>
      </c>
      <c r="AG62" s="538" t="s">
        <v>1112</v>
      </c>
    </row>
    <row r="63" spans="2:34" s="191" customFormat="1" ht="153" customHeight="1" x14ac:dyDescent="0.2">
      <c r="B63" s="237">
        <v>56</v>
      </c>
      <c r="C63" s="248" t="s">
        <v>330</v>
      </c>
      <c r="D63" s="276" t="s">
        <v>343</v>
      </c>
      <c r="E63" s="276" t="s">
        <v>537</v>
      </c>
      <c r="F63" s="238" t="s">
        <v>538</v>
      </c>
      <c r="G63" s="238" t="s">
        <v>539</v>
      </c>
      <c r="H63" s="276" t="s">
        <v>289</v>
      </c>
      <c r="I63" s="276" t="s">
        <v>417</v>
      </c>
      <c r="J63" s="240">
        <f t="shared" si="22"/>
        <v>4</v>
      </c>
      <c r="K63" s="240">
        <f t="shared" si="23"/>
        <v>5</v>
      </c>
      <c r="L63" s="239">
        <f t="shared" si="15"/>
        <v>20</v>
      </c>
      <c r="M63" s="276" t="str">
        <f>VLOOKUP(K63,[1]MapadeCalor!$B$2:$G$6,J63+1,0)</f>
        <v>MUY ALTO</v>
      </c>
      <c r="N63" s="243" t="s">
        <v>540</v>
      </c>
      <c r="O63" s="238" t="s">
        <v>292</v>
      </c>
      <c r="P63" s="238" t="s">
        <v>298</v>
      </c>
      <c r="Q63" s="238" t="s">
        <v>261</v>
      </c>
      <c r="R63" s="240">
        <f t="shared" si="16"/>
        <v>15</v>
      </c>
      <c r="S63" s="240">
        <f t="shared" si="17"/>
        <v>5</v>
      </c>
      <c r="T63" s="240">
        <f t="shared" si="18"/>
        <v>0</v>
      </c>
      <c r="U63" s="240">
        <f t="shared" si="19"/>
        <v>20</v>
      </c>
      <c r="V63" s="276" t="str">
        <f t="shared" si="20"/>
        <v>Control Adecuado</v>
      </c>
      <c r="W63" s="276" t="str">
        <f t="shared" si="21"/>
        <v>Cambie el valor del impacto</v>
      </c>
      <c r="X63" s="243" t="s">
        <v>541</v>
      </c>
      <c r="Y63" s="276"/>
      <c r="Z63" s="276"/>
      <c r="AA63" s="240">
        <f t="shared" si="24"/>
        <v>0</v>
      </c>
      <c r="AB63" s="240">
        <f t="shared" si="25"/>
        <v>0</v>
      </c>
      <c r="AC63" s="240">
        <f t="shared" si="26"/>
        <v>0</v>
      </c>
      <c r="AD63" s="242" t="e">
        <f>VLOOKUP(AB63,[1]MapadeCalor!$B$2:$G$6,AA63+1,0)</f>
        <v>#N/A</v>
      </c>
      <c r="AE63" s="314" t="s">
        <v>1041</v>
      </c>
      <c r="AF63" s="315" t="s">
        <v>1007</v>
      </c>
      <c r="AG63" s="538" t="s">
        <v>1113</v>
      </c>
      <c r="AH63" s="292"/>
    </row>
    <row r="64" spans="2:34" s="191" customFormat="1" ht="204.75" customHeight="1" x14ac:dyDescent="0.2">
      <c r="B64" s="237">
        <v>57</v>
      </c>
      <c r="C64" s="248" t="s">
        <v>295</v>
      </c>
      <c r="D64" s="276" t="s">
        <v>393</v>
      </c>
      <c r="E64" s="276" t="s">
        <v>542</v>
      </c>
      <c r="F64" s="238" t="s">
        <v>543</v>
      </c>
      <c r="G64" s="238" t="s">
        <v>544</v>
      </c>
      <c r="H64" s="276" t="s">
        <v>289</v>
      </c>
      <c r="I64" s="276" t="s">
        <v>290</v>
      </c>
      <c r="J64" s="240">
        <f t="shared" si="22"/>
        <v>4</v>
      </c>
      <c r="K64" s="240">
        <f t="shared" si="23"/>
        <v>3</v>
      </c>
      <c r="L64" s="239">
        <f t="shared" si="15"/>
        <v>12</v>
      </c>
      <c r="M64" s="276" t="str">
        <f>VLOOKUP(K64,[1]MapadeCalor!$B$2:$G$6,J64+1,0)</f>
        <v>MUY ALTO</v>
      </c>
      <c r="N64" s="243" t="s">
        <v>545</v>
      </c>
      <c r="O64" s="238" t="s">
        <v>292</v>
      </c>
      <c r="P64" s="238" t="s">
        <v>298</v>
      </c>
      <c r="Q64" s="238" t="s">
        <v>260</v>
      </c>
      <c r="R64" s="240">
        <f t="shared" si="16"/>
        <v>15</v>
      </c>
      <c r="S64" s="240">
        <f t="shared" si="17"/>
        <v>5</v>
      </c>
      <c r="T64" s="240">
        <f t="shared" si="18"/>
        <v>0</v>
      </c>
      <c r="U64" s="240">
        <f t="shared" si="19"/>
        <v>20</v>
      </c>
      <c r="V64" s="276" t="str">
        <f t="shared" si="20"/>
        <v>Control Adecuado</v>
      </c>
      <c r="W64" s="276" t="str">
        <f t="shared" si="21"/>
        <v>Cambie el valor de la probabilidad</v>
      </c>
      <c r="X64" s="243" t="s">
        <v>546</v>
      </c>
      <c r="Y64" s="276"/>
      <c r="Z64" s="276"/>
      <c r="AA64" s="240">
        <f t="shared" si="24"/>
        <v>0</v>
      </c>
      <c r="AB64" s="240">
        <f t="shared" si="25"/>
        <v>0</v>
      </c>
      <c r="AC64" s="240">
        <f t="shared" si="26"/>
        <v>0</v>
      </c>
      <c r="AD64" s="242" t="e">
        <f>VLOOKUP(AB64,[1]MapadeCalor!$B$2:$G$6,AA64+1,0)</f>
        <v>#N/A</v>
      </c>
      <c r="AE64" s="237" t="s">
        <v>981</v>
      </c>
      <c r="AF64" s="298" t="s">
        <v>849</v>
      </c>
      <c r="AG64" s="544" t="s">
        <v>1006</v>
      </c>
    </row>
    <row r="65" spans="2:33" s="191" customFormat="1" ht="216" customHeight="1" x14ac:dyDescent="0.2">
      <c r="B65" s="237">
        <v>58</v>
      </c>
      <c r="C65" s="248" t="s">
        <v>305</v>
      </c>
      <c r="D65" s="276" t="s">
        <v>393</v>
      </c>
      <c r="E65" s="276" t="s">
        <v>547</v>
      </c>
      <c r="F65" s="238" t="s">
        <v>548</v>
      </c>
      <c r="G65" s="238" t="s">
        <v>549</v>
      </c>
      <c r="H65" s="276" t="s">
        <v>289</v>
      </c>
      <c r="I65" s="276" t="s">
        <v>326</v>
      </c>
      <c r="J65" s="240">
        <f t="shared" si="22"/>
        <v>4</v>
      </c>
      <c r="K65" s="240">
        <f t="shared" si="23"/>
        <v>4</v>
      </c>
      <c r="L65" s="239">
        <f t="shared" si="15"/>
        <v>16</v>
      </c>
      <c r="M65" s="276" t="str">
        <f>VLOOKUP(K65,[1]MapadeCalor!$B$2:$G$6,J65+1,0)</f>
        <v>MUY ALTO</v>
      </c>
      <c r="N65" s="243" t="s">
        <v>550</v>
      </c>
      <c r="O65" s="238" t="s">
        <v>292</v>
      </c>
      <c r="P65" s="238" t="s">
        <v>298</v>
      </c>
      <c r="Q65" s="238" t="s">
        <v>319</v>
      </c>
      <c r="R65" s="240">
        <f t="shared" si="16"/>
        <v>15</v>
      </c>
      <c r="S65" s="240">
        <f t="shared" si="17"/>
        <v>5</v>
      </c>
      <c r="T65" s="240">
        <f t="shared" si="18"/>
        <v>10</v>
      </c>
      <c r="U65" s="240">
        <f t="shared" si="19"/>
        <v>30</v>
      </c>
      <c r="V65" s="276" t="str">
        <f t="shared" si="20"/>
        <v>Control Fuerte</v>
      </c>
      <c r="W65" s="276" t="str">
        <f t="shared" si="21"/>
        <v>Cambie probabilidad e impacto</v>
      </c>
      <c r="X65" s="243" t="s">
        <v>551</v>
      </c>
      <c r="Y65" s="276"/>
      <c r="Z65" s="276"/>
      <c r="AA65" s="240">
        <f t="shared" si="24"/>
        <v>0</v>
      </c>
      <c r="AB65" s="240">
        <f t="shared" si="25"/>
        <v>0</v>
      </c>
      <c r="AC65" s="240">
        <f t="shared" si="26"/>
        <v>0</v>
      </c>
      <c r="AD65" s="242" t="e">
        <f>VLOOKUP(AB65,[1]MapadeCalor!$B$2:$G$6,AA65+1,0)</f>
        <v>#N/A</v>
      </c>
      <c r="AE65" s="237" t="s">
        <v>982</v>
      </c>
      <c r="AF65" s="298" t="s">
        <v>849</v>
      </c>
      <c r="AG65" s="537" t="s">
        <v>1005</v>
      </c>
    </row>
    <row r="66" spans="2:33" s="191" customFormat="1" ht="409.5" customHeight="1" x14ac:dyDescent="0.2">
      <c r="B66" s="237">
        <v>59</v>
      </c>
      <c r="C66" s="248" t="s">
        <v>305</v>
      </c>
      <c r="D66" s="276" t="s">
        <v>393</v>
      </c>
      <c r="E66" s="276" t="s">
        <v>1004</v>
      </c>
      <c r="F66" s="238" t="s">
        <v>552</v>
      </c>
      <c r="G66" s="238" t="s">
        <v>553</v>
      </c>
      <c r="H66" s="276" t="s">
        <v>289</v>
      </c>
      <c r="I66" s="276" t="s">
        <v>390</v>
      </c>
      <c r="J66" s="240">
        <f t="shared" si="22"/>
        <v>4</v>
      </c>
      <c r="K66" s="240">
        <f t="shared" si="23"/>
        <v>2</v>
      </c>
      <c r="L66" s="239">
        <f t="shared" si="15"/>
        <v>8</v>
      </c>
      <c r="M66" s="276" t="str">
        <f>VLOOKUP(K66,[1]MapadeCalor!$B$2:$G$6,J66+1,0)</f>
        <v>ALTO</v>
      </c>
      <c r="N66" s="243" t="s">
        <v>554</v>
      </c>
      <c r="O66" s="238" t="s">
        <v>307</v>
      </c>
      <c r="P66" s="238" t="s">
        <v>298</v>
      </c>
      <c r="Q66" s="238" t="s">
        <v>260</v>
      </c>
      <c r="R66" s="240">
        <f t="shared" si="16"/>
        <v>20</v>
      </c>
      <c r="S66" s="240">
        <f t="shared" si="17"/>
        <v>5</v>
      </c>
      <c r="T66" s="240">
        <f t="shared" si="18"/>
        <v>0</v>
      </c>
      <c r="U66" s="240">
        <f t="shared" si="19"/>
        <v>25</v>
      </c>
      <c r="V66" s="276" t="str">
        <f t="shared" si="20"/>
        <v>Control Adecuado</v>
      </c>
      <c r="W66" s="276" t="str">
        <f t="shared" si="21"/>
        <v>Cambie el valor de la probabilidad</v>
      </c>
      <c r="X66" s="243" t="s">
        <v>555</v>
      </c>
      <c r="Y66" s="276"/>
      <c r="Z66" s="276"/>
      <c r="AA66" s="240">
        <f t="shared" si="24"/>
        <v>0</v>
      </c>
      <c r="AB66" s="240">
        <f t="shared" si="25"/>
        <v>0</v>
      </c>
      <c r="AC66" s="240">
        <f t="shared" si="26"/>
        <v>0</v>
      </c>
      <c r="AD66" s="242" t="e">
        <f>VLOOKUP(AB66,[1]MapadeCalor!$B$2:$G$6,AA66+1,0)</f>
        <v>#N/A</v>
      </c>
      <c r="AE66" s="237" t="s">
        <v>983</v>
      </c>
      <c r="AF66" s="298" t="s">
        <v>849</v>
      </c>
      <c r="AG66" s="537" t="s">
        <v>1114</v>
      </c>
    </row>
    <row r="67" spans="2:33" s="191" customFormat="1" ht="174.75" customHeight="1" x14ac:dyDescent="0.2">
      <c r="B67" s="237">
        <v>60</v>
      </c>
      <c r="C67" s="248" t="s">
        <v>295</v>
      </c>
      <c r="D67" s="276" t="s">
        <v>296</v>
      </c>
      <c r="E67" s="238" t="s">
        <v>556</v>
      </c>
      <c r="F67" s="245" t="s">
        <v>557</v>
      </c>
      <c r="G67" s="245" t="s">
        <v>558</v>
      </c>
      <c r="H67" s="276" t="s">
        <v>354</v>
      </c>
      <c r="I67" s="276" t="s">
        <v>290</v>
      </c>
      <c r="J67" s="240">
        <f t="shared" si="22"/>
        <v>1</v>
      </c>
      <c r="K67" s="240">
        <f t="shared" si="23"/>
        <v>3</v>
      </c>
      <c r="L67" s="239">
        <f t="shared" si="15"/>
        <v>3</v>
      </c>
      <c r="M67" s="276" t="str">
        <f>VLOOKUP(K67,[1]MapadeCalor!$B$2:$G$6,J67+1,0)</f>
        <v>BAJO</v>
      </c>
      <c r="N67" s="238" t="s">
        <v>559</v>
      </c>
      <c r="O67" s="238" t="s">
        <v>292</v>
      </c>
      <c r="P67" s="238" t="s">
        <v>298</v>
      </c>
      <c r="Q67" s="238" t="s">
        <v>319</v>
      </c>
      <c r="R67" s="240">
        <f t="shared" si="16"/>
        <v>15</v>
      </c>
      <c r="S67" s="240">
        <f t="shared" si="17"/>
        <v>5</v>
      </c>
      <c r="T67" s="240">
        <f t="shared" si="18"/>
        <v>10</v>
      </c>
      <c r="U67" s="240">
        <f t="shared" si="19"/>
        <v>30</v>
      </c>
      <c r="V67" s="276" t="str">
        <f t="shared" si="20"/>
        <v>Control Fuerte</v>
      </c>
      <c r="W67" s="276" t="str">
        <f t="shared" si="21"/>
        <v>Cambie probabilidad e impacto</v>
      </c>
      <c r="X67" s="243" t="s">
        <v>560</v>
      </c>
      <c r="Y67" s="276"/>
      <c r="Z67" s="276"/>
      <c r="AA67" s="240">
        <f t="shared" si="24"/>
        <v>0</v>
      </c>
      <c r="AB67" s="240">
        <f t="shared" si="25"/>
        <v>0</v>
      </c>
      <c r="AC67" s="240">
        <f t="shared" si="26"/>
        <v>0</v>
      </c>
      <c r="AD67" s="242" t="e">
        <f>VLOOKUP(AB67,[1]MapadeCalor!$B$2:$G$6,AA67+1,0)</f>
        <v>#N/A</v>
      </c>
      <c r="AE67" s="237" t="s">
        <v>984</v>
      </c>
      <c r="AF67" s="298" t="s">
        <v>756</v>
      </c>
      <c r="AG67" s="537" t="s">
        <v>1003</v>
      </c>
    </row>
    <row r="68" spans="2:33" s="191" customFormat="1" ht="207" customHeight="1" x14ac:dyDescent="0.2">
      <c r="B68" s="237">
        <v>61</v>
      </c>
      <c r="C68" s="248" t="s">
        <v>305</v>
      </c>
      <c r="D68" s="276" t="s">
        <v>296</v>
      </c>
      <c r="E68" s="238" t="s">
        <v>561</v>
      </c>
      <c r="F68" s="238" t="s">
        <v>562</v>
      </c>
      <c r="G68" s="238" t="s">
        <v>563</v>
      </c>
      <c r="H68" s="276" t="s">
        <v>289</v>
      </c>
      <c r="I68" s="276" t="s">
        <v>326</v>
      </c>
      <c r="J68" s="240">
        <f t="shared" si="22"/>
        <v>4</v>
      </c>
      <c r="K68" s="240">
        <f t="shared" si="23"/>
        <v>4</v>
      </c>
      <c r="L68" s="239">
        <f t="shared" si="15"/>
        <v>16</v>
      </c>
      <c r="M68" s="276" t="str">
        <f>VLOOKUP(K68,[1]MapadeCalor!$B$2:$G$6,J68+1,0)</f>
        <v>MUY ALTO</v>
      </c>
      <c r="N68" s="243" t="s">
        <v>564</v>
      </c>
      <c r="O68" s="238" t="s">
        <v>292</v>
      </c>
      <c r="P68" s="238" t="s">
        <v>298</v>
      </c>
      <c r="Q68" s="238" t="s">
        <v>260</v>
      </c>
      <c r="R68" s="240">
        <f t="shared" si="16"/>
        <v>15</v>
      </c>
      <c r="S68" s="240">
        <f t="shared" si="17"/>
        <v>5</v>
      </c>
      <c r="T68" s="240">
        <f t="shared" si="18"/>
        <v>0</v>
      </c>
      <c r="U68" s="240">
        <f t="shared" si="19"/>
        <v>20</v>
      </c>
      <c r="V68" s="276" t="str">
        <f t="shared" si="20"/>
        <v>Control Adecuado</v>
      </c>
      <c r="W68" s="276" t="str">
        <f t="shared" si="21"/>
        <v>Cambie el valor de la probabilidad</v>
      </c>
      <c r="X68" s="243" t="s">
        <v>564</v>
      </c>
      <c r="Y68" s="276"/>
      <c r="Z68" s="276"/>
      <c r="AA68" s="240">
        <f t="shared" si="24"/>
        <v>0</v>
      </c>
      <c r="AB68" s="240">
        <f t="shared" si="25"/>
        <v>0</v>
      </c>
      <c r="AC68" s="240">
        <f t="shared" si="26"/>
        <v>0</v>
      </c>
      <c r="AD68" s="242" t="e">
        <f>VLOOKUP(AB68,[1]MapadeCalor!$B$2:$G$6,AA68+1,0)</f>
        <v>#N/A</v>
      </c>
      <c r="AE68" s="299" t="s">
        <v>985</v>
      </c>
      <c r="AF68" s="298" t="s">
        <v>757</v>
      </c>
      <c r="AG68" s="537" t="s">
        <v>1002</v>
      </c>
    </row>
    <row r="69" spans="2:33" s="191" customFormat="1" ht="278.25" customHeight="1" x14ac:dyDescent="0.2">
      <c r="B69" s="237">
        <v>62</v>
      </c>
      <c r="C69" s="248" t="s">
        <v>330</v>
      </c>
      <c r="D69" s="276" t="s">
        <v>296</v>
      </c>
      <c r="E69" s="238" t="s">
        <v>565</v>
      </c>
      <c r="F69" s="238" t="s">
        <v>566</v>
      </c>
      <c r="G69" s="238" t="s">
        <v>567</v>
      </c>
      <c r="H69" s="276" t="s">
        <v>354</v>
      </c>
      <c r="I69" s="276" t="s">
        <v>489</v>
      </c>
      <c r="J69" s="240">
        <f t="shared" si="22"/>
        <v>1</v>
      </c>
      <c r="K69" s="240">
        <f t="shared" si="23"/>
        <v>1</v>
      </c>
      <c r="L69" s="239">
        <f t="shared" si="15"/>
        <v>1</v>
      </c>
      <c r="M69" s="276" t="str">
        <f>VLOOKUP(K69,[1]MapadeCalor!$B$2:$G$6,J69+1,0)</f>
        <v>BAJO</v>
      </c>
      <c r="N69" s="243" t="s">
        <v>568</v>
      </c>
      <c r="O69" s="238" t="s">
        <v>292</v>
      </c>
      <c r="P69" s="238" t="s">
        <v>298</v>
      </c>
      <c r="Q69" s="238" t="s">
        <v>319</v>
      </c>
      <c r="R69" s="240">
        <f t="shared" si="16"/>
        <v>15</v>
      </c>
      <c r="S69" s="240">
        <f t="shared" si="17"/>
        <v>5</v>
      </c>
      <c r="T69" s="240">
        <f t="shared" si="18"/>
        <v>10</v>
      </c>
      <c r="U69" s="240">
        <f t="shared" si="19"/>
        <v>30</v>
      </c>
      <c r="V69" s="276" t="str">
        <f t="shared" si="20"/>
        <v>Control Fuerte</v>
      </c>
      <c r="W69" s="276" t="str">
        <f t="shared" si="21"/>
        <v>Cambie probabilidad e impacto</v>
      </c>
      <c r="X69" s="243" t="s">
        <v>569</v>
      </c>
      <c r="Y69" s="276"/>
      <c r="Z69" s="276"/>
      <c r="AA69" s="240">
        <f t="shared" si="24"/>
        <v>0</v>
      </c>
      <c r="AB69" s="240">
        <f t="shared" si="25"/>
        <v>0</v>
      </c>
      <c r="AC69" s="240">
        <f t="shared" si="26"/>
        <v>0</v>
      </c>
      <c r="AD69" s="242" t="e">
        <f>VLOOKUP(AB69,[1]MapadeCalor!$B$2:$G$6,AA69+1,0)</f>
        <v>#N/A</v>
      </c>
      <c r="AE69" s="299" t="s">
        <v>986</v>
      </c>
      <c r="AF69" s="298" t="s">
        <v>757</v>
      </c>
      <c r="AG69" s="537" t="s">
        <v>1001</v>
      </c>
    </row>
    <row r="70" spans="2:33" s="191" customFormat="1" ht="168.75" customHeight="1" x14ac:dyDescent="0.2">
      <c r="B70" s="237">
        <v>63</v>
      </c>
      <c r="C70" s="248" t="s">
        <v>305</v>
      </c>
      <c r="D70" s="276" t="s">
        <v>343</v>
      </c>
      <c r="E70" s="238" t="s">
        <v>570</v>
      </c>
      <c r="F70" s="238" t="s">
        <v>571</v>
      </c>
      <c r="G70" s="238" t="s">
        <v>572</v>
      </c>
      <c r="H70" s="276" t="s">
        <v>302</v>
      </c>
      <c r="I70" s="276" t="s">
        <v>390</v>
      </c>
      <c r="J70" s="240">
        <f t="shared" si="22"/>
        <v>3</v>
      </c>
      <c r="K70" s="240">
        <f t="shared" si="23"/>
        <v>2</v>
      </c>
      <c r="L70" s="239">
        <f t="shared" si="15"/>
        <v>6</v>
      </c>
      <c r="M70" s="276" t="str">
        <f>VLOOKUP(K70,[1]MapadeCalor!$B$2:$G$6,J70+1,0)</f>
        <v>MEDIO</v>
      </c>
      <c r="N70" s="243" t="s">
        <v>573</v>
      </c>
      <c r="O70" s="238" t="s">
        <v>292</v>
      </c>
      <c r="P70" s="238" t="s">
        <v>298</v>
      </c>
      <c r="Q70" s="238" t="s">
        <v>260</v>
      </c>
      <c r="R70" s="240">
        <f t="shared" si="16"/>
        <v>15</v>
      </c>
      <c r="S70" s="240">
        <f t="shared" si="17"/>
        <v>5</v>
      </c>
      <c r="T70" s="240">
        <f t="shared" si="18"/>
        <v>0</v>
      </c>
      <c r="U70" s="240">
        <f t="shared" si="19"/>
        <v>20</v>
      </c>
      <c r="V70" s="276" t="str">
        <f t="shared" si="20"/>
        <v>Control Adecuado</v>
      </c>
      <c r="W70" s="276" t="str">
        <f t="shared" si="21"/>
        <v>Cambie el valor de la probabilidad</v>
      </c>
      <c r="X70" s="241" t="s">
        <v>574</v>
      </c>
      <c r="Y70" s="276"/>
      <c r="Z70" s="276"/>
      <c r="AA70" s="240">
        <f t="shared" si="24"/>
        <v>0</v>
      </c>
      <c r="AB70" s="240">
        <f t="shared" si="25"/>
        <v>0</v>
      </c>
      <c r="AC70" s="240">
        <f t="shared" si="26"/>
        <v>0</v>
      </c>
      <c r="AD70" s="242" t="e">
        <f>VLOOKUP(AB70,[1]MapadeCalor!$B$2:$G$6,AA70+1,0)</f>
        <v>#N/A</v>
      </c>
      <c r="AE70" s="237" t="s">
        <v>885</v>
      </c>
      <c r="AF70" s="298" t="s">
        <v>886</v>
      </c>
      <c r="AG70" s="537" t="s">
        <v>1115</v>
      </c>
    </row>
    <row r="71" spans="2:33" s="191" customFormat="1" ht="144.75" customHeight="1" x14ac:dyDescent="0.2">
      <c r="B71" s="237">
        <v>64</v>
      </c>
      <c r="C71" s="248" t="s">
        <v>330</v>
      </c>
      <c r="D71" s="276" t="s">
        <v>343</v>
      </c>
      <c r="E71" s="238" t="s">
        <v>575</v>
      </c>
      <c r="F71" s="238" t="s">
        <v>576</v>
      </c>
      <c r="G71" s="238" t="s">
        <v>577</v>
      </c>
      <c r="H71" s="276" t="s">
        <v>289</v>
      </c>
      <c r="I71" s="276" t="s">
        <v>290</v>
      </c>
      <c r="J71" s="240">
        <f t="shared" si="22"/>
        <v>4</v>
      </c>
      <c r="K71" s="240">
        <f t="shared" si="23"/>
        <v>3</v>
      </c>
      <c r="L71" s="239">
        <f t="shared" si="15"/>
        <v>12</v>
      </c>
      <c r="M71" s="276" t="str">
        <f>VLOOKUP(K71,[1]MapadeCalor!$B$2:$G$6,J71+1,0)</f>
        <v>MUY ALTO</v>
      </c>
      <c r="N71" s="243" t="s">
        <v>578</v>
      </c>
      <c r="O71" s="238" t="s">
        <v>292</v>
      </c>
      <c r="P71" s="238" t="s">
        <v>298</v>
      </c>
      <c r="Q71" s="238" t="s">
        <v>261</v>
      </c>
      <c r="R71" s="240">
        <f t="shared" si="16"/>
        <v>15</v>
      </c>
      <c r="S71" s="240">
        <f t="shared" si="17"/>
        <v>5</v>
      </c>
      <c r="T71" s="240">
        <f t="shared" si="18"/>
        <v>0</v>
      </c>
      <c r="U71" s="240">
        <f t="shared" si="19"/>
        <v>20</v>
      </c>
      <c r="V71" s="276" t="str">
        <f t="shared" si="20"/>
        <v>Control Adecuado</v>
      </c>
      <c r="W71" s="276" t="str">
        <f t="shared" si="21"/>
        <v>Cambie el valor del impacto</v>
      </c>
      <c r="X71" s="241" t="s">
        <v>579</v>
      </c>
      <c r="Y71" s="276"/>
      <c r="Z71" s="276"/>
      <c r="AA71" s="240">
        <f t="shared" si="24"/>
        <v>0</v>
      </c>
      <c r="AB71" s="240">
        <f t="shared" si="25"/>
        <v>0</v>
      </c>
      <c r="AC71" s="240">
        <f t="shared" si="26"/>
        <v>0</v>
      </c>
      <c r="AD71" s="242" t="e">
        <f>VLOOKUP(AB71,[1]MapadeCalor!$B$2:$G$6,AA71+1,0)</f>
        <v>#N/A</v>
      </c>
      <c r="AE71" s="237" t="s">
        <v>887</v>
      </c>
      <c r="AF71" s="298" t="s">
        <v>886</v>
      </c>
      <c r="AG71" s="537" t="s">
        <v>1116</v>
      </c>
    </row>
    <row r="72" spans="2:33" s="191" customFormat="1" ht="239.25" customHeight="1" x14ac:dyDescent="0.2">
      <c r="B72" s="237">
        <v>65</v>
      </c>
      <c r="C72" s="248" t="s">
        <v>580</v>
      </c>
      <c r="D72" s="276" t="s">
        <v>308</v>
      </c>
      <c r="E72" s="245" t="s">
        <v>581</v>
      </c>
      <c r="F72" s="276" t="s">
        <v>582</v>
      </c>
      <c r="G72" s="276" t="s">
        <v>583</v>
      </c>
      <c r="H72" s="276" t="s">
        <v>289</v>
      </c>
      <c r="I72" s="276" t="s">
        <v>290</v>
      </c>
      <c r="J72" s="240">
        <f t="shared" si="22"/>
        <v>4</v>
      </c>
      <c r="K72" s="240">
        <f t="shared" si="23"/>
        <v>3</v>
      </c>
      <c r="L72" s="239">
        <f t="shared" ref="L72:L81" si="27">J72*K72</f>
        <v>12</v>
      </c>
      <c r="M72" s="276" t="str">
        <f>VLOOKUP(K72,[1]MapadeCalor!$B$2:$G$6,J72+1,0)</f>
        <v>MUY ALTO</v>
      </c>
      <c r="N72" s="243" t="s">
        <v>584</v>
      </c>
      <c r="O72" s="276" t="s">
        <v>297</v>
      </c>
      <c r="P72" s="276" t="s">
        <v>298</v>
      </c>
      <c r="Q72" s="276" t="s">
        <v>260</v>
      </c>
      <c r="R72" s="240">
        <f t="shared" ref="R72:R81" si="28">IF(O72="Correctivo",5,(IF(O72="Preventivo",15,(IF(O72="Detectivo",20,0)))))</f>
        <v>5</v>
      </c>
      <c r="S72" s="240">
        <f t="shared" ref="S72:S81" si="29">IF(P72="Manual",5,(IF(P72="Automático",10,0)))</f>
        <v>5</v>
      </c>
      <c r="T72" s="240">
        <f t="shared" ref="T72:T81" si="30">IF(Q72="Probabilidad",0,(IF(Q72="Impacto",0,(IF(Q72="Ambos",10,0)))))</f>
        <v>0</v>
      </c>
      <c r="U72" s="240">
        <f t="shared" ref="U72:U81" si="31">SUM(R72+S72+T72)</f>
        <v>10</v>
      </c>
      <c r="V72" s="276" t="str">
        <f t="shared" ref="V72:V81" si="32">IF(U72=0,"Sin control",(IF(U72&lt;19,"Control Débil",(IF(((U72&gt;=20)*AND(U72&lt;29)),"Control Adecuado",IF(U72&gt;=30,"Control Fuerte","Error"))))))</f>
        <v>Control Débil</v>
      </c>
      <c r="W72" s="276" t="str">
        <f t="shared" ref="W72:W81" si="33">IF(Q72="Probabilidad","Cambie el valor de la probabilidad",(IF(Q72="Impacto","Cambie el valor del impacto",(IF(Q72="Ambos","Cambie probabilidad e impacto","Sin Acción")))))</f>
        <v>Cambie el valor de la probabilidad</v>
      </c>
      <c r="X72" s="241" t="s">
        <v>585</v>
      </c>
      <c r="Y72" s="276"/>
      <c r="Z72" s="276"/>
      <c r="AA72" s="240">
        <f t="shared" si="24"/>
        <v>0</v>
      </c>
      <c r="AB72" s="240">
        <f t="shared" si="25"/>
        <v>0</v>
      </c>
      <c r="AC72" s="240">
        <f t="shared" si="26"/>
        <v>0</v>
      </c>
      <c r="AD72" s="242" t="e">
        <f>VLOOKUP(AB72,[1]MapadeCalor!$B$2:$G$6,AA72+1,0)</f>
        <v>#N/A</v>
      </c>
      <c r="AE72" s="301" t="s">
        <v>987</v>
      </c>
      <c r="AF72" s="302" t="s">
        <v>850</v>
      </c>
      <c r="AG72" s="537" t="s">
        <v>1117</v>
      </c>
    </row>
    <row r="73" spans="2:33" s="191" customFormat="1" ht="257.25" customHeight="1" x14ac:dyDescent="0.2">
      <c r="B73" s="237">
        <v>66</v>
      </c>
      <c r="C73" s="248" t="s">
        <v>580</v>
      </c>
      <c r="D73" s="276" t="s">
        <v>314</v>
      </c>
      <c r="E73" s="276" t="s">
        <v>586</v>
      </c>
      <c r="F73" s="276" t="s">
        <v>587</v>
      </c>
      <c r="G73" s="276" t="s">
        <v>588</v>
      </c>
      <c r="H73" s="276" t="s">
        <v>289</v>
      </c>
      <c r="I73" s="276" t="s">
        <v>326</v>
      </c>
      <c r="J73" s="240">
        <f t="shared" ref="J73:J81" si="34">IF(H73="Raro",1,(IF(H73="Poco Probable",2,(IF(H73="Posible",3,(IF(H73="Probable",4,(IF(H73="Casi Seguro",5,0)))))))))</f>
        <v>4</v>
      </c>
      <c r="K73" s="240">
        <f t="shared" ref="K73:K81" si="35">IF(I73="Insignificante",1,(IF(I73="Menor",2,(IF(I73="Moderado",3,(IF(I73="Mayor",4,(IF(I73="Catastrófico",5,0)))))))))</f>
        <v>4</v>
      </c>
      <c r="L73" s="239">
        <f t="shared" si="27"/>
        <v>16</v>
      </c>
      <c r="M73" s="276" t="str">
        <f>VLOOKUP(K73,[1]MapadeCalor!$B$2:$G$6,J73+1,0)</f>
        <v>MUY ALTO</v>
      </c>
      <c r="N73" s="243" t="s">
        <v>589</v>
      </c>
      <c r="O73" s="276" t="s">
        <v>297</v>
      </c>
      <c r="P73" s="276" t="s">
        <v>298</v>
      </c>
      <c r="Q73" s="276" t="s">
        <v>261</v>
      </c>
      <c r="R73" s="240">
        <f t="shared" si="28"/>
        <v>5</v>
      </c>
      <c r="S73" s="240">
        <f t="shared" si="29"/>
        <v>5</v>
      </c>
      <c r="T73" s="240">
        <f t="shared" si="30"/>
        <v>0</v>
      </c>
      <c r="U73" s="240">
        <f t="shared" si="31"/>
        <v>10</v>
      </c>
      <c r="V73" s="276" t="str">
        <f t="shared" si="32"/>
        <v>Control Débil</v>
      </c>
      <c r="W73" s="276" t="str">
        <f t="shared" si="33"/>
        <v>Cambie el valor del impacto</v>
      </c>
      <c r="X73" s="241" t="s">
        <v>590</v>
      </c>
      <c r="Y73" s="276"/>
      <c r="Z73" s="276"/>
      <c r="AA73" s="240">
        <f t="shared" si="24"/>
        <v>0</v>
      </c>
      <c r="AB73" s="240">
        <f t="shared" si="25"/>
        <v>0</v>
      </c>
      <c r="AC73" s="240">
        <f t="shared" si="26"/>
        <v>0</v>
      </c>
      <c r="AD73" s="242" t="e">
        <f>VLOOKUP(AB73,[1]MapadeCalor!$B$2:$G$6,AA73+1,0)</f>
        <v>#N/A</v>
      </c>
      <c r="AE73" s="316" t="s">
        <v>988</v>
      </c>
      <c r="AF73" s="302" t="s">
        <v>850</v>
      </c>
      <c r="AG73" s="537" t="s">
        <v>1118</v>
      </c>
    </row>
    <row r="74" spans="2:33" s="191" customFormat="1" ht="275.25" customHeight="1" x14ac:dyDescent="0.2">
      <c r="B74" s="237">
        <v>67</v>
      </c>
      <c r="C74" s="291" t="s">
        <v>591</v>
      </c>
      <c r="D74" s="276" t="s">
        <v>314</v>
      </c>
      <c r="E74" s="276" t="s">
        <v>592</v>
      </c>
      <c r="F74" s="276" t="s">
        <v>593</v>
      </c>
      <c r="G74" s="276" t="s">
        <v>594</v>
      </c>
      <c r="H74" s="276" t="s">
        <v>302</v>
      </c>
      <c r="I74" s="276" t="s">
        <v>290</v>
      </c>
      <c r="J74" s="240">
        <f t="shared" si="34"/>
        <v>3</v>
      </c>
      <c r="K74" s="240">
        <f t="shared" si="35"/>
        <v>3</v>
      </c>
      <c r="L74" s="239">
        <f t="shared" si="27"/>
        <v>9</v>
      </c>
      <c r="M74" s="276" t="str">
        <f>VLOOKUP(K74,[1]MapadeCalor!$B$2:$G$6,J74+1,0)</f>
        <v>ALTO</v>
      </c>
      <c r="N74" s="243" t="s">
        <v>595</v>
      </c>
      <c r="O74" s="276" t="s">
        <v>297</v>
      </c>
      <c r="P74" s="276" t="s">
        <v>298</v>
      </c>
      <c r="Q74" s="276" t="s">
        <v>261</v>
      </c>
      <c r="R74" s="240">
        <f t="shared" si="28"/>
        <v>5</v>
      </c>
      <c r="S74" s="240">
        <f t="shared" si="29"/>
        <v>5</v>
      </c>
      <c r="T74" s="240">
        <f t="shared" si="30"/>
        <v>0</v>
      </c>
      <c r="U74" s="240">
        <f t="shared" si="31"/>
        <v>10</v>
      </c>
      <c r="V74" s="276" t="str">
        <f t="shared" si="32"/>
        <v>Control Débil</v>
      </c>
      <c r="W74" s="276" t="str">
        <f t="shared" si="33"/>
        <v>Cambie el valor del impacto</v>
      </c>
      <c r="X74" s="241" t="s">
        <v>596</v>
      </c>
      <c r="Y74" s="276"/>
      <c r="Z74" s="276"/>
      <c r="AA74" s="240">
        <f t="shared" si="24"/>
        <v>0</v>
      </c>
      <c r="AB74" s="240">
        <f t="shared" si="25"/>
        <v>0</v>
      </c>
      <c r="AC74" s="240">
        <f t="shared" si="26"/>
        <v>0</v>
      </c>
      <c r="AD74" s="242" t="e">
        <f>VLOOKUP(AB74,[1]MapadeCalor!$B$2:$G$6,AA74+1,0)</f>
        <v>#N/A</v>
      </c>
      <c r="AE74" s="316" t="s">
        <v>989</v>
      </c>
      <c r="AF74" s="302" t="s">
        <v>850</v>
      </c>
      <c r="AG74" s="537" t="s">
        <v>1119</v>
      </c>
    </row>
    <row r="75" spans="2:33" s="191" customFormat="1" ht="324.75" customHeight="1" x14ac:dyDescent="0.2">
      <c r="B75" s="237">
        <v>68</v>
      </c>
      <c r="C75" s="291" t="s">
        <v>591</v>
      </c>
      <c r="D75" s="276" t="s">
        <v>314</v>
      </c>
      <c r="E75" s="276" t="s">
        <v>597</v>
      </c>
      <c r="F75" s="276" t="s">
        <v>598</v>
      </c>
      <c r="G75" s="276" t="s">
        <v>599</v>
      </c>
      <c r="H75" s="276" t="s">
        <v>289</v>
      </c>
      <c r="I75" s="276" t="s">
        <v>326</v>
      </c>
      <c r="J75" s="240">
        <f t="shared" si="34"/>
        <v>4</v>
      </c>
      <c r="K75" s="240">
        <f t="shared" si="35"/>
        <v>4</v>
      </c>
      <c r="L75" s="239">
        <f t="shared" si="27"/>
        <v>16</v>
      </c>
      <c r="M75" s="276" t="str">
        <f>VLOOKUP(K75,[1]MapadeCalor!$B$2:$G$6,J75+1,0)</f>
        <v>MUY ALTO</v>
      </c>
      <c r="N75" s="243" t="s">
        <v>600</v>
      </c>
      <c r="O75" s="276" t="s">
        <v>292</v>
      </c>
      <c r="P75" s="276" t="s">
        <v>298</v>
      </c>
      <c r="Q75" s="276" t="s">
        <v>260</v>
      </c>
      <c r="R75" s="240">
        <f t="shared" si="28"/>
        <v>15</v>
      </c>
      <c r="S75" s="240">
        <f t="shared" si="29"/>
        <v>5</v>
      </c>
      <c r="T75" s="240">
        <f t="shared" si="30"/>
        <v>0</v>
      </c>
      <c r="U75" s="240">
        <f t="shared" si="31"/>
        <v>20</v>
      </c>
      <c r="V75" s="276" t="str">
        <f t="shared" si="32"/>
        <v>Control Adecuado</v>
      </c>
      <c r="W75" s="276" t="str">
        <f t="shared" si="33"/>
        <v>Cambie el valor de la probabilidad</v>
      </c>
      <c r="X75" s="241" t="s">
        <v>596</v>
      </c>
      <c r="Y75" s="276"/>
      <c r="Z75" s="276"/>
      <c r="AA75" s="240">
        <f t="shared" si="24"/>
        <v>0</v>
      </c>
      <c r="AB75" s="240">
        <f t="shared" si="25"/>
        <v>0</v>
      </c>
      <c r="AC75" s="240">
        <f t="shared" si="26"/>
        <v>0</v>
      </c>
      <c r="AD75" s="242" t="e">
        <f>VLOOKUP(AB75,[1]MapadeCalor!$B$2:$G$6,AA75+1,0)</f>
        <v>#N/A</v>
      </c>
      <c r="AE75" s="316" t="s">
        <v>990</v>
      </c>
      <c r="AF75" s="302" t="s">
        <v>850</v>
      </c>
      <c r="AG75" s="537" t="s">
        <v>1120</v>
      </c>
    </row>
    <row r="76" spans="2:33" s="191" customFormat="1" ht="256.5" customHeight="1" x14ac:dyDescent="0.2">
      <c r="B76" s="237">
        <v>69</v>
      </c>
      <c r="C76" s="291" t="s">
        <v>591</v>
      </c>
      <c r="D76" s="276" t="s">
        <v>314</v>
      </c>
      <c r="E76" s="276" t="s">
        <v>601</v>
      </c>
      <c r="F76" s="266" t="s">
        <v>602</v>
      </c>
      <c r="G76" s="266" t="s">
        <v>603</v>
      </c>
      <c r="H76" s="276" t="s">
        <v>289</v>
      </c>
      <c r="I76" s="276" t="s">
        <v>290</v>
      </c>
      <c r="J76" s="240">
        <f t="shared" si="34"/>
        <v>4</v>
      </c>
      <c r="K76" s="240">
        <f t="shared" si="35"/>
        <v>3</v>
      </c>
      <c r="L76" s="239">
        <f t="shared" si="27"/>
        <v>12</v>
      </c>
      <c r="M76" s="276" t="str">
        <f>VLOOKUP(K76,[1]MapadeCalor!$B$2:$G$6,J76+1,0)</f>
        <v>MUY ALTO</v>
      </c>
      <c r="N76" s="243" t="s">
        <v>604</v>
      </c>
      <c r="O76" s="276" t="s">
        <v>292</v>
      </c>
      <c r="P76" s="276" t="s">
        <v>298</v>
      </c>
      <c r="Q76" s="276" t="s">
        <v>260</v>
      </c>
      <c r="R76" s="240">
        <f t="shared" si="28"/>
        <v>15</v>
      </c>
      <c r="S76" s="240">
        <f t="shared" si="29"/>
        <v>5</v>
      </c>
      <c r="T76" s="240">
        <f t="shared" si="30"/>
        <v>0</v>
      </c>
      <c r="U76" s="240">
        <f t="shared" si="31"/>
        <v>20</v>
      </c>
      <c r="V76" s="276" t="str">
        <f t="shared" si="32"/>
        <v>Control Adecuado</v>
      </c>
      <c r="W76" s="276" t="str">
        <f t="shared" si="33"/>
        <v>Cambie el valor de la probabilidad</v>
      </c>
      <c r="X76" s="241" t="s">
        <v>596</v>
      </c>
      <c r="Y76" s="276"/>
      <c r="Z76" s="276"/>
      <c r="AA76" s="240">
        <f t="shared" si="24"/>
        <v>0</v>
      </c>
      <c r="AB76" s="240">
        <f t="shared" si="25"/>
        <v>0</v>
      </c>
      <c r="AC76" s="240">
        <f t="shared" si="26"/>
        <v>0</v>
      </c>
      <c r="AD76" s="242" t="e">
        <f>VLOOKUP(AB76,[1]MapadeCalor!$B$2:$G$6,AA76+1,0)</f>
        <v>#N/A</v>
      </c>
      <c r="AE76" s="317" t="s">
        <v>991</v>
      </c>
      <c r="AF76" s="302" t="s">
        <v>851</v>
      </c>
      <c r="AG76" s="537" t="s">
        <v>1121</v>
      </c>
    </row>
    <row r="77" spans="2:33" s="191" customFormat="1" ht="354" customHeight="1" x14ac:dyDescent="0.2">
      <c r="B77" s="237">
        <v>70</v>
      </c>
      <c r="C77" s="291" t="s">
        <v>591</v>
      </c>
      <c r="D77" s="276" t="s">
        <v>314</v>
      </c>
      <c r="E77" s="276" t="s">
        <v>605</v>
      </c>
      <c r="F77" s="266" t="s">
        <v>606</v>
      </c>
      <c r="G77" s="266" t="s">
        <v>607</v>
      </c>
      <c r="H77" s="276" t="s">
        <v>289</v>
      </c>
      <c r="I77" s="276" t="s">
        <v>326</v>
      </c>
      <c r="J77" s="240">
        <f t="shared" si="34"/>
        <v>4</v>
      </c>
      <c r="K77" s="240">
        <f t="shared" si="35"/>
        <v>4</v>
      </c>
      <c r="L77" s="239">
        <f t="shared" si="27"/>
        <v>16</v>
      </c>
      <c r="M77" s="276" t="str">
        <f>VLOOKUP(K77,[1]MapadeCalor!$B$2:$G$6,J77+1,0)</f>
        <v>MUY ALTO</v>
      </c>
      <c r="N77" s="243" t="s">
        <v>608</v>
      </c>
      <c r="O77" s="276" t="s">
        <v>297</v>
      </c>
      <c r="P77" s="276" t="s">
        <v>298</v>
      </c>
      <c r="Q77" s="276" t="s">
        <v>260</v>
      </c>
      <c r="R77" s="240">
        <f t="shared" si="28"/>
        <v>5</v>
      </c>
      <c r="S77" s="240">
        <f t="shared" si="29"/>
        <v>5</v>
      </c>
      <c r="T77" s="240">
        <f t="shared" si="30"/>
        <v>0</v>
      </c>
      <c r="U77" s="240">
        <f t="shared" si="31"/>
        <v>10</v>
      </c>
      <c r="V77" s="276" t="str">
        <f t="shared" si="32"/>
        <v>Control Débil</v>
      </c>
      <c r="W77" s="276" t="str">
        <f t="shared" si="33"/>
        <v>Cambie el valor de la probabilidad</v>
      </c>
      <c r="X77" s="241" t="s">
        <v>609</v>
      </c>
      <c r="Y77" s="276"/>
      <c r="Z77" s="276"/>
      <c r="AA77" s="240">
        <f t="shared" si="24"/>
        <v>0</v>
      </c>
      <c r="AB77" s="240">
        <f t="shared" si="25"/>
        <v>0</v>
      </c>
      <c r="AC77" s="240">
        <f t="shared" si="26"/>
        <v>0</v>
      </c>
      <c r="AD77" s="242" t="e">
        <f>VLOOKUP(AB77,[1]MapadeCalor!$B$2:$G$6,AA77+1,0)</f>
        <v>#N/A</v>
      </c>
      <c r="AE77" s="318" t="s">
        <v>992</v>
      </c>
      <c r="AF77" s="302" t="s">
        <v>851</v>
      </c>
      <c r="AG77" s="537" t="s">
        <v>1122</v>
      </c>
    </row>
    <row r="78" spans="2:33" s="191" customFormat="1" ht="275.25" customHeight="1" x14ac:dyDescent="0.2">
      <c r="B78" s="237">
        <v>71</v>
      </c>
      <c r="C78" s="291" t="s">
        <v>591</v>
      </c>
      <c r="D78" s="276" t="s">
        <v>314</v>
      </c>
      <c r="E78" s="276" t="s">
        <v>610</v>
      </c>
      <c r="F78" s="266" t="s">
        <v>611</v>
      </c>
      <c r="G78" s="266" t="s">
        <v>612</v>
      </c>
      <c r="H78" s="276" t="s">
        <v>334</v>
      </c>
      <c r="I78" s="276" t="s">
        <v>326</v>
      </c>
      <c r="J78" s="240">
        <f t="shared" si="34"/>
        <v>2</v>
      </c>
      <c r="K78" s="240">
        <f t="shared" si="35"/>
        <v>4</v>
      </c>
      <c r="L78" s="239">
        <f t="shared" si="27"/>
        <v>8</v>
      </c>
      <c r="M78" s="276" t="str">
        <f>VLOOKUP(K78,[1]MapadeCalor!$B$2:$G$6,J78+1,0)</f>
        <v>ALTO</v>
      </c>
      <c r="N78" s="243" t="s">
        <v>613</v>
      </c>
      <c r="O78" s="276" t="s">
        <v>292</v>
      </c>
      <c r="P78" s="276" t="s">
        <v>298</v>
      </c>
      <c r="Q78" s="276" t="s">
        <v>261</v>
      </c>
      <c r="R78" s="240">
        <f t="shared" si="28"/>
        <v>15</v>
      </c>
      <c r="S78" s="240">
        <f t="shared" si="29"/>
        <v>5</v>
      </c>
      <c r="T78" s="240">
        <f t="shared" si="30"/>
        <v>0</v>
      </c>
      <c r="U78" s="240">
        <f t="shared" si="31"/>
        <v>20</v>
      </c>
      <c r="V78" s="276" t="str">
        <f t="shared" si="32"/>
        <v>Control Adecuado</v>
      </c>
      <c r="W78" s="276" t="str">
        <f t="shared" si="33"/>
        <v>Cambie el valor del impacto</v>
      </c>
      <c r="X78" s="241" t="s">
        <v>614</v>
      </c>
      <c r="Y78" s="276"/>
      <c r="Z78" s="276"/>
      <c r="AA78" s="240">
        <f t="shared" si="24"/>
        <v>0</v>
      </c>
      <c r="AB78" s="240">
        <f t="shared" si="25"/>
        <v>0</v>
      </c>
      <c r="AC78" s="240">
        <f t="shared" si="26"/>
        <v>0</v>
      </c>
      <c r="AD78" s="242" t="e">
        <f>VLOOKUP(AB78,[1]MapadeCalor!$B$2:$G$6,AA78+1,0)</f>
        <v>#N/A</v>
      </c>
      <c r="AE78" s="318" t="s">
        <v>993</v>
      </c>
      <c r="AF78" s="302" t="s">
        <v>852</v>
      </c>
      <c r="AG78" s="537" t="s">
        <v>1123</v>
      </c>
    </row>
    <row r="79" spans="2:33" s="191" customFormat="1" ht="195.75" customHeight="1" x14ac:dyDescent="0.2">
      <c r="B79" s="237">
        <v>72</v>
      </c>
      <c r="C79" s="267" t="s">
        <v>295</v>
      </c>
      <c r="D79" s="267" t="s">
        <v>322</v>
      </c>
      <c r="E79" s="268" t="s">
        <v>615</v>
      </c>
      <c r="F79" s="268" t="s">
        <v>616</v>
      </c>
      <c r="G79" s="268" t="s">
        <v>994</v>
      </c>
      <c r="H79" s="267" t="s">
        <v>302</v>
      </c>
      <c r="I79" s="267" t="s">
        <v>390</v>
      </c>
      <c r="J79" s="240">
        <f t="shared" si="34"/>
        <v>3</v>
      </c>
      <c r="K79" s="240">
        <f t="shared" si="35"/>
        <v>2</v>
      </c>
      <c r="L79" s="239">
        <f t="shared" si="27"/>
        <v>6</v>
      </c>
      <c r="M79" s="276" t="str">
        <f>VLOOKUP(K79,[1]MapadeCalor!$B$2:$G$6,J79+1,0)</f>
        <v>MEDIO</v>
      </c>
      <c r="N79" s="267" t="s">
        <v>853</v>
      </c>
      <c r="O79" s="276" t="s">
        <v>292</v>
      </c>
      <c r="P79" s="276" t="s">
        <v>298</v>
      </c>
      <c r="Q79" s="276" t="s">
        <v>260</v>
      </c>
      <c r="R79" s="240">
        <f t="shared" si="28"/>
        <v>15</v>
      </c>
      <c r="S79" s="240">
        <f t="shared" si="29"/>
        <v>5</v>
      </c>
      <c r="T79" s="240">
        <f t="shared" si="30"/>
        <v>0</v>
      </c>
      <c r="U79" s="240">
        <f t="shared" si="31"/>
        <v>20</v>
      </c>
      <c r="V79" s="276" t="str">
        <f t="shared" si="32"/>
        <v>Control Adecuado</v>
      </c>
      <c r="W79" s="276" t="str">
        <f t="shared" si="33"/>
        <v>Cambie el valor de la probabilidad</v>
      </c>
      <c r="X79" s="241" t="s">
        <v>617</v>
      </c>
      <c r="Y79" s="276"/>
      <c r="Z79" s="276"/>
      <c r="AA79" s="240">
        <f t="shared" si="24"/>
        <v>0</v>
      </c>
      <c r="AB79" s="240">
        <f t="shared" si="25"/>
        <v>0</v>
      </c>
      <c r="AC79" s="240">
        <f t="shared" si="26"/>
        <v>0</v>
      </c>
      <c r="AD79" s="242" t="e">
        <f>VLOOKUP(AB79,[1]MapadeCalor!$B$2:$G$6,AA79+1,0)</f>
        <v>#N/A</v>
      </c>
      <c r="AE79" s="319" t="s">
        <v>995</v>
      </c>
      <c r="AF79" s="320" t="s">
        <v>854</v>
      </c>
      <c r="AG79" s="537" t="s">
        <v>999</v>
      </c>
    </row>
    <row r="80" spans="2:33" s="191" customFormat="1" ht="224.25" customHeight="1" x14ac:dyDescent="0.2">
      <c r="B80" s="237">
        <v>73</v>
      </c>
      <c r="C80" s="267" t="s">
        <v>330</v>
      </c>
      <c r="D80" s="267" t="s">
        <v>322</v>
      </c>
      <c r="E80" s="268" t="s">
        <v>618</v>
      </c>
      <c r="F80" s="268" t="s">
        <v>619</v>
      </c>
      <c r="G80" s="268" t="s">
        <v>340</v>
      </c>
      <c r="H80" s="267" t="s">
        <v>302</v>
      </c>
      <c r="I80" s="267" t="s">
        <v>290</v>
      </c>
      <c r="J80" s="240">
        <f t="shared" si="34"/>
        <v>3</v>
      </c>
      <c r="K80" s="240">
        <f t="shared" si="35"/>
        <v>3</v>
      </c>
      <c r="L80" s="239">
        <f t="shared" si="27"/>
        <v>9</v>
      </c>
      <c r="M80" s="276" t="str">
        <f>VLOOKUP(K80,[1]MapadeCalor!$B$2:$G$6,J80+1,0)</f>
        <v>ALTO</v>
      </c>
      <c r="N80" s="267" t="s">
        <v>855</v>
      </c>
      <c r="O80" s="276" t="s">
        <v>292</v>
      </c>
      <c r="P80" s="276" t="s">
        <v>298</v>
      </c>
      <c r="Q80" s="276" t="s">
        <v>261</v>
      </c>
      <c r="R80" s="240">
        <f t="shared" si="28"/>
        <v>15</v>
      </c>
      <c r="S80" s="240">
        <f t="shared" si="29"/>
        <v>5</v>
      </c>
      <c r="T80" s="240">
        <f t="shared" si="30"/>
        <v>0</v>
      </c>
      <c r="U80" s="240">
        <f t="shared" si="31"/>
        <v>20</v>
      </c>
      <c r="V80" s="276" t="str">
        <f t="shared" si="32"/>
        <v>Control Adecuado</v>
      </c>
      <c r="W80" s="276" t="str">
        <f t="shared" si="33"/>
        <v>Cambie el valor del impacto</v>
      </c>
      <c r="X80" s="241" t="s">
        <v>620</v>
      </c>
      <c r="Y80" s="276"/>
      <c r="Z80" s="276"/>
      <c r="AA80" s="240">
        <f t="shared" si="24"/>
        <v>0</v>
      </c>
      <c r="AB80" s="240">
        <f t="shared" si="25"/>
        <v>0</v>
      </c>
      <c r="AC80" s="240">
        <f t="shared" si="26"/>
        <v>0</v>
      </c>
      <c r="AD80" s="242" t="e">
        <f>VLOOKUP(AB80,[1]MapadeCalor!$B$2:$G$6,AA80+1,0)</f>
        <v>#N/A</v>
      </c>
      <c r="AE80" s="319" t="s">
        <v>996</v>
      </c>
      <c r="AF80" s="320" t="s">
        <v>854</v>
      </c>
      <c r="AG80" s="538" t="s">
        <v>998</v>
      </c>
    </row>
    <row r="81" spans="1:33" s="191" customFormat="1" ht="190.5" customHeight="1" thickBot="1" x14ac:dyDescent="0.25">
      <c r="B81" s="506">
        <v>74</v>
      </c>
      <c r="C81" s="507" t="s">
        <v>342</v>
      </c>
      <c r="D81" s="507" t="s">
        <v>322</v>
      </c>
      <c r="E81" s="508" t="s">
        <v>382</v>
      </c>
      <c r="F81" s="508" t="s">
        <v>856</v>
      </c>
      <c r="G81" s="508" t="s">
        <v>621</v>
      </c>
      <c r="H81" s="507" t="s">
        <v>289</v>
      </c>
      <c r="I81" s="507" t="s">
        <v>417</v>
      </c>
      <c r="J81" s="509">
        <f t="shared" si="34"/>
        <v>4</v>
      </c>
      <c r="K81" s="509">
        <f t="shared" si="35"/>
        <v>5</v>
      </c>
      <c r="L81" s="510">
        <f t="shared" si="27"/>
        <v>20</v>
      </c>
      <c r="M81" s="511" t="str">
        <f>VLOOKUP(K81,[1]MapadeCalor!$B$2:$G$6,J81+1,0)</f>
        <v>MUY ALTO</v>
      </c>
      <c r="N81" s="507" t="s">
        <v>622</v>
      </c>
      <c r="O81" s="511" t="s">
        <v>292</v>
      </c>
      <c r="P81" s="511" t="s">
        <v>293</v>
      </c>
      <c r="Q81" s="511" t="s">
        <v>261</v>
      </c>
      <c r="R81" s="509">
        <f t="shared" si="28"/>
        <v>15</v>
      </c>
      <c r="S81" s="509">
        <f t="shared" si="29"/>
        <v>10</v>
      </c>
      <c r="T81" s="509">
        <f t="shared" si="30"/>
        <v>0</v>
      </c>
      <c r="U81" s="509">
        <f t="shared" si="31"/>
        <v>25</v>
      </c>
      <c r="V81" s="511" t="str">
        <f t="shared" si="32"/>
        <v>Control Adecuado</v>
      </c>
      <c r="W81" s="511" t="str">
        <f t="shared" si="33"/>
        <v>Cambie el valor del impacto</v>
      </c>
      <c r="X81" s="512" t="s">
        <v>623</v>
      </c>
      <c r="Y81" s="511"/>
      <c r="Z81" s="511"/>
      <c r="AA81" s="509">
        <f t="shared" si="24"/>
        <v>0</v>
      </c>
      <c r="AB81" s="509">
        <f t="shared" si="25"/>
        <v>0</v>
      </c>
      <c r="AC81" s="509">
        <f t="shared" si="26"/>
        <v>0</v>
      </c>
      <c r="AD81" s="513" t="e">
        <f>VLOOKUP(AB81,[1]MapadeCalor!$B$2:$G$6,AA81+1,0)</f>
        <v>#N/A</v>
      </c>
      <c r="AE81" s="321" t="s">
        <v>997</v>
      </c>
      <c r="AF81" s="322" t="s">
        <v>854</v>
      </c>
      <c r="AG81" s="545" t="s">
        <v>1124</v>
      </c>
    </row>
    <row r="82" spans="1:33" s="22" customFormat="1" x14ac:dyDescent="0.25">
      <c r="A82"/>
      <c r="B82" s="499" t="s">
        <v>1125</v>
      </c>
      <c r="C82" s="499"/>
      <c r="D82" s="499"/>
      <c r="E82" s="491"/>
      <c r="F82" s="491"/>
      <c r="G82" s="491"/>
      <c r="H82" s="492"/>
      <c r="I82" s="492"/>
      <c r="J82" s="493"/>
      <c r="K82" s="493"/>
      <c r="L82" s="493"/>
      <c r="M82" s="492"/>
      <c r="N82" s="491"/>
      <c r="O82" s="494"/>
      <c r="P82" s="494"/>
      <c r="Q82" s="494"/>
      <c r="R82" s="493"/>
      <c r="S82" s="493"/>
      <c r="T82" s="493"/>
      <c r="U82" s="493"/>
      <c r="V82" s="492"/>
      <c r="W82" s="492"/>
      <c r="X82" s="495"/>
      <c r="Y82" s="492"/>
      <c r="Z82" s="492"/>
      <c r="AA82" s="514"/>
      <c r="AB82" s="514"/>
      <c r="AC82" s="514"/>
      <c r="AD82" s="514"/>
      <c r="AE82" s="491"/>
      <c r="AF82" s="492"/>
      <c r="AG82" s="496"/>
    </row>
    <row r="83" spans="1:33" s="22" customFormat="1" x14ac:dyDescent="0.25">
      <c r="A83"/>
      <c r="B83" s="485" t="s">
        <v>1129</v>
      </c>
      <c r="C83" s="485"/>
      <c r="D83" s="485"/>
      <c r="E83" s="491"/>
      <c r="F83" s="491"/>
      <c r="G83" s="491"/>
      <c r="H83" s="492"/>
      <c r="I83" s="492"/>
      <c r="J83" s="493"/>
      <c r="K83" s="493"/>
      <c r="L83" s="493"/>
      <c r="M83" s="492"/>
      <c r="N83" s="491"/>
      <c r="O83" s="494"/>
      <c r="P83" s="494"/>
      <c r="Q83" s="494"/>
      <c r="R83" s="493"/>
      <c r="S83" s="493"/>
      <c r="T83" s="493"/>
      <c r="U83" s="493"/>
      <c r="V83" s="492"/>
      <c r="W83" s="492"/>
      <c r="X83" s="495"/>
      <c r="Y83" s="492"/>
      <c r="Z83" s="492"/>
      <c r="AA83" s="514"/>
      <c r="AB83" s="514"/>
      <c r="AC83" s="514"/>
      <c r="AD83" s="514"/>
      <c r="AE83" s="491"/>
      <c r="AF83" s="492"/>
      <c r="AG83" s="496"/>
    </row>
    <row r="84" spans="1:33" s="22" customFormat="1" x14ac:dyDescent="0.25">
      <c r="A84"/>
      <c r="B84" s="486" t="s">
        <v>1127</v>
      </c>
      <c r="C84" s="486"/>
      <c r="D84" s="486"/>
      <c r="E84" s="491"/>
      <c r="F84" s="491"/>
      <c r="G84" s="491"/>
      <c r="H84" s="492"/>
      <c r="I84" s="492"/>
      <c r="J84" s="493"/>
      <c r="K84" s="493"/>
      <c r="L84" s="493"/>
      <c r="M84" s="492"/>
      <c r="N84" s="491"/>
      <c r="O84" s="494"/>
      <c r="P84" s="494"/>
      <c r="Q84" s="494"/>
      <c r="R84" s="493"/>
      <c r="S84" s="493"/>
      <c r="T84" s="493"/>
      <c r="U84" s="493"/>
      <c r="V84" s="492"/>
      <c r="W84" s="492"/>
      <c r="X84" s="495"/>
      <c r="Y84" s="492"/>
      <c r="Z84" s="492"/>
      <c r="AA84" s="514"/>
      <c r="AB84" s="514"/>
      <c r="AC84" s="514"/>
      <c r="AD84" s="514"/>
      <c r="AE84" s="491"/>
      <c r="AF84" s="492"/>
      <c r="AG84" s="496"/>
    </row>
    <row r="85" spans="1:33" s="22" customFormat="1" x14ac:dyDescent="0.25">
      <c r="A85"/>
      <c r="B85" s="486" t="s">
        <v>1128</v>
      </c>
      <c r="C85" s="486"/>
      <c r="D85" s="486"/>
      <c r="E85" s="491"/>
      <c r="F85" s="491"/>
      <c r="G85" s="491"/>
      <c r="H85" s="492"/>
      <c r="I85" s="492"/>
      <c r="J85" s="493"/>
      <c r="K85" s="493"/>
      <c r="L85" s="493"/>
      <c r="M85" s="492"/>
      <c r="N85" s="491"/>
      <c r="O85" s="494"/>
      <c r="P85" s="494"/>
      <c r="Q85" s="494"/>
      <c r="R85" s="493"/>
      <c r="S85" s="493"/>
      <c r="T85" s="493"/>
      <c r="U85" s="493"/>
      <c r="V85" s="492"/>
      <c r="W85" s="492"/>
      <c r="X85" s="495"/>
      <c r="Y85" s="492"/>
      <c r="Z85" s="492"/>
      <c r="AA85" s="514"/>
      <c r="AB85" s="514"/>
      <c r="AC85" s="514"/>
      <c r="AD85" s="514"/>
      <c r="AE85" s="491"/>
      <c r="AF85" s="492"/>
      <c r="AG85" s="496"/>
    </row>
    <row r="86" spans="1:33" s="22" customFormat="1" x14ac:dyDescent="0.25">
      <c r="A86"/>
      <c r="B86" s="490" t="s">
        <v>898</v>
      </c>
      <c r="C86" s="490"/>
      <c r="D86" s="490"/>
      <c r="E86" s="491"/>
      <c r="F86" s="491"/>
      <c r="G86" s="491"/>
      <c r="H86" s="492"/>
      <c r="I86" s="492"/>
      <c r="J86" s="493"/>
      <c r="K86" s="493"/>
      <c r="L86" s="493"/>
      <c r="M86" s="492"/>
      <c r="N86" s="491"/>
      <c r="O86" s="494"/>
      <c r="P86" s="494"/>
      <c r="Q86" s="494"/>
      <c r="R86" s="493"/>
      <c r="S86" s="493"/>
      <c r="T86" s="493"/>
      <c r="U86" s="493"/>
      <c r="V86" s="492"/>
      <c r="W86" s="492"/>
      <c r="X86" s="495"/>
      <c r="Y86" s="492"/>
      <c r="Z86" s="492"/>
      <c r="AA86" s="514"/>
      <c r="AB86" s="514"/>
      <c r="AC86" s="514"/>
      <c r="AD86" s="514"/>
      <c r="AE86" s="491"/>
      <c r="AF86" s="492"/>
      <c r="AG86" s="496"/>
    </row>
    <row r="87" spans="1:33" s="22" customFormat="1" x14ac:dyDescent="0.25">
      <c r="A87"/>
      <c r="B87"/>
      <c r="C87"/>
      <c r="D87" s="44"/>
      <c r="AA87" s="515"/>
      <c r="AB87" s="515"/>
      <c r="AC87" s="515"/>
      <c r="AD87" s="515"/>
      <c r="AE87" s="497"/>
      <c r="AG87" s="496"/>
    </row>
    <row r="93" spans="1:33" x14ac:dyDescent="0.25">
      <c r="D93" s="466" t="s">
        <v>650</v>
      </c>
      <c r="E93" s="466"/>
      <c r="F93" s="466"/>
      <c r="G93" s="466"/>
      <c r="H93" s="466"/>
      <c r="I93" s="466"/>
      <c r="J93" s="286"/>
      <c r="K93" s="286"/>
      <c r="L93" s="286"/>
      <c r="M93" s="285"/>
    </row>
    <row r="94" spans="1:33" x14ac:dyDescent="0.25">
      <c r="E94" s="285"/>
      <c r="F94" s="285"/>
      <c r="G94" s="285"/>
      <c r="H94" s="285"/>
      <c r="I94" s="285"/>
      <c r="J94" s="285"/>
      <c r="K94" s="285"/>
      <c r="L94" s="285"/>
      <c r="M94" s="285"/>
    </row>
    <row r="95" spans="1:33" x14ac:dyDescent="0.25">
      <c r="D95" s="462" t="s">
        <v>628</v>
      </c>
      <c r="E95" s="462"/>
      <c r="F95" s="284" t="s">
        <v>625</v>
      </c>
      <c r="G95" s="462" t="s">
        <v>651</v>
      </c>
      <c r="H95" s="462"/>
      <c r="I95" s="462"/>
    </row>
    <row r="96" spans="1:33" ht="15" customHeight="1" x14ac:dyDescent="0.25">
      <c r="D96" s="463" t="s">
        <v>652</v>
      </c>
      <c r="E96" s="463"/>
      <c r="F96" s="283" t="s">
        <v>653</v>
      </c>
      <c r="G96" s="463" t="s">
        <v>654</v>
      </c>
      <c r="H96" s="463"/>
      <c r="I96" s="463"/>
    </row>
    <row r="97" spans="4:13" ht="15" customHeight="1" x14ac:dyDescent="0.25">
      <c r="D97" s="463" t="s">
        <v>655</v>
      </c>
      <c r="E97" s="463"/>
      <c r="F97" s="283" t="s">
        <v>656</v>
      </c>
      <c r="G97" s="463" t="s">
        <v>657</v>
      </c>
      <c r="H97" s="463"/>
      <c r="I97" s="463"/>
    </row>
    <row r="98" spans="4:13" ht="15" customHeight="1" x14ac:dyDescent="0.25">
      <c r="D98" s="463" t="s">
        <v>658</v>
      </c>
      <c r="E98" s="463"/>
      <c r="F98" s="283" t="s">
        <v>659</v>
      </c>
      <c r="G98" s="463" t="s">
        <v>657</v>
      </c>
      <c r="H98" s="463"/>
      <c r="I98" s="463"/>
    </row>
    <row r="99" spans="4:13" x14ac:dyDescent="0.25">
      <c r="D99" s="463" t="s">
        <v>660</v>
      </c>
      <c r="E99" s="463"/>
      <c r="F99" s="283" t="s">
        <v>661</v>
      </c>
      <c r="G99" s="463" t="s">
        <v>657</v>
      </c>
      <c r="H99" s="463"/>
      <c r="I99" s="463"/>
    </row>
    <row r="100" spans="4:13" ht="25.5" customHeight="1" x14ac:dyDescent="0.25">
      <c r="D100" s="463" t="s">
        <v>662</v>
      </c>
      <c r="E100" s="463"/>
      <c r="F100" s="283" t="s">
        <v>663</v>
      </c>
      <c r="G100" s="463" t="s">
        <v>664</v>
      </c>
      <c r="H100" s="463"/>
      <c r="I100" s="463"/>
    </row>
    <row r="101" spans="4:13" ht="39.75" customHeight="1" x14ac:dyDescent="0.25">
      <c r="D101" s="463" t="s">
        <v>665</v>
      </c>
      <c r="E101" s="463"/>
      <c r="F101" s="283" t="s">
        <v>666</v>
      </c>
      <c r="G101" s="463" t="s">
        <v>857</v>
      </c>
      <c r="H101" s="463"/>
      <c r="I101" s="463"/>
    </row>
    <row r="102" spans="4:13" x14ac:dyDescent="0.25">
      <c r="E102" s="282"/>
      <c r="F102" s="282"/>
      <c r="G102" s="282"/>
      <c r="H102" s="281"/>
      <c r="I102" s="281"/>
      <c r="J102" s="281"/>
      <c r="K102" s="280"/>
      <c r="L102" s="280"/>
      <c r="M102" s="280"/>
    </row>
    <row r="104" spans="4:13" ht="80.25" customHeight="1" x14ac:dyDescent="0.25">
      <c r="D104" s="467" t="s">
        <v>667</v>
      </c>
      <c r="E104" s="467"/>
      <c r="F104" s="279" t="s">
        <v>668</v>
      </c>
      <c r="G104" s="467" t="s">
        <v>669</v>
      </c>
      <c r="H104" s="467"/>
      <c r="I104" s="467"/>
    </row>
  </sheetData>
  <dataConsolidate/>
  <mergeCells count="40">
    <mergeCell ref="D97:E97"/>
    <mergeCell ref="G97:I97"/>
    <mergeCell ref="D101:E101"/>
    <mergeCell ref="G101:I101"/>
    <mergeCell ref="D104:E104"/>
    <mergeCell ref="G104:I104"/>
    <mergeCell ref="D98:E98"/>
    <mergeCell ref="G98:I98"/>
    <mergeCell ref="D99:E99"/>
    <mergeCell ref="G99:I99"/>
    <mergeCell ref="D100:E100"/>
    <mergeCell ref="G100:I100"/>
    <mergeCell ref="AE6:AG6"/>
    <mergeCell ref="D95:E95"/>
    <mergeCell ref="G95:I95"/>
    <mergeCell ref="D96:E96"/>
    <mergeCell ref="G96:I96"/>
    <mergeCell ref="N6:W6"/>
    <mergeCell ref="X6:X7"/>
    <mergeCell ref="Y6:AD6"/>
    <mergeCell ref="E19:E20"/>
    <mergeCell ref="L6:L7"/>
    <mergeCell ref="M6:M7"/>
    <mergeCell ref="E6:E7"/>
    <mergeCell ref="F6:F7"/>
    <mergeCell ref="D93:I93"/>
    <mergeCell ref="H6:H7"/>
    <mergeCell ref="I6:I7"/>
    <mergeCell ref="J6:J7"/>
    <mergeCell ref="K6:K7"/>
    <mergeCell ref="G6:G7"/>
    <mergeCell ref="B6:B7"/>
    <mergeCell ref="C6:C7"/>
    <mergeCell ref="D6:D7"/>
    <mergeCell ref="B1:D4"/>
    <mergeCell ref="E1:AD4"/>
    <mergeCell ref="AE1:AF1"/>
    <mergeCell ref="AE2:AF2"/>
    <mergeCell ref="AE3:AF3"/>
    <mergeCell ref="AE4:AF4"/>
  </mergeCells>
  <conditionalFormatting sqref="AD82:AF86 M82:M86 AD8:AD81 AE34:AE37 AG34:AG37">
    <cfRule type="cellIs" dxfId="543" priority="537" operator="between">
      <formula>8</formula>
      <formula>10</formula>
    </cfRule>
    <cfRule type="cellIs" dxfId="542" priority="538" operator="between">
      <formula>6</formula>
      <formula>7</formula>
    </cfRule>
    <cfRule type="cellIs" dxfId="541" priority="539" operator="equal">
      <formula>5</formula>
    </cfRule>
    <cfRule type="cellIs" dxfId="540" priority="540" operator="between">
      <formula>2</formula>
      <formula>4</formula>
    </cfRule>
    <cfRule type="cellIs" dxfId="539" priority="541" operator="equal">
      <formula>"Extremo"</formula>
    </cfRule>
    <cfRule type="cellIs" dxfId="538" priority="542" operator="equal">
      <formula>"Alto"</formula>
    </cfRule>
    <cfRule type="cellIs" dxfId="537" priority="543" operator="equal">
      <formula>"Medio"</formula>
    </cfRule>
    <cfRule type="cellIs" dxfId="536" priority="544" operator="equal">
      <formula>"Bajo"</formula>
    </cfRule>
  </conditionalFormatting>
  <conditionalFormatting sqref="AF10:AF13">
    <cfRule type="cellIs" dxfId="535" priority="529" operator="between">
      <formula>8</formula>
      <formula>10</formula>
    </cfRule>
    <cfRule type="cellIs" dxfId="534" priority="530" operator="between">
      <formula>6</formula>
      <formula>7</formula>
    </cfRule>
    <cfRule type="cellIs" dxfId="533" priority="531" operator="equal">
      <formula>5</formula>
    </cfRule>
    <cfRule type="cellIs" dxfId="532" priority="532" operator="between">
      <formula>2</formula>
      <formula>4</formula>
    </cfRule>
    <cfRule type="cellIs" dxfId="531" priority="533" operator="equal">
      <formula>"Extremo"</formula>
    </cfRule>
    <cfRule type="cellIs" dxfId="530" priority="534" operator="equal">
      <formula>"Alto"</formula>
    </cfRule>
    <cfRule type="cellIs" dxfId="529" priority="535" operator="equal">
      <formula>"Medio"</formula>
    </cfRule>
    <cfRule type="cellIs" dxfId="528" priority="536" operator="equal">
      <formula>"Bajo"</formula>
    </cfRule>
  </conditionalFormatting>
  <conditionalFormatting sqref="AE24:AF26">
    <cfRule type="cellIs" dxfId="527" priority="521" operator="between">
      <formula>8</formula>
      <formula>10</formula>
    </cfRule>
    <cfRule type="cellIs" dxfId="526" priority="522" operator="between">
      <formula>6</formula>
      <formula>7</formula>
    </cfRule>
    <cfRule type="cellIs" dxfId="525" priority="523" operator="equal">
      <formula>5</formula>
    </cfRule>
    <cfRule type="cellIs" dxfId="524" priority="524" operator="between">
      <formula>2</formula>
      <formula>4</formula>
    </cfRule>
    <cfRule type="cellIs" dxfId="523" priority="525" operator="equal">
      <formula>"Extremo"</formula>
    </cfRule>
    <cfRule type="cellIs" dxfId="522" priority="526" operator="equal">
      <formula>"Alto"</formula>
    </cfRule>
    <cfRule type="cellIs" dxfId="521" priority="527" operator="equal">
      <formula>"Medio"</formula>
    </cfRule>
    <cfRule type="cellIs" dxfId="520" priority="528" operator="equal">
      <formula>"Bajo"</formula>
    </cfRule>
  </conditionalFormatting>
  <conditionalFormatting sqref="AF58">
    <cfRule type="cellIs" dxfId="519" priority="513" operator="between">
      <formula>8</formula>
      <formula>10</formula>
    </cfRule>
    <cfRule type="cellIs" dxfId="518" priority="514" operator="between">
      <formula>6</formula>
      <formula>7</formula>
    </cfRule>
    <cfRule type="cellIs" dxfId="517" priority="515" operator="equal">
      <formula>5</formula>
    </cfRule>
    <cfRule type="cellIs" dxfId="516" priority="516" operator="between">
      <formula>2</formula>
      <formula>4</formula>
    </cfRule>
    <cfRule type="cellIs" dxfId="515" priority="517" operator="equal">
      <formula>"Extremo"</formula>
    </cfRule>
    <cfRule type="cellIs" dxfId="514" priority="518" operator="equal">
      <formula>"Alto"</formula>
    </cfRule>
    <cfRule type="cellIs" dxfId="513" priority="519" operator="equal">
      <formula>"Medio"</formula>
    </cfRule>
    <cfRule type="cellIs" dxfId="512" priority="520" operator="equal">
      <formula>"Bajo"</formula>
    </cfRule>
  </conditionalFormatting>
  <conditionalFormatting sqref="AE58">
    <cfRule type="cellIs" dxfId="511" priority="505" operator="between">
      <formula>8</formula>
      <formula>10</formula>
    </cfRule>
    <cfRule type="cellIs" dxfId="510" priority="506" operator="between">
      <formula>6</formula>
      <formula>7</formula>
    </cfRule>
    <cfRule type="cellIs" dxfId="509" priority="507" operator="equal">
      <formula>5</formula>
    </cfRule>
    <cfRule type="cellIs" dxfId="508" priority="508" operator="between">
      <formula>2</formula>
      <formula>4</formula>
    </cfRule>
    <cfRule type="cellIs" dxfId="507" priority="509" operator="equal">
      <formula>"Extremo"</formula>
    </cfRule>
    <cfRule type="cellIs" dxfId="506" priority="510" operator="equal">
      <formula>"Alto"</formula>
    </cfRule>
    <cfRule type="cellIs" dxfId="505" priority="511" operator="equal">
      <formula>"Medio"</formula>
    </cfRule>
    <cfRule type="cellIs" dxfId="504" priority="512" operator="equal">
      <formula>"Bajo"</formula>
    </cfRule>
  </conditionalFormatting>
  <conditionalFormatting sqref="AE15">
    <cfRule type="cellIs" dxfId="503" priority="497" operator="between">
      <formula>8</formula>
      <formula>10</formula>
    </cfRule>
    <cfRule type="cellIs" dxfId="502" priority="498" operator="between">
      <formula>6</formula>
      <formula>7</formula>
    </cfRule>
    <cfRule type="cellIs" dxfId="501" priority="499" operator="equal">
      <formula>5</formula>
    </cfRule>
    <cfRule type="cellIs" dxfId="500" priority="500" operator="between">
      <formula>2</formula>
      <formula>4</formula>
    </cfRule>
    <cfRule type="cellIs" dxfId="499" priority="501" operator="equal">
      <formula>"Extremo"</formula>
    </cfRule>
    <cfRule type="cellIs" dxfId="498" priority="502" operator="equal">
      <formula>"Alto"</formula>
    </cfRule>
    <cfRule type="cellIs" dxfId="497" priority="503" operator="equal">
      <formula>"Medio"</formula>
    </cfRule>
    <cfRule type="cellIs" dxfId="496" priority="504" operator="equal">
      <formula>"Bajo"</formula>
    </cfRule>
  </conditionalFormatting>
  <conditionalFormatting sqref="AF14">
    <cfRule type="cellIs" dxfId="495" priority="489" operator="between">
      <formula>8</formula>
      <formula>10</formula>
    </cfRule>
    <cfRule type="cellIs" dxfId="494" priority="490" operator="between">
      <formula>6</formula>
      <formula>7</formula>
    </cfRule>
    <cfRule type="cellIs" dxfId="493" priority="491" operator="equal">
      <formula>5</formula>
    </cfRule>
    <cfRule type="cellIs" dxfId="492" priority="492" operator="between">
      <formula>2</formula>
      <formula>4</formula>
    </cfRule>
    <cfRule type="cellIs" dxfId="491" priority="493" operator="equal">
      <formula>"Extremo"</formula>
    </cfRule>
    <cfRule type="cellIs" dxfId="490" priority="494" operator="equal">
      <formula>"Alto"</formula>
    </cfRule>
    <cfRule type="cellIs" dxfId="489" priority="495" operator="equal">
      <formula>"Medio"</formula>
    </cfRule>
    <cfRule type="cellIs" dxfId="488" priority="496" operator="equal">
      <formula>"Bajo"</formula>
    </cfRule>
  </conditionalFormatting>
  <conditionalFormatting sqref="AF15">
    <cfRule type="cellIs" dxfId="487" priority="481" operator="between">
      <formula>8</formula>
      <formula>10</formula>
    </cfRule>
    <cfRule type="cellIs" dxfId="486" priority="482" operator="between">
      <formula>6</formula>
      <formula>7</formula>
    </cfRule>
    <cfRule type="cellIs" dxfId="485" priority="483" operator="equal">
      <formula>5</formula>
    </cfRule>
    <cfRule type="cellIs" dxfId="484" priority="484" operator="between">
      <formula>2</formula>
      <formula>4</formula>
    </cfRule>
    <cfRule type="cellIs" dxfId="483" priority="485" operator="equal">
      <formula>"Extremo"</formula>
    </cfRule>
    <cfRule type="cellIs" dxfId="482" priority="486" operator="equal">
      <formula>"Alto"</formula>
    </cfRule>
    <cfRule type="cellIs" dxfId="481" priority="487" operator="equal">
      <formula>"Medio"</formula>
    </cfRule>
    <cfRule type="cellIs" dxfId="480" priority="488" operator="equal">
      <formula>"Bajo"</formula>
    </cfRule>
  </conditionalFormatting>
  <conditionalFormatting sqref="AF16">
    <cfRule type="cellIs" dxfId="479" priority="473" operator="between">
      <formula>8</formula>
      <formula>10</formula>
    </cfRule>
    <cfRule type="cellIs" dxfId="478" priority="474" operator="between">
      <formula>6</formula>
      <formula>7</formula>
    </cfRule>
    <cfRule type="cellIs" dxfId="477" priority="475" operator="equal">
      <formula>5</formula>
    </cfRule>
    <cfRule type="cellIs" dxfId="476" priority="476" operator="between">
      <formula>2</formula>
      <formula>4</formula>
    </cfRule>
    <cfRule type="cellIs" dxfId="475" priority="477" operator="equal">
      <formula>"Extremo"</formula>
    </cfRule>
    <cfRule type="cellIs" dxfId="474" priority="478" operator="equal">
      <formula>"Alto"</formula>
    </cfRule>
    <cfRule type="cellIs" dxfId="473" priority="479" operator="equal">
      <formula>"Medio"</formula>
    </cfRule>
    <cfRule type="cellIs" dxfId="472" priority="480" operator="equal">
      <formula>"Bajo"</formula>
    </cfRule>
  </conditionalFormatting>
  <conditionalFormatting sqref="AF17">
    <cfRule type="cellIs" dxfId="471" priority="465" operator="between">
      <formula>8</formula>
      <formula>10</formula>
    </cfRule>
    <cfRule type="cellIs" dxfId="470" priority="466" operator="between">
      <formula>6</formula>
      <formula>7</formula>
    </cfRule>
    <cfRule type="cellIs" dxfId="469" priority="467" operator="equal">
      <formula>5</formula>
    </cfRule>
    <cfRule type="cellIs" dxfId="468" priority="468" operator="between">
      <formula>2</formula>
      <formula>4</formula>
    </cfRule>
    <cfRule type="cellIs" dxfId="467" priority="469" operator="equal">
      <formula>"Extremo"</formula>
    </cfRule>
    <cfRule type="cellIs" dxfId="466" priority="470" operator="equal">
      <formula>"Alto"</formula>
    </cfRule>
    <cfRule type="cellIs" dxfId="465" priority="471" operator="equal">
      <formula>"Medio"</formula>
    </cfRule>
    <cfRule type="cellIs" dxfId="464" priority="472" operator="equal">
      <formula>"Bajo"</formula>
    </cfRule>
  </conditionalFormatting>
  <conditionalFormatting sqref="AF18">
    <cfRule type="cellIs" dxfId="463" priority="457" operator="between">
      <formula>8</formula>
      <formula>10</formula>
    </cfRule>
    <cfRule type="cellIs" dxfId="462" priority="458" operator="between">
      <formula>6</formula>
      <formula>7</formula>
    </cfRule>
    <cfRule type="cellIs" dxfId="461" priority="459" operator="equal">
      <formula>5</formula>
    </cfRule>
    <cfRule type="cellIs" dxfId="460" priority="460" operator="between">
      <formula>2</formula>
      <formula>4</formula>
    </cfRule>
    <cfRule type="cellIs" dxfId="459" priority="461" operator="equal">
      <formula>"Extremo"</formula>
    </cfRule>
    <cfRule type="cellIs" dxfId="458" priority="462" operator="equal">
      <formula>"Alto"</formula>
    </cfRule>
    <cfRule type="cellIs" dxfId="457" priority="463" operator="equal">
      <formula>"Medio"</formula>
    </cfRule>
    <cfRule type="cellIs" dxfId="456" priority="464" operator="equal">
      <formula>"Bajo"</formula>
    </cfRule>
  </conditionalFormatting>
  <conditionalFormatting sqref="AE14">
    <cfRule type="cellIs" dxfId="455" priority="449" operator="between">
      <formula>8</formula>
      <formula>10</formula>
    </cfRule>
    <cfRule type="cellIs" dxfId="454" priority="450" operator="between">
      <formula>6</formula>
      <formula>7</formula>
    </cfRule>
    <cfRule type="cellIs" dxfId="453" priority="451" operator="equal">
      <formula>5</formula>
    </cfRule>
    <cfRule type="cellIs" dxfId="452" priority="452" operator="between">
      <formula>2</formula>
      <formula>4</formula>
    </cfRule>
    <cfRule type="cellIs" dxfId="451" priority="453" operator="equal">
      <formula>"Extremo"</formula>
    </cfRule>
    <cfRule type="cellIs" dxfId="450" priority="454" operator="equal">
      <formula>"Alto"</formula>
    </cfRule>
    <cfRule type="cellIs" dxfId="449" priority="455" operator="equal">
      <formula>"Medio"</formula>
    </cfRule>
    <cfRule type="cellIs" dxfId="448" priority="456" operator="equal">
      <formula>"Bajo"</formula>
    </cfRule>
  </conditionalFormatting>
  <conditionalFormatting sqref="AE16">
    <cfRule type="cellIs" dxfId="447" priority="441" operator="between">
      <formula>8</formula>
      <formula>10</formula>
    </cfRule>
    <cfRule type="cellIs" dxfId="446" priority="442" operator="between">
      <formula>6</formula>
      <formula>7</formula>
    </cfRule>
    <cfRule type="cellIs" dxfId="445" priority="443" operator="equal">
      <formula>5</formula>
    </cfRule>
    <cfRule type="cellIs" dxfId="444" priority="444" operator="between">
      <formula>2</formula>
      <formula>4</formula>
    </cfRule>
    <cfRule type="cellIs" dxfId="443" priority="445" operator="equal">
      <formula>"Extremo"</formula>
    </cfRule>
    <cfRule type="cellIs" dxfId="442" priority="446" operator="equal">
      <formula>"Alto"</formula>
    </cfRule>
    <cfRule type="cellIs" dxfId="441" priority="447" operator="equal">
      <formula>"Medio"</formula>
    </cfRule>
    <cfRule type="cellIs" dxfId="440" priority="448" operator="equal">
      <formula>"Bajo"</formula>
    </cfRule>
  </conditionalFormatting>
  <conditionalFormatting sqref="AE17">
    <cfRule type="cellIs" dxfId="439" priority="433" operator="between">
      <formula>8</formula>
      <formula>10</formula>
    </cfRule>
    <cfRule type="cellIs" dxfId="438" priority="434" operator="between">
      <formula>6</formula>
      <formula>7</formula>
    </cfRule>
    <cfRule type="cellIs" dxfId="437" priority="435" operator="equal">
      <formula>5</formula>
    </cfRule>
    <cfRule type="cellIs" dxfId="436" priority="436" operator="between">
      <formula>2</formula>
      <formula>4</formula>
    </cfRule>
    <cfRule type="cellIs" dxfId="435" priority="437" operator="equal">
      <formula>"Extremo"</formula>
    </cfRule>
    <cfRule type="cellIs" dxfId="434" priority="438" operator="equal">
      <formula>"Alto"</formula>
    </cfRule>
    <cfRule type="cellIs" dxfId="433" priority="439" operator="equal">
      <formula>"Medio"</formula>
    </cfRule>
    <cfRule type="cellIs" dxfId="432" priority="440" operator="equal">
      <formula>"Bajo"</formula>
    </cfRule>
  </conditionalFormatting>
  <conditionalFormatting sqref="AE18">
    <cfRule type="cellIs" dxfId="431" priority="425" operator="between">
      <formula>8</formula>
      <formula>10</formula>
    </cfRule>
    <cfRule type="cellIs" dxfId="430" priority="426" operator="between">
      <formula>6</formula>
      <formula>7</formula>
    </cfRule>
    <cfRule type="cellIs" dxfId="429" priority="427" operator="equal">
      <formula>5</formula>
    </cfRule>
    <cfRule type="cellIs" dxfId="428" priority="428" operator="between">
      <formula>2</formula>
      <formula>4</formula>
    </cfRule>
    <cfRule type="cellIs" dxfId="427" priority="429" operator="equal">
      <formula>"Extremo"</formula>
    </cfRule>
    <cfRule type="cellIs" dxfId="426" priority="430" operator="equal">
      <formula>"Alto"</formula>
    </cfRule>
    <cfRule type="cellIs" dxfId="425" priority="431" operator="equal">
      <formula>"Medio"</formula>
    </cfRule>
    <cfRule type="cellIs" dxfId="424" priority="432" operator="equal">
      <formula>"Bajo"</formula>
    </cfRule>
  </conditionalFormatting>
  <conditionalFormatting sqref="AF50">
    <cfRule type="cellIs" dxfId="423" priority="417" operator="between">
      <formula>8</formula>
      <formula>10</formula>
    </cfRule>
    <cfRule type="cellIs" dxfId="422" priority="418" operator="between">
      <formula>6</formula>
      <formula>7</formula>
    </cfRule>
    <cfRule type="cellIs" dxfId="421" priority="419" operator="equal">
      <formula>5</formula>
    </cfRule>
    <cfRule type="cellIs" dxfId="420" priority="420" operator="between">
      <formula>2</formula>
      <formula>4</formula>
    </cfRule>
    <cfRule type="cellIs" dxfId="419" priority="421" operator="equal">
      <formula>"Extremo"</formula>
    </cfRule>
    <cfRule type="cellIs" dxfId="418" priority="422" operator="equal">
      <formula>"Alto"</formula>
    </cfRule>
    <cfRule type="cellIs" dxfId="417" priority="423" operator="equal">
      <formula>"Medio"</formula>
    </cfRule>
    <cfRule type="cellIs" dxfId="416" priority="424" operator="equal">
      <formula>"Bajo"</formula>
    </cfRule>
  </conditionalFormatting>
  <conditionalFormatting sqref="AF51">
    <cfRule type="cellIs" dxfId="415" priority="409" operator="between">
      <formula>8</formula>
      <formula>10</formula>
    </cfRule>
    <cfRule type="cellIs" dxfId="414" priority="410" operator="between">
      <formula>6</formula>
      <formula>7</formula>
    </cfRule>
    <cfRule type="cellIs" dxfId="413" priority="411" operator="equal">
      <formula>5</formula>
    </cfRule>
    <cfRule type="cellIs" dxfId="412" priority="412" operator="between">
      <formula>2</formula>
      <formula>4</formula>
    </cfRule>
    <cfRule type="cellIs" dxfId="411" priority="413" operator="equal">
      <formula>"Extremo"</formula>
    </cfRule>
    <cfRule type="cellIs" dxfId="410" priority="414" operator="equal">
      <formula>"Alto"</formula>
    </cfRule>
    <cfRule type="cellIs" dxfId="409" priority="415" operator="equal">
      <formula>"Medio"</formula>
    </cfRule>
    <cfRule type="cellIs" dxfId="408" priority="416" operator="equal">
      <formula>"Bajo"</formula>
    </cfRule>
  </conditionalFormatting>
  <conditionalFormatting sqref="AF52">
    <cfRule type="cellIs" dxfId="407" priority="401" operator="between">
      <formula>8</formula>
      <formula>10</formula>
    </cfRule>
    <cfRule type="cellIs" dxfId="406" priority="402" operator="between">
      <formula>6</formula>
      <formula>7</formula>
    </cfRule>
    <cfRule type="cellIs" dxfId="405" priority="403" operator="equal">
      <formula>5</formula>
    </cfRule>
    <cfRule type="cellIs" dxfId="404" priority="404" operator="between">
      <formula>2</formula>
      <formula>4</formula>
    </cfRule>
    <cfRule type="cellIs" dxfId="403" priority="405" operator="equal">
      <formula>"Extremo"</formula>
    </cfRule>
    <cfRule type="cellIs" dxfId="402" priority="406" operator="equal">
      <formula>"Alto"</formula>
    </cfRule>
    <cfRule type="cellIs" dxfId="401" priority="407" operator="equal">
      <formula>"Medio"</formula>
    </cfRule>
    <cfRule type="cellIs" dxfId="400" priority="408" operator="equal">
      <formula>"Bajo"</formula>
    </cfRule>
  </conditionalFormatting>
  <conditionalFormatting sqref="AE45">
    <cfRule type="cellIs" dxfId="399" priority="393" operator="between">
      <formula>8</formula>
      <formula>10</formula>
    </cfRule>
    <cfRule type="cellIs" dxfId="398" priority="394" operator="between">
      <formula>6</formula>
      <formula>7</formula>
    </cfRule>
    <cfRule type="cellIs" dxfId="397" priority="395" operator="equal">
      <formula>5</formula>
    </cfRule>
    <cfRule type="cellIs" dxfId="396" priority="396" operator="between">
      <formula>2</formula>
      <formula>4</formula>
    </cfRule>
    <cfRule type="cellIs" dxfId="395" priority="397" operator="equal">
      <formula>"Extremo"</formula>
    </cfRule>
    <cfRule type="cellIs" dxfId="394" priority="398" operator="equal">
      <formula>"Alto"</formula>
    </cfRule>
    <cfRule type="cellIs" dxfId="393" priority="399" operator="equal">
      <formula>"Medio"</formula>
    </cfRule>
    <cfRule type="cellIs" dxfId="392" priority="400" operator="equal">
      <formula>"Bajo"</formula>
    </cfRule>
  </conditionalFormatting>
  <conditionalFormatting sqref="AE44">
    <cfRule type="cellIs" dxfId="391" priority="385" operator="between">
      <formula>8</formula>
      <formula>10</formula>
    </cfRule>
    <cfRule type="cellIs" dxfId="390" priority="386" operator="between">
      <formula>6</formula>
      <formula>7</formula>
    </cfRule>
    <cfRule type="cellIs" dxfId="389" priority="387" operator="equal">
      <formula>5</formula>
    </cfRule>
    <cfRule type="cellIs" dxfId="388" priority="388" operator="between">
      <formula>2</formula>
      <formula>4</formula>
    </cfRule>
    <cfRule type="cellIs" dxfId="387" priority="389" operator="equal">
      <formula>"Extremo"</formula>
    </cfRule>
    <cfRule type="cellIs" dxfId="386" priority="390" operator="equal">
      <formula>"Alto"</formula>
    </cfRule>
    <cfRule type="cellIs" dxfId="385" priority="391" operator="equal">
      <formula>"Medio"</formula>
    </cfRule>
    <cfRule type="cellIs" dxfId="384" priority="392" operator="equal">
      <formula>"Bajo"</formula>
    </cfRule>
  </conditionalFormatting>
  <conditionalFormatting sqref="AF44">
    <cfRule type="cellIs" dxfId="383" priority="377" operator="between">
      <formula>8</formula>
      <formula>10</formula>
    </cfRule>
    <cfRule type="cellIs" dxfId="382" priority="378" operator="between">
      <formula>6</formula>
      <formula>7</formula>
    </cfRule>
    <cfRule type="cellIs" dxfId="381" priority="379" operator="equal">
      <formula>5</formula>
    </cfRule>
    <cfRule type="cellIs" dxfId="380" priority="380" operator="between">
      <formula>2</formula>
      <formula>4</formula>
    </cfRule>
    <cfRule type="cellIs" dxfId="379" priority="381" operator="equal">
      <formula>"Extremo"</formula>
    </cfRule>
    <cfRule type="cellIs" dxfId="378" priority="382" operator="equal">
      <formula>"Alto"</formula>
    </cfRule>
    <cfRule type="cellIs" dxfId="377" priority="383" operator="equal">
      <formula>"Medio"</formula>
    </cfRule>
    <cfRule type="cellIs" dxfId="376" priority="384" operator="equal">
      <formula>"Bajo"</formula>
    </cfRule>
  </conditionalFormatting>
  <conditionalFormatting sqref="AF45">
    <cfRule type="cellIs" dxfId="375" priority="369" operator="between">
      <formula>8</formula>
      <formula>10</formula>
    </cfRule>
    <cfRule type="cellIs" dxfId="374" priority="370" operator="between">
      <formula>6</formula>
      <formula>7</formula>
    </cfRule>
    <cfRule type="cellIs" dxfId="373" priority="371" operator="equal">
      <formula>5</formula>
    </cfRule>
    <cfRule type="cellIs" dxfId="372" priority="372" operator="between">
      <formula>2</formula>
      <formula>4</formula>
    </cfRule>
    <cfRule type="cellIs" dxfId="371" priority="373" operator="equal">
      <formula>"Extremo"</formula>
    </cfRule>
    <cfRule type="cellIs" dxfId="370" priority="374" operator="equal">
      <formula>"Alto"</formula>
    </cfRule>
    <cfRule type="cellIs" dxfId="369" priority="375" operator="equal">
      <formula>"Medio"</formula>
    </cfRule>
    <cfRule type="cellIs" dxfId="368" priority="376" operator="equal">
      <formula>"Bajo"</formula>
    </cfRule>
  </conditionalFormatting>
  <conditionalFormatting sqref="AF46">
    <cfRule type="cellIs" dxfId="367" priority="361" operator="between">
      <formula>8</formula>
      <formula>10</formula>
    </cfRule>
    <cfRule type="cellIs" dxfId="366" priority="362" operator="between">
      <formula>6</formula>
      <formula>7</formula>
    </cfRule>
    <cfRule type="cellIs" dxfId="365" priority="363" operator="equal">
      <formula>5</formula>
    </cfRule>
    <cfRule type="cellIs" dxfId="364" priority="364" operator="between">
      <formula>2</formula>
      <formula>4</formula>
    </cfRule>
    <cfRule type="cellIs" dxfId="363" priority="365" operator="equal">
      <formula>"Extremo"</formula>
    </cfRule>
    <cfRule type="cellIs" dxfId="362" priority="366" operator="equal">
      <formula>"Alto"</formula>
    </cfRule>
    <cfRule type="cellIs" dxfId="361" priority="367" operator="equal">
      <formula>"Medio"</formula>
    </cfRule>
    <cfRule type="cellIs" dxfId="360" priority="368" operator="equal">
      <formula>"Bajo"</formula>
    </cfRule>
  </conditionalFormatting>
  <conditionalFormatting sqref="AF38">
    <cfRule type="cellIs" dxfId="359" priority="353" operator="between">
      <formula>8</formula>
      <formula>10</formula>
    </cfRule>
    <cfRule type="cellIs" dxfId="358" priority="354" operator="between">
      <formula>6</formula>
      <formula>7</formula>
    </cfRule>
    <cfRule type="cellIs" dxfId="357" priority="355" operator="equal">
      <formula>5</formula>
    </cfRule>
    <cfRule type="cellIs" dxfId="356" priority="356" operator="between">
      <formula>2</formula>
      <formula>4</formula>
    </cfRule>
    <cfRule type="cellIs" dxfId="355" priority="357" operator="equal">
      <formula>"Extremo"</formula>
    </cfRule>
    <cfRule type="cellIs" dxfId="354" priority="358" operator="equal">
      <formula>"Alto"</formula>
    </cfRule>
    <cfRule type="cellIs" dxfId="353" priority="359" operator="equal">
      <formula>"Medio"</formula>
    </cfRule>
    <cfRule type="cellIs" dxfId="352" priority="360" operator="equal">
      <formula>"Bajo"</formula>
    </cfRule>
  </conditionalFormatting>
  <conditionalFormatting sqref="AE38">
    <cfRule type="cellIs" dxfId="351" priority="345" operator="between">
      <formula>8</formula>
      <formula>10</formula>
    </cfRule>
    <cfRule type="cellIs" dxfId="350" priority="346" operator="between">
      <formula>6</formula>
      <formula>7</formula>
    </cfRule>
    <cfRule type="cellIs" dxfId="349" priority="347" operator="equal">
      <formula>5</formula>
    </cfRule>
    <cfRule type="cellIs" dxfId="348" priority="348" operator="between">
      <formula>2</formula>
      <formula>4</formula>
    </cfRule>
    <cfRule type="cellIs" dxfId="347" priority="349" operator="equal">
      <formula>"Extremo"</formula>
    </cfRule>
    <cfRule type="cellIs" dxfId="346" priority="350" operator="equal">
      <formula>"Alto"</formula>
    </cfRule>
    <cfRule type="cellIs" dxfId="345" priority="351" operator="equal">
      <formula>"Medio"</formula>
    </cfRule>
    <cfRule type="cellIs" dxfId="344" priority="352" operator="equal">
      <formula>"Bajo"</formula>
    </cfRule>
  </conditionalFormatting>
  <conditionalFormatting sqref="AF39">
    <cfRule type="cellIs" dxfId="343" priority="337" operator="between">
      <formula>8</formula>
      <formula>10</formula>
    </cfRule>
    <cfRule type="cellIs" dxfId="342" priority="338" operator="between">
      <formula>6</formula>
      <formula>7</formula>
    </cfRule>
    <cfRule type="cellIs" dxfId="341" priority="339" operator="equal">
      <formula>5</formula>
    </cfRule>
    <cfRule type="cellIs" dxfId="340" priority="340" operator="between">
      <formula>2</formula>
      <formula>4</formula>
    </cfRule>
    <cfRule type="cellIs" dxfId="339" priority="341" operator="equal">
      <formula>"Extremo"</formula>
    </cfRule>
    <cfRule type="cellIs" dxfId="338" priority="342" operator="equal">
      <formula>"Alto"</formula>
    </cfRule>
    <cfRule type="cellIs" dxfId="337" priority="343" operator="equal">
      <formula>"Medio"</formula>
    </cfRule>
    <cfRule type="cellIs" dxfId="336" priority="344" operator="equal">
      <formula>"Bajo"</formula>
    </cfRule>
  </conditionalFormatting>
  <conditionalFormatting sqref="AE39">
    <cfRule type="cellIs" dxfId="335" priority="329" operator="between">
      <formula>8</formula>
      <formula>10</formula>
    </cfRule>
    <cfRule type="cellIs" dxfId="334" priority="330" operator="between">
      <formula>6</formula>
      <formula>7</formula>
    </cfRule>
    <cfRule type="cellIs" dxfId="333" priority="331" operator="equal">
      <formula>5</formula>
    </cfRule>
    <cfRule type="cellIs" dxfId="332" priority="332" operator="between">
      <formula>2</formula>
      <formula>4</formula>
    </cfRule>
    <cfRule type="cellIs" dxfId="331" priority="333" operator="equal">
      <formula>"Extremo"</formula>
    </cfRule>
    <cfRule type="cellIs" dxfId="330" priority="334" operator="equal">
      <formula>"Alto"</formula>
    </cfRule>
    <cfRule type="cellIs" dxfId="329" priority="335" operator="equal">
      <formula>"Medio"</formula>
    </cfRule>
    <cfRule type="cellIs" dxfId="328" priority="336" operator="equal">
      <formula>"Bajo"</formula>
    </cfRule>
  </conditionalFormatting>
  <conditionalFormatting sqref="AF59">
    <cfRule type="cellIs" dxfId="327" priority="321" operator="between">
      <formula>8</formula>
      <formula>10</formula>
    </cfRule>
    <cfRule type="cellIs" dxfId="326" priority="322" operator="between">
      <formula>6</formula>
      <formula>7</formula>
    </cfRule>
    <cfRule type="cellIs" dxfId="325" priority="323" operator="equal">
      <formula>5</formula>
    </cfRule>
    <cfRule type="cellIs" dxfId="324" priority="324" operator="between">
      <formula>2</formula>
      <formula>4</formula>
    </cfRule>
    <cfRule type="cellIs" dxfId="323" priority="325" operator="equal">
      <formula>"Extremo"</formula>
    </cfRule>
    <cfRule type="cellIs" dxfId="322" priority="326" operator="equal">
      <formula>"Alto"</formula>
    </cfRule>
    <cfRule type="cellIs" dxfId="321" priority="327" operator="equal">
      <formula>"Medio"</formula>
    </cfRule>
    <cfRule type="cellIs" dxfId="320" priority="328" operator="equal">
      <formula>"Bajo"</formula>
    </cfRule>
  </conditionalFormatting>
  <conditionalFormatting sqref="AF56">
    <cfRule type="cellIs" dxfId="319" priority="313" operator="between">
      <formula>8</formula>
      <formula>10</formula>
    </cfRule>
    <cfRule type="cellIs" dxfId="318" priority="314" operator="between">
      <formula>6</formula>
      <formula>7</formula>
    </cfRule>
    <cfRule type="cellIs" dxfId="317" priority="315" operator="equal">
      <formula>5</formula>
    </cfRule>
    <cfRule type="cellIs" dxfId="316" priority="316" operator="between">
      <formula>2</formula>
      <formula>4</formula>
    </cfRule>
    <cfRule type="cellIs" dxfId="315" priority="317" operator="equal">
      <formula>"Extremo"</formula>
    </cfRule>
    <cfRule type="cellIs" dxfId="314" priority="318" operator="equal">
      <formula>"Alto"</formula>
    </cfRule>
    <cfRule type="cellIs" dxfId="313" priority="319" operator="equal">
      <formula>"Medio"</formula>
    </cfRule>
    <cfRule type="cellIs" dxfId="312" priority="320" operator="equal">
      <formula>"Bajo"</formula>
    </cfRule>
  </conditionalFormatting>
  <conditionalFormatting sqref="AF57">
    <cfRule type="cellIs" dxfId="311" priority="305" operator="between">
      <formula>8</formula>
      <formula>10</formula>
    </cfRule>
    <cfRule type="cellIs" dxfId="310" priority="306" operator="between">
      <formula>6</formula>
      <formula>7</formula>
    </cfRule>
    <cfRule type="cellIs" dxfId="309" priority="307" operator="equal">
      <formula>5</formula>
    </cfRule>
    <cfRule type="cellIs" dxfId="308" priority="308" operator="between">
      <formula>2</formula>
      <formula>4</formula>
    </cfRule>
    <cfRule type="cellIs" dxfId="307" priority="309" operator="equal">
      <formula>"Extremo"</formula>
    </cfRule>
    <cfRule type="cellIs" dxfId="306" priority="310" operator="equal">
      <formula>"Alto"</formula>
    </cfRule>
    <cfRule type="cellIs" dxfId="305" priority="311" operator="equal">
      <formula>"Medio"</formula>
    </cfRule>
    <cfRule type="cellIs" dxfId="304" priority="312" operator="equal">
      <formula>"Bajo"</formula>
    </cfRule>
  </conditionalFormatting>
  <conditionalFormatting sqref="AE72:AE75">
    <cfRule type="cellIs" dxfId="303" priority="297" operator="between">
      <formula>8</formula>
      <formula>10</formula>
    </cfRule>
    <cfRule type="cellIs" dxfId="302" priority="298" operator="between">
      <formula>6</formula>
      <formula>7</formula>
    </cfRule>
    <cfRule type="cellIs" dxfId="301" priority="299" operator="equal">
      <formula>5</formula>
    </cfRule>
    <cfRule type="cellIs" dxfId="300" priority="300" operator="between">
      <formula>2</formula>
      <formula>4</formula>
    </cfRule>
    <cfRule type="cellIs" dxfId="299" priority="301" operator="equal">
      <formula>"Extremo"</formula>
    </cfRule>
    <cfRule type="cellIs" dxfId="298" priority="302" operator="equal">
      <formula>"Alto"</formula>
    </cfRule>
    <cfRule type="cellIs" dxfId="297" priority="303" operator="equal">
      <formula>"Medio"</formula>
    </cfRule>
    <cfRule type="cellIs" dxfId="296" priority="304" operator="equal">
      <formula>"Bajo"</formula>
    </cfRule>
  </conditionalFormatting>
  <conditionalFormatting sqref="AF76">
    <cfRule type="cellIs" dxfId="295" priority="289" operator="between">
      <formula>8</formula>
      <formula>10</formula>
    </cfRule>
    <cfRule type="cellIs" dxfId="294" priority="290" operator="between">
      <formula>6</formula>
      <formula>7</formula>
    </cfRule>
    <cfRule type="cellIs" dxfId="293" priority="291" operator="equal">
      <formula>5</formula>
    </cfRule>
    <cfRule type="cellIs" dxfId="292" priority="292" operator="between">
      <formula>2</formula>
      <formula>4</formula>
    </cfRule>
    <cfRule type="cellIs" dxfId="291" priority="293" operator="equal">
      <formula>"Extremo"</formula>
    </cfRule>
    <cfRule type="cellIs" dxfId="290" priority="294" operator="equal">
      <formula>"Alto"</formula>
    </cfRule>
    <cfRule type="cellIs" dxfId="289" priority="295" operator="equal">
      <formula>"Medio"</formula>
    </cfRule>
    <cfRule type="cellIs" dxfId="288" priority="296" operator="equal">
      <formula>"Bajo"</formula>
    </cfRule>
  </conditionalFormatting>
  <conditionalFormatting sqref="AF75">
    <cfRule type="cellIs" dxfId="287" priority="281" operator="between">
      <formula>8</formula>
      <formula>10</formula>
    </cfRule>
    <cfRule type="cellIs" dxfId="286" priority="282" operator="between">
      <formula>6</formula>
      <formula>7</formula>
    </cfRule>
    <cfRule type="cellIs" dxfId="285" priority="283" operator="equal">
      <formula>5</formula>
    </cfRule>
    <cfRule type="cellIs" dxfId="284" priority="284" operator="between">
      <formula>2</formula>
      <formula>4</formula>
    </cfRule>
    <cfRule type="cellIs" dxfId="283" priority="285" operator="equal">
      <formula>"Extremo"</formula>
    </cfRule>
    <cfRule type="cellIs" dxfId="282" priority="286" operator="equal">
      <formula>"Alto"</formula>
    </cfRule>
    <cfRule type="cellIs" dxfId="281" priority="287" operator="equal">
      <formula>"Medio"</formula>
    </cfRule>
    <cfRule type="cellIs" dxfId="280" priority="288" operator="equal">
      <formula>"Bajo"</formula>
    </cfRule>
  </conditionalFormatting>
  <conditionalFormatting sqref="AF77">
    <cfRule type="cellIs" dxfId="279" priority="273" operator="between">
      <formula>8</formula>
      <formula>10</formula>
    </cfRule>
    <cfRule type="cellIs" dxfId="278" priority="274" operator="between">
      <formula>6</formula>
      <formula>7</formula>
    </cfRule>
    <cfRule type="cellIs" dxfId="277" priority="275" operator="equal">
      <formula>5</formula>
    </cfRule>
    <cfRule type="cellIs" dxfId="276" priority="276" operator="between">
      <formula>2</formula>
      <formula>4</formula>
    </cfRule>
    <cfRule type="cellIs" dxfId="275" priority="277" operator="equal">
      <formula>"Extremo"</formula>
    </cfRule>
    <cfRule type="cellIs" dxfId="274" priority="278" operator="equal">
      <formula>"Alto"</formula>
    </cfRule>
    <cfRule type="cellIs" dxfId="273" priority="279" operator="equal">
      <formula>"Medio"</formula>
    </cfRule>
    <cfRule type="cellIs" dxfId="272" priority="280" operator="equal">
      <formula>"Bajo"</formula>
    </cfRule>
  </conditionalFormatting>
  <conditionalFormatting sqref="AF78">
    <cfRule type="cellIs" dxfId="271" priority="265" operator="between">
      <formula>8</formula>
      <formula>10</formula>
    </cfRule>
    <cfRule type="cellIs" dxfId="270" priority="266" operator="between">
      <formula>6</formula>
      <formula>7</formula>
    </cfRule>
    <cfRule type="cellIs" dxfId="269" priority="267" operator="equal">
      <formula>5</formula>
    </cfRule>
    <cfRule type="cellIs" dxfId="268" priority="268" operator="between">
      <formula>2</formula>
      <formula>4</formula>
    </cfRule>
    <cfRule type="cellIs" dxfId="267" priority="269" operator="equal">
      <formula>"Extremo"</formula>
    </cfRule>
    <cfRule type="cellIs" dxfId="266" priority="270" operator="equal">
      <formula>"Alto"</formula>
    </cfRule>
    <cfRule type="cellIs" dxfId="265" priority="271" operator="equal">
      <formula>"Medio"</formula>
    </cfRule>
    <cfRule type="cellIs" dxfId="264" priority="272" operator="equal">
      <formula>"Bajo"</formula>
    </cfRule>
  </conditionalFormatting>
  <conditionalFormatting sqref="AF74">
    <cfRule type="cellIs" dxfId="263" priority="257" operator="between">
      <formula>8</formula>
      <formula>10</formula>
    </cfRule>
    <cfRule type="cellIs" dxfId="262" priority="258" operator="between">
      <formula>6</formula>
      <formula>7</formula>
    </cfRule>
    <cfRule type="cellIs" dxfId="261" priority="259" operator="equal">
      <formula>5</formula>
    </cfRule>
    <cfRule type="cellIs" dxfId="260" priority="260" operator="between">
      <formula>2</formula>
      <formula>4</formula>
    </cfRule>
    <cfRule type="cellIs" dxfId="259" priority="261" operator="equal">
      <formula>"Extremo"</formula>
    </cfRule>
    <cfRule type="cellIs" dxfId="258" priority="262" operator="equal">
      <formula>"Alto"</formula>
    </cfRule>
    <cfRule type="cellIs" dxfId="257" priority="263" operator="equal">
      <formula>"Medio"</formula>
    </cfRule>
    <cfRule type="cellIs" dxfId="256" priority="264" operator="equal">
      <formula>"Bajo"</formula>
    </cfRule>
  </conditionalFormatting>
  <conditionalFormatting sqref="AF73">
    <cfRule type="cellIs" dxfId="255" priority="249" operator="between">
      <formula>8</formula>
      <formula>10</formula>
    </cfRule>
    <cfRule type="cellIs" dxfId="254" priority="250" operator="between">
      <formula>6</formula>
      <formula>7</formula>
    </cfRule>
    <cfRule type="cellIs" dxfId="253" priority="251" operator="equal">
      <formula>5</formula>
    </cfRule>
    <cfRule type="cellIs" dxfId="252" priority="252" operator="between">
      <formula>2</formula>
      <formula>4</formula>
    </cfRule>
    <cfRule type="cellIs" dxfId="251" priority="253" operator="equal">
      <formula>"Extremo"</formula>
    </cfRule>
    <cfRule type="cellIs" dxfId="250" priority="254" operator="equal">
      <formula>"Alto"</formula>
    </cfRule>
    <cfRule type="cellIs" dxfId="249" priority="255" operator="equal">
      <formula>"Medio"</formula>
    </cfRule>
    <cfRule type="cellIs" dxfId="248" priority="256" operator="equal">
      <formula>"Bajo"</formula>
    </cfRule>
  </conditionalFormatting>
  <conditionalFormatting sqref="AF72">
    <cfRule type="cellIs" dxfId="247" priority="241" operator="between">
      <formula>8</formula>
      <formula>10</formula>
    </cfRule>
    <cfRule type="cellIs" dxfId="246" priority="242" operator="between">
      <formula>6</formula>
      <formula>7</formula>
    </cfRule>
    <cfRule type="cellIs" dxfId="245" priority="243" operator="equal">
      <formula>5</formula>
    </cfRule>
    <cfRule type="cellIs" dxfId="244" priority="244" operator="between">
      <formula>2</formula>
      <formula>4</formula>
    </cfRule>
    <cfRule type="cellIs" dxfId="243" priority="245" operator="equal">
      <formula>"Extremo"</formula>
    </cfRule>
    <cfRule type="cellIs" dxfId="242" priority="246" operator="equal">
      <formula>"Alto"</formula>
    </cfRule>
    <cfRule type="cellIs" dxfId="241" priority="247" operator="equal">
      <formula>"Medio"</formula>
    </cfRule>
    <cfRule type="cellIs" dxfId="240" priority="248" operator="equal">
      <formula>"Bajo"</formula>
    </cfRule>
  </conditionalFormatting>
  <conditionalFormatting sqref="AF42">
    <cfRule type="cellIs" dxfId="239" priority="233" operator="between">
      <formula>8</formula>
      <formula>10</formula>
    </cfRule>
    <cfRule type="cellIs" dxfId="238" priority="234" operator="between">
      <formula>6</formula>
      <formula>7</formula>
    </cfRule>
    <cfRule type="cellIs" dxfId="237" priority="235" operator="equal">
      <formula>5</formula>
    </cfRule>
    <cfRule type="cellIs" dxfId="236" priority="236" operator="between">
      <formula>2</formula>
      <formula>4</formula>
    </cfRule>
    <cfRule type="cellIs" dxfId="235" priority="237" operator="equal">
      <formula>"Extremo"</formula>
    </cfRule>
    <cfRule type="cellIs" dxfId="234" priority="238" operator="equal">
      <formula>"Alto"</formula>
    </cfRule>
    <cfRule type="cellIs" dxfId="233" priority="239" operator="equal">
      <formula>"Medio"</formula>
    </cfRule>
    <cfRule type="cellIs" dxfId="232" priority="240" operator="equal">
      <formula>"Bajo"</formula>
    </cfRule>
  </conditionalFormatting>
  <conditionalFormatting sqref="AE40:AF41">
    <cfRule type="cellIs" dxfId="231" priority="225" operator="between">
      <formula>8</formula>
      <formula>10</formula>
    </cfRule>
    <cfRule type="cellIs" dxfId="230" priority="226" operator="between">
      <formula>6</formula>
      <formula>7</formula>
    </cfRule>
    <cfRule type="cellIs" dxfId="229" priority="227" operator="equal">
      <formula>5</formula>
    </cfRule>
    <cfRule type="cellIs" dxfId="228" priority="228" operator="between">
      <formula>2</formula>
      <formula>4</formula>
    </cfRule>
    <cfRule type="cellIs" dxfId="227" priority="229" operator="equal">
      <formula>"Extremo"</formula>
    </cfRule>
    <cfRule type="cellIs" dxfId="226" priority="230" operator="equal">
      <formula>"Alto"</formula>
    </cfRule>
    <cfRule type="cellIs" dxfId="225" priority="231" operator="equal">
      <formula>"Medio"</formula>
    </cfRule>
    <cfRule type="cellIs" dxfId="224" priority="232" operator="equal">
      <formula>"Bajo"</formula>
    </cfRule>
  </conditionalFormatting>
  <conditionalFormatting sqref="AF43">
    <cfRule type="cellIs" dxfId="223" priority="217" operator="between">
      <formula>8</formula>
      <formula>10</formula>
    </cfRule>
    <cfRule type="cellIs" dxfId="222" priority="218" operator="between">
      <formula>6</formula>
      <formula>7</formula>
    </cfRule>
    <cfRule type="cellIs" dxfId="221" priority="219" operator="equal">
      <formula>5</formula>
    </cfRule>
    <cfRule type="cellIs" dxfId="220" priority="220" operator="between">
      <formula>2</formula>
      <formula>4</formula>
    </cfRule>
    <cfRule type="cellIs" dxfId="219" priority="221" operator="equal">
      <formula>"Extremo"</formula>
    </cfRule>
    <cfRule type="cellIs" dxfId="218" priority="222" operator="equal">
      <formula>"Alto"</formula>
    </cfRule>
    <cfRule type="cellIs" dxfId="217" priority="223" operator="equal">
      <formula>"Medio"</formula>
    </cfRule>
    <cfRule type="cellIs" dxfId="216" priority="224" operator="equal">
      <formula>"Bajo"</formula>
    </cfRule>
  </conditionalFormatting>
  <conditionalFormatting sqref="AE43">
    <cfRule type="cellIs" dxfId="215" priority="209" operator="between">
      <formula>8</formula>
      <formula>10</formula>
    </cfRule>
    <cfRule type="cellIs" dxfId="214" priority="210" operator="between">
      <formula>6</formula>
      <formula>7</formula>
    </cfRule>
    <cfRule type="cellIs" dxfId="213" priority="211" operator="equal">
      <formula>5</formula>
    </cfRule>
    <cfRule type="cellIs" dxfId="212" priority="212" operator="between">
      <formula>2</formula>
      <formula>4</formula>
    </cfRule>
    <cfRule type="cellIs" dxfId="211" priority="213" operator="equal">
      <formula>"Extremo"</formula>
    </cfRule>
    <cfRule type="cellIs" dxfId="210" priority="214" operator="equal">
      <formula>"Alto"</formula>
    </cfRule>
    <cfRule type="cellIs" dxfId="209" priority="215" operator="equal">
      <formula>"Medio"</formula>
    </cfRule>
    <cfRule type="cellIs" dxfId="208" priority="216" operator="equal">
      <formula>"Bajo"</formula>
    </cfRule>
  </conditionalFormatting>
  <conditionalFormatting sqref="AE42">
    <cfRule type="cellIs" dxfId="207" priority="201" operator="between">
      <formula>8</formula>
      <formula>10</formula>
    </cfRule>
    <cfRule type="cellIs" dxfId="206" priority="202" operator="between">
      <formula>6</formula>
      <formula>7</formula>
    </cfRule>
    <cfRule type="cellIs" dxfId="205" priority="203" operator="equal">
      <formula>5</formula>
    </cfRule>
    <cfRule type="cellIs" dxfId="204" priority="204" operator="between">
      <formula>2</formula>
      <formula>4</formula>
    </cfRule>
    <cfRule type="cellIs" dxfId="203" priority="205" operator="equal">
      <formula>"Extremo"</formula>
    </cfRule>
    <cfRule type="cellIs" dxfId="202" priority="206" operator="equal">
      <formula>"Alto"</formula>
    </cfRule>
    <cfRule type="cellIs" dxfId="201" priority="207" operator="equal">
      <formula>"Medio"</formula>
    </cfRule>
    <cfRule type="cellIs" dxfId="200" priority="208" operator="equal">
      <formula>"Bajo"</formula>
    </cfRule>
  </conditionalFormatting>
  <conditionalFormatting sqref="AE53:AF53">
    <cfRule type="cellIs" dxfId="199" priority="193" operator="between">
      <formula>8</formula>
      <formula>10</formula>
    </cfRule>
    <cfRule type="cellIs" dxfId="198" priority="194" operator="between">
      <formula>6</formula>
      <formula>7</formula>
    </cfRule>
    <cfRule type="cellIs" dxfId="197" priority="195" operator="equal">
      <formula>5</formula>
    </cfRule>
    <cfRule type="cellIs" dxfId="196" priority="196" operator="between">
      <formula>2</formula>
      <formula>4</formula>
    </cfRule>
    <cfRule type="cellIs" dxfId="195" priority="197" operator="equal">
      <formula>"Extremo"</formula>
    </cfRule>
    <cfRule type="cellIs" dxfId="194" priority="198" operator="equal">
      <formula>"Alto"</formula>
    </cfRule>
    <cfRule type="cellIs" dxfId="193" priority="199" operator="equal">
      <formula>"Medio"</formula>
    </cfRule>
    <cfRule type="cellIs" dxfId="192" priority="200" operator="equal">
      <formula>"Bajo"</formula>
    </cfRule>
  </conditionalFormatting>
  <conditionalFormatting sqref="AE54:AF54">
    <cfRule type="cellIs" dxfId="191" priority="185" operator="between">
      <formula>8</formula>
      <formula>10</formula>
    </cfRule>
    <cfRule type="cellIs" dxfId="190" priority="186" operator="between">
      <formula>6</formula>
      <formula>7</formula>
    </cfRule>
    <cfRule type="cellIs" dxfId="189" priority="187" operator="equal">
      <formula>5</formula>
    </cfRule>
    <cfRule type="cellIs" dxfId="188" priority="188" operator="between">
      <formula>2</formula>
      <formula>4</formula>
    </cfRule>
    <cfRule type="cellIs" dxfId="187" priority="189" operator="equal">
      <formula>"Extremo"</formula>
    </cfRule>
    <cfRule type="cellIs" dxfId="186" priority="190" operator="equal">
      <formula>"Alto"</formula>
    </cfRule>
    <cfRule type="cellIs" dxfId="185" priority="191" operator="equal">
      <formula>"Medio"</formula>
    </cfRule>
    <cfRule type="cellIs" dxfId="184" priority="192" operator="equal">
      <formula>"Bajo"</formula>
    </cfRule>
  </conditionalFormatting>
  <conditionalFormatting sqref="AE55:AF55">
    <cfRule type="cellIs" dxfId="183" priority="177" operator="between">
      <formula>8</formula>
      <formula>10</formula>
    </cfRule>
    <cfRule type="cellIs" dxfId="182" priority="178" operator="between">
      <formula>6</formula>
      <formula>7</formula>
    </cfRule>
    <cfRule type="cellIs" dxfId="181" priority="179" operator="equal">
      <formula>5</formula>
    </cfRule>
    <cfRule type="cellIs" dxfId="180" priority="180" operator="between">
      <formula>2</formula>
      <formula>4</formula>
    </cfRule>
    <cfRule type="cellIs" dxfId="179" priority="181" operator="equal">
      <formula>"Extremo"</formula>
    </cfRule>
    <cfRule type="cellIs" dxfId="178" priority="182" operator="equal">
      <formula>"Alto"</formula>
    </cfRule>
    <cfRule type="cellIs" dxfId="177" priority="183" operator="equal">
      <formula>"Medio"</formula>
    </cfRule>
    <cfRule type="cellIs" dxfId="176" priority="184" operator="equal">
      <formula>"Bajo"</formula>
    </cfRule>
  </conditionalFormatting>
  <conditionalFormatting sqref="AE30:AF33">
    <cfRule type="cellIs" dxfId="175" priority="169" operator="between">
      <formula>8</formula>
      <formula>10</formula>
    </cfRule>
    <cfRule type="cellIs" dxfId="174" priority="170" operator="between">
      <formula>6</formula>
      <formula>7</formula>
    </cfRule>
    <cfRule type="cellIs" dxfId="173" priority="171" operator="equal">
      <formula>5</formula>
    </cfRule>
    <cfRule type="cellIs" dxfId="172" priority="172" operator="between">
      <formula>2</formula>
      <formula>4</formula>
    </cfRule>
    <cfRule type="cellIs" dxfId="171" priority="173" operator="equal">
      <formula>"Extremo"</formula>
    </cfRule>
    <cfRule type="cellIs" dxfId="170" priority="174" operator="equal">
      <formula>"Alto"</formula>
    </cfRule>
    <cfRule type="cellIs" dxfId="169" priority="175" operator="equal">
      <formula>"Medio"</formula>
    </cfRule>
    <cfRule type="cellIs" dxfId="168" priority="176" operator="equal">
      <formula>"Bajo"</formula>
    </cfRule>
  </conditionalFormatting>
  <conditionalFormatting sqref="AE10">
    <cfRule type="cellIs" dxfId="167" priority="161" operator="between">
      <formula>8</formula>
      <formula>10</formula>
    </cfRule>
    <cfRule type="cellIs" dxfId="166" priority="162" operator="between">
      <formula>6</formula>
      <formula>7</formula>
    </cfRule>
    <cfRule type="cellIs" dxfId="165" priority="163" operator="equal">
      <formula>5</formula>
    </cfRule>
    <cfRule type="cellIs" dxfId="164" priority="164" operator="between">
      <formula>2</formula>
      <formula>4</formula>
    </cfRule>
    <cfRule type="cellIs" dxfId="163" priority="165" operator="equal">
      <formula>"Extremo"</formula>
    </cfRule>
    <cfRule type="cellIs" dxfId="162" priority="166" operator="equal">
      <formula>"Alto"</formula>
    </cfRule>
    <cfRule type="cellIs" dxfId="161" priority="167" operator="equal">
      <formula>"Medio"</formula>
    </cfRule>
    <cfRule type="cellIs" dxfId="160" priority="168" operator="equal">
      <formula>"Bajo"</formula>
    </cfRule>
  </conditionalFormatting>
  <conditionalFormatting sqref="AE12:AE13">
    <cfRule type="cellIs" dxfId="159" priority="153" operator="between">
      <formula>8</formula>
      <formula>10</formula>
    </cfRule>
    <cfRule type="cellIs" dxfId="158" priority="154" operator="between">
      <formula>6</formula>
      <formula>7</formula>
    </cfRule>
    <cfRule type="cellIs" dxfId="157" priority="155" operator="equal">
      <formula>5</formula>
    </cfRule>
    <cfRule type="cellIs" dxfId="156" priority="156" operator="between">
      <formula>2</formula>
      <formula>4</formula>
    </cfRule>
    <cfRule type="cellIs" dxfId="155" priority="157" operator="equal">
      <formula>"Extremo"</formula>
    </cfRule>
    <cfRule type="cellIs" dxfId="154" priority="158" operator="equal">
      <formula>"Alto"</formula>
    </cfRule>
    <cfRule type="cellIs" dxfId="153" priority="159" operator="equal">
      <formula>"Medio"</formula>
    </cfRule>
    <cfRule type="cellIs" dxfId="152" priority="160" operator="equal">
      <formula>"Bajo"</formula>
    </cfRule>
  </conditionalFormatting>
  <conditionalFormatting sqref="AE11">
    <cfRule type="cellIs" dxfId="151" priority="145" operator="between">
      <formula>8</formula>
      <formula>10</formula>
    </cfRule>
    <cfRule type="cellIs" dxfId="150" priority="146" operator="between">
      <formula>6</formula>
      <formula>7</formula>
    </cfRule>
    <cfRule type="cellIs" dxfId="149" priority="147" operator="equal">
      <formula>5</formula>
    </cfRule>
    <cfRule type="cellIs" dxfId="148" priority="148" operator="between">
      <formula>2</formula>
      <formula>4</formula>
    </cfRule>
    <cfRule type="cellIs" dxfId="147" priority="149" operator="equal">
      <formula>"Extremo"</formula>
    </cfRule>
    <cfRule type="cellIs" dxfId="146" priority="150" operator="equal">
      <formula>"Alto"</formula>
    </cfRule>
    <cfRule type="cellIs" dxfId="145" priority="151" operator="equal">
      <formula>"Medio"</formula>
    </cfRule>
    <cfRule type="cellIs" dxfId="144" priority="152" operator="equal">
      <formula>"Bajo"</formula>
    </cfRule>
  </conditionalFormatting>
  <conditionalFormatting sqref="AE19:AF23">
    <cfRule type="cellIs" dxfId="143" priority="137" operator="between">
      <formula>8</formula>
      <formula>10</formula>
    </cfRule>
    <cfRule type="cellIs" dxfId="142" priority="138" operator="between">
      <formula>6</formula>
      <formula>7</formula>
    </cfRule>
    <cfRule type="cellIs" dxfId="141" priority="139" operator="equal">
      <formula>5</formula>
    </cfRule>
    <cfRule type="cellIs" dxfId="140" priority="140" operator="between">
      <formula>2</formula>
      <formula>4</formula>
    </cfRule>
    <cfRule type="cellIs" dxfId="139" priority="141" operator="equal">
      <formula>"Extremo"</formula>
    </cfRule>
    <cfRule type="cellIs" dxfId="138" priority="142" operator="equal">
      <formula>"Alto"</formula>
    </cfRule>
    <cfRule type="cellIs" dxfId="137" priority="143" operator="equal">
      <formula>"Medio"</formula>
    </cfRule>
    <cfRule type="cellIs" dxfId="136" priority="144" operator="equal">
      <formula>"Bajo"</formula>
    </cfRule>
  </conditionalFormatting>
  <conditionalFormatting sqref="AE29">
    <cfRule type="cellIs" dxfId="135" priority="129" operator="between">
      <formula>8</formula>
      <formula>10</formula>
    </cfRule>
    <cfRule type="cellIs" dxfId="134" priority="130" operator="between">
      <formula>6</formula>
      <formula>7</formula>
    </cfRule>
    <cfRule type="cellIs" dxfId="133" priority="131" operator="equal">
      <formula>5</formula>
    </cfRule>
    <cfRule type="cellIs" dxfId="132" priority="132" operator="between">
      <formula>2</formula>
      <formula>4</formula>
    </cfRule>
    <cfRule type="cellIs" dxfId="131" priority="133" operator="equal">
      <formula>"Extremo"</formula>
    </cfRule>
    <cfRule type="cellIs" dxfId="130" priority="134" operator="equal">
      <formula>"Alto"</formula>
    </cfRule>
    <cfRule type="cellIs" dxfId="129" priority="135" operator="equal">
      <formula>"Medio"</formula>
    </cfRule>
    <cfRule type="cellIs" dxfId="128" priority="136" operator="equal">
      <formula>"Bajo"</formula>
    </cfRule>
  </conditionalFormatting>
  <conditionalFormatting sqref="AE79:AE81">
    <cfRule type="cellIs" dxfId="127" priority="113" operator="between">
      <formula>8</formula>
      <formula>10</formula>
    </cfRule>
  </conditionalFormatting>
  <conditionalFormatting sqref="AE79:AE81">
    <cfRule type="cellIs" dxfId="126" priority="114" operator="between">
      <formula>6</formula>
      <formula>7</formula>
    </cfRule>
  </conditionalFormatting>
  <conditionalFormatting sqref="AE79:AE81">
    <cfRule type="cellIs" dxfId="125" priority="115" operator="equal">
      <formula>5</formula>
    </cfRule>
  </conditionalFormatting>
  <conditionalFormatting sqref="AE79:AE81">
    <cfRule type="cellIs" dxfId="124" priority="116" operator="between">
      <formula>2</formula>
      <formula>4</formula>
    </cfRule>
  </conditionalFormatting>
  <conditionalFormatting sqref="AE79:AE81">
    <cfRule type="cellIs" dxfId="123" priority="117" operator="equal">
      <formula>"Extremo"</formula>
    </cfRule>
  </conditionalFormatting>
  <conditionalFormatting sqref="AE79:AE81">
    <cfRule type="cellIs" dxfId="122" priority="118" operator="equal">
      <formula>"Alto"</formula>
    </cfRule>
  </conditionalFormatting>
  <conditionalFormatting sqref="AE79:AE81">
    <cfRule type="cellIs" dxfId="121" priority="119" operator="equal">
      <formula>"Medio"</formula>
    </cfRule>
  </conditionalFormatting>
  <conditionalFormatting sqref="AE79:AE81">
    <cfRule type="cellIs" dxfId="120" priority="120" operator="equal">
      <formula>"Bajo"</formula>
    </cfRule>
  </conditionalFormatting>
  <conditionalFormatting sqref="AF79:AF81">
    <cfRule type="cellIs" dxfId="119" priority="121" operator="between">
      <formula>8</formula>
      <formula>10</formula>
    </cfRule>
  </conditionalFormatting>
  <conditionalFormatting sqref="AF79:AF81">
    <cfRule type="cellIs" dxfId="118" priority="122" operator="between">
      <formula>6</formula>
      <formula>7</formula>
    </cfRule>
  </conditionalFormatting>
  <conditionalFormatting sqref="AF79:AF81">
    <cfRule type="cellIs" dxfId="117" priority="123" operator="equal">
      <formula>5</formula>
    </cfRule>
  </conditionalFormatting>
  <conditionalFormatting sqref="AF79:AF81">
    <cfRule type="cellIs" dxfId="116" priority="124" operator="between">
      <formula>2</formula>
      <formula>4</formula>
    </cfRule>
  </conditionalFormatting>
  <conditionalFormatting sqref="AF79:AF81">
    <cfRule type="cellIs" dxfId="115" priority="125" operator="equal">
      <formula>"Extremo"</formula>
    </cfRule>
  </conditionalFormatting>
  <conditionalFormatting sqref="AF79:AF81">
    <cfRule type="cellIs" dxfId="114" priority="126" operator="equal">
      <formula>"Alto"</formula>
    </cfRule>
  </conditionalFormatting>
  <conditionalFormatting sqref="AF79:AF81">
    <cfRule type="cellIs" dxfId="113" priority="127" operator="equal">
      <formula>"Medio"</formula>
    </cfRule>
  </conditionalFormatting>
  <conditionalFormatting sqref="AF79:AF81">
    <cfRule type="cellIs" dxfId="112" priority="128" operator="equal">
      <formula>"Bajo"</formula>
    </cfRule>
  </conditionalFormatting>
  <conditionalFormatting sqref="AE67:AF69">
    <cfRule type="cellIs" dxfId="111" priority="105" operator="between">
      <formula>8</formula>
      <formula>10</formula>
    </cfRule>
    <cfRule type="cellIs" dxfId="110" priority="106" operator="between">
      <formula>6</formula>
      <formula>7</formula>
    </cfRule>
    <cfRule type="cellIs" dxfId="109" priority="107" operator="equal">
      <formula>5</formula>
    </cfRule>
    <cfRule type="cellIs" dxfId="108" priority="108" operator="between">
      <formula>2</formula>
      <formula>4</formula>
    </cfRule>
    <cfRule type="cellIs" dxfId="107" priority="109" operator="equal">
      <formula>"Extremo"</formula>
    </cfRule>
    <cfRule type="cellIs" dxfId="106" priority="110" operator="equal">
      <formula>"Alto"</formula>
    </cfRule>
    <cfRule type="cellIs" dxfId="105" priority="111" operator="equal">
      <formula>"Medio"</formula>
    </cfRule>
    <cfRule type="cellIs" dxfId="104" priority="112" operator="equal">
      <formula>"Bajo"</formula>
    </cfRule>
  </conditionalFormatting>
  <conditionalFormatting sqref="AE64:AF66">
    <cfRule type="cellIs" dxfId="103" priority="97" operator="between">
      <formula>8</formula>
      <formula>10</formula>
    </cfRule>
    <cfRule type="cellIs" dxfId="102" priority="98" operator="between">
      <formula>6</formula>
      <formula>7</formula>
    </cfRule>
    <cfRule type="cellIs" dxfId="101" priority="99" operator="equal">
      <formula>5</formula>
    </cfRule>
    <cfRule type="cellIs" dxfId="100" priority="100" operator="between">
      <formula>2</formula>
      <formula>4</formula>
    </cfRule>
    <cfRule type="cellIs" dxfId="99" priority="101" operator="equal">
      <formula>"Extremo"</formula>
    </cfRule>
    <cfRule type="cellIs" dxfId="98" priority="102" operator="equal">
      <formula>"Alto"</formula>
    </cfRule>
    <cfRule type="cellIs" dxfId="97" priority="103" operator="equal">
      <formula>"Medio"</formula>
    </cfRule>
    <cfRule type="cellIs" dxfId="96" priority="104" operator="equal">
      <formula>"Bajo"</formula>
    </cfRule>
  </conditionalFormatting>
  <conditionalFormatting sqref="AF70">
    <cfRule type="cellIs" dxfId="95" priority="89" operator="between">
      <formula>8</formula>
      <formula>10</formula>
    </cfRule>
    <cfRule type="cellIs" dxfId="94" priority="90" operator="between">
      <formula>6</formula>
      <formula>7</formula>
    </cfRule>
    <cfRule type="cellIs" dxfId="93" priority="91" operator="equal">
      <formula>5</formula>
    </cfRule>
    <cfRule type="cellIs" dxfId="92" priority="92" operator="between">
      <formula>2</formula>
      <formula>4</formula>
    </cfRule>
    <cfRule type="cellIs" dxfId="91" priority="93" operator="equal">
      <formula>"Extremo"</formula>
    </cfRule>
    <cfRule type="cellIs" dxfId="90" priority="94" operator="equal">
      <formula>"Alto"</formula>
    </cfRule>
    <cfRule type="cellIs" dxfId="89" priority="95" operator="equal">
      <formula>"Medio"</formula>
    </cfRule>
    <cfRule type="cellIs" dxfId="88" priority="96" operator="equal">
      <formula>"Bajo"</formula>
    </cfRule>
  </conditionalFormatting>
  <conditionalFormatting sqref="AE70">
    <cfRule type="cellIs" dxfId="87" priority="81" operator="between">
      <formula>8</formula>
      <formula>10</formula>
    </cfRule>
    <cfRule type="cellIs" dxfId="86" priority="82" operator="between">
      <formula>6</formula>
      <formula>7</formula>
    </cfRule>
    <cfRule type="cellIs" dxfId="85" priority="83" operator="equal">
      <formula>5</formula>
    </cfRule>
    <cfRule type="cellIs" dxfId="84" priority="84" operator="between">
      <formula>2</formula>
      <formula>4</formula>
    </cfRule>
    <cfRule type="cellIs" dxfId="83" priority="85" operator="equal">
      <formula>"Extremo"</formula>
    </cfRule>
    <cfRule type="cellIs" dxfId="82" priority="86" operator="equal">
      <formula>"Alto"</formula>
    </cfRule>
    <cfRule type="cellIs" dxfId="81" priority="87" operator="equal">
      <formula>"Medio"</formula>
    </cfRule>
    <cfRule type="cellIs" dxfId="80" priority="88" operator="equal">
      <formula>"Bajo"</formula>
    </cfRule>
  </conditionalFormatting>
  <conditionalFormatting sqref="AE71">
    <cfRule type="cellIs" dxfId="79" priority="73" operator="between">
      <formula>8</formula>
      <formula>10</formula>
    </cfRule>
    <cfRule type="cellIs" dxfId="78" priority="74" operator="between">
      <formula>6</formula>
      <formula>7</formula>
    </cfRule>
    <cfRule type="cellIs" dxfId="77" priority="75" operator="equal">
      <formula>5</formula>
    </cfRule>
    <cfRule type="cellIs" dxfId="76" priority="76" operator="between">
      <formula>2</formula>
      <formula>4</formula>
    </cfRule>
    <cfRule type="cellIs" dxfId="75" priority="77" operator="equal">
      <formula>"Extremo"</formula>
    </cfRule>
    <cfRule type="cellIs" dxfId="74" priority="78" operator="equal">
      <formula>"Alto"</formula>
    </cfRule>
    <cfRule type="cellIs" dxfId="73" priority="79" operator="equal">
      <formula>"Medio"</formula>
    </cfRule>
    <cfRule type="cellIs" dxfId="72" priority="80" operator="equal">
      <formula>"Bajo"</formula>
    </cfRule>
  </conditionalFormatting>
  <conditionalFormatting sqref="AE70:AF71">
    <cfRule type="cellIs" dxfId="71" priority="65" operator="between">
      <formula>8</formula>
      <formula>10</formula>
    </cfRule>
    <cfRule type="cellIs" dxfId="70" priority="66" operator="between">
      <formula>6</formula>
      <formula>7</formula>
    </cfRule>
    <cfRule type="cellIs" dxfId="69" priority="67" operator="equal">
      <formula>5</formula>
    </cfRule>
    <cfRule type="cellIs" dxfId="68" priority="68" operator="between">
      <formula>2</formula>
      <formula>4</formula>
    </cfRule>
    <cfRule type="cellIs" dxfId="67" priority="69" operator="equal">
      <formula>"Extremo"</formula>
    </cfRule>
    <cfRule type="cellIs" dxfId="66" priority="70" operator="equal">
      <formula>"Alto"</formula>
    </cfRule>
    <cfRule type="cellIs" dxfId="65" priority="71" operator="equal">
      <formula>"Medio"</formula>
    </cfRule>
    <cfRule type="cellIs" dxfId="64" priority="72" operator="equal">
      <formula>"Bajo"</formula>
    </cfRule>
  </conditionalFormatting>
  <conditionalFormatting sqref="AF71">
    <cfRule type="cellIs" dxfId="63" priority="57" operator="between">
      <formula>8</formula>
      <formula>10</formula>
    </cfRule>
    <cfRule type="cellIs" dxfId="62" priority="58" operator="between">
      <formula>6</formula>
      <formula>7</formula>
    </cfRule>
    <cfRule type="cellIs" dxfId="61" priority="59" operator="equal">
      <formula>5</formula>
    </cfRule>
    <cfRule type="cellIs" dxfId="60" priority="60" operator="between">
      <formula>2</formula>
      <formula>4</formula>
    </cfRule>
    <cfRule type="cellIs" dxfId="59" priority="61" operator="equal">
      <formula>"Extremo"</formula>
    </cfRule>
    <cfRule type="cellIs" dxfId="58" priority="62" operator="equal">
      <formula>"Alto"</formula>
    </cfRule>
    <cfRule type="cellIs" dxfId="57" priority="63" operator="equal">
      <formula>"Medio"</formula>
    </cfRule>
    <cfRule type="cellIs" dxfId="56" priority="64" operator="equal">
      <formula>"Bajo"</formula>
    </cfRule>
  </conditionalFormatting>
  <conditionalFormatting sqref="AE8:AE9">
    <cfRule type="cellIs" dxfId="55" priority="49" operator="between">
      <formula>8</formula>
      <formula>10</formula>
    </cfRule>
    <cfRule type="cellIs" dxfId="54" priority="50" operator="between">
      <formula>6</formula>
      <formula>7</formula>
    </cfRule>
    <cfRule type="cellIs" dxfId="53" priority="51" operator="equal">
      <formula>5</formula>
    </cfRule>
    <cfRule type="cellIs" dxfId="52" priority="52" operator="between">
      <formula>2</formula>
      <formula>4</formula>
    </cfRule>
    <cfRule type="cellIs" dxfId="51" priority="53" operator="equal">
      <formula>"Extremo"</formula>
    </cfRule>
    <cfRule type="cellIs" dxfId="50" priority="54" operator="equal">
      <formula>"Alto"</formula>
    </cfRule>
    <cfRule type="cellIs" dxfId="49" priority="55" operator="equal">
      <formula>"Medio"</formula>
    </cfRule>
    <cfRule type="cellIs" dxfId="48" priority="56" operator="equal">
      <formula>"Bajo"</formula>
    </cfRule>
  </conditionalFormatting>
  <conditionalFormatting sqref="AF8">
    <cfRule type="cellIs" dxfId="47" priority="41" operator="between">
      <formula>8</formula>
      <formula>10</formula>
    </cfRule>
    <cfRule type="cellIs" dxfId="46" priority="42" operator="between">
      <formula>6</formula>
      <formula>7</formula>
    </cfRule>
    <cfRule type="cellIs" dxfId="45" priority="43" operator="equal">
      <formula>5</formula>
    </cfRule>
    <cfRule type="cellIs" dxfId="44" priority="44" operator="between">
      <formula>2</formula>
      <formula>4</formula>
    </cfRule>
    <cfRule type="cellIs" dxfId="43" priority="45" operator="equal">
      <formula>"Extremo"</formula>
    </cfRule>
    <cfRule type="cellIs" dxfId="42" priority="46" operator="equal">
      <formula>"Alto"</formula>
    </cfRule>
    <cfRule type="cellIs" dxfId="41" priority="47" operator="equal">
      <formula>"Medio"</formula>
    </cfRule>
    <cfRule type="cellIs" dxfId="40" priority="48" operator="equal">
      <formula>"Bajo"</formula>
    </cfRule>
  </conditionalFormatting>
  <conditionalFormatting sqref="AF9">
    <cfRule type="cellIs" dxfId="39" priority="33" operator="between">
      <formula>8</formula>
      <formula>10</formula>
    </cfRule>
    <cfRule type="cellIs" dxfId="38" priority="34" operator="between">
      <formula>6</formula>
      <formula>7</formula>
    </cfRule>
    <cfRule type="cellIs" dxfId="37" priority="35" operator="equal">
      <formula>5</formula>
    </cfRule>
    <cfRule type="cellIs" dxfId="36" priority="36" operator="between">
      <formula>2</formula>
      <formula>4</formula>
    </cfRule>
    <cfRule type="cellIs" dxfId="35" priority="37" operator="equal">
      <formula>"Extremo"</formula>
    </cfRule>
    <cfRule type="cellIs" dxfId="34" priority="38" operator="equal">
      <formula>"Alto"</formula>
    </cfRule>
    <cfRule type="cellIs" dxfId="33" priority="39" operator="equal">
      <formula>"Medio"</formula>
    </cfRule>
    <cfRule type="cellIs" dxfId="32" priority="40" operator="equal">
      <formula>"Bajo"</formula>
    </cfRule>
  </conditionalFormatting>
  <conditionalFormatting sqref="AF60:AF63">
    <cfRule type="cellIs" dxfId="31" priority="25" operator="between">
      <formula>8</formula>
      <formula>10</formula>
    </cfRule>
    <cfRule type="cellIs" dxfId="30" priority="26" operator="between">
      <formula>6</formula>
      <formula>7</formula>
    </cfRule>
    <cfRule type="cellIs" dxfId="29" priority="27" operator="equal">
      <formula>5</formula>
    </cfRule>
    <cfRule type="cellIs" dxfId="28" priority="28" operator="between">
      <formula>2</formula>
      <formula>4</formula>
    </cfRule>
    <cfRule type="cellIs" dxfId="27" priority="29" operator="equal">
      <formula>"Extremo"</formula>
    </cfRule>
    <cfRule type="cellIs" dxfId="26" priority="30" operator="equal">
      <formula>"Alto"</formula>
    </cfRule>
    <cfRule type="cellIs" dxfId="25" priority="31" operator="equal">
      <formula>"Medio"</formula>
    </cfRule>
    <cfRule type="cellIs" dxfId="24" priority="32" operator="equal">
      <formula>"Bajo"</formula>
    </cfRule>
  </conditionalFormatting>
  <conditionalFormatting sqref="AE60:AE61">
    <cfRule type="cellIs" dxfId="23" priority="17" operator="between">
      <formula>8</formula>
      <formula>10</formula>
    </cfRule>
    <cfRule type="cellIs" dxfId="22" priority="18" operator="between">
      <formula>6</formula>
      <formula>7</formula>
    </cfRule>
    <cfRule type="cellIs" dxfId="21" priority="19" operator="equal">
      <formula>5</formula>
    </cfRule>
    <cfRule type="cellIs" dxfId="20" priority="20" operator="between">
      <formula>2</formula>
      <formula>4</formula>
    </cfRule>
    <cfRule type="cellIs" dxfId="19" priority="21" operator="equal">
      <formula>"Extremo"</formula>
    </cfRule>
    <cfRule type="cellIs" dxfId="18" priority="22" operator="equal">
      <formula>"Alto"</formula>
    </cfRule>
    <cfRule type="cellIs" dxfId="17" priority="23" operator="equal">
      <formula>"Medio"</formula>
    </cfRule>
    <cfRule type="cellIs" dxfId="16" priority="24" operator="equal">
      <formula>"Bajo"</formula>
    </cfRule>
  </conditionalFormatting>
  <conditionalFormatting sqref="AE62">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E63">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19">
    <dataValidation type="list" allowBlank="1" showInputMessage="1" showErrorMessage="1" sqref="Z73:Z78 I82:I86 I8:I78">
      <formula1>"Insignificante,Menor,Moderado,Mayor,Catastrófico"</formula1>
    </dataValidation>
    <dataValidation type="list" allowBlank="1" showInputMessage="1" showErrorMessage="1" sqref="D27:D29 D83:D86 D14:D23 D67:D71 D38:D63">
      <formula1>$AH$8:$AH$23</formula1>
    </dataValidation>
    <dataValidation type="list" allowBlank="1" showInputMessage="1" showErrorMessage="1" sqref="D30:D37 D8:D13 D64:D66 D72:D78">
      <formula1>$AH$8:$AH$27</formula1>
    </dataValidation>
    <dataValidation type="list" allowBlank="1" showInputMessage="1" showErrorMessage="1" sqref="O80:O86 O8:O71">
      <formula1>"Preventivo,Correctivo,Detectivo"</formula1>
    </dataValidation>
    <dataValidation type="list" allowBlank="1" showInputMessage="1" showErrorMessage="1" sqref="P80:P86 P8:P71">
      <formula1>"Automatico,Manual"</formula1>
    </dataValidation>
    <dataValidation type="list" allowBlank="1" showInputMessage="1" showErrorMessage="1" sqref="Z8:Z71 Z79:Z86">
      <formula1>"Insignificante,Menor,Moderado,Mayor,Catastrofico"</formula1>
    </dataValidation>
    <dataValidation type="list" allowBlank="1" showInputMessage="1" showErrorMessage="1" sqref="Q80:Q86 Q8:Q71">
      <formula1>"Probabilidad,Impacto,Ambos"</formula1>
    </dataValidation>
    <dataValidation type="list" allowBlank="1" showInputMessage="1" showErrorMessage="1" sqref="Q72:Q79">
      <formula1>$AK$8:$AK$9</formula1>
    </dataValidation>
    <dataValidation type="list" allowBlank="1" showInputMessage="1" showErrorMessage="1" sqref="P72:P79">
      <formula1>$AJ$8:$AJ$9</formula1>
    </dataValidation>
    <dataValidation type="list" allowBlank="1" showInputMessage="1" showErrorMessage="1" sqref="O72:O79">
      <formula1>$AI$8:$AI$10</formula1>
    </dataValidation>
    <dataValidation type="list" allowBlank="1" showInputMessage="1" showErrorMessage="1" sqref="Y8:Y86 H82:H86 H8:H78">
      <formula1>"Raro,Poco Probable,Posible,Probable,Casi Seguro"</formula1>
    </dataValidation>
    <dataValidation type="list" allowBlank="1" showErrorMessage="1" sqref="D80:D81">
      <formula1>$AH$8:$AH$23</formula1>
    </dataValidation>
    <dataValidation type="list" allowBlank="1" showErrorMessage="1" sqref="I79:I81">
      <formula1>"Insignificante,Menor,Moderado,Mayor,Catastrófico"</formula1>
    </dataValidation>
    <dataValidation type="list" allowBlank="1" showErrorMessage="1" sqref="D79">
      <formula1>$AH$8:$AH$27</formula1>
    </dataValidation>
    <dataValidation type="list" allowBlank="1" showErrorMessage="1" sqref="H79:H81">
      <formula1>"Raro,Poco Probable,Posible,Probable,Casi Seguro"</formula1>
    </dataValidation>
    <dataValidation type="list" allowBlank="1" showInputMessage="1" showErrorMessage="1" sqref="C24:D26">
      <formula1>#REF!</formula1>
    </dataValidation>
    <dataValidation type="list" allowBlank="1" showInputMessage="1" showErrorMessage="1" sqref="C27:C29 C83:C86 C8:C23 C38:C78">
      <formula1>#REF!</formula1>
    </dataValidation>
    <dataValidation type="list" allowBlank="1" showInputMessage="1" showErrorMessage="1" sqref="C30:C37">
      <formula1>#REF!</formula1>
    </dataValidation>
    <dataValidation type="list" allowBlank="1" showErrorMessage="1" sqref="C79:C81">
      <formula1>#REF!</formula1>
    </dataValidation>
  </dataValidations>
  <hyperlinks>
    <hyperlink ref="AE79" r:id="rId1" display="1. Se han realizado reuniones de seguimientos con los diferentes equipos que tiene a cargo proyectos o iniciativas de cooperación en desarrollo o en fase de formulación_x000a__x000a_2. Se ha participado en reuniones con cooperantes y en esecenrios interncionales en c"/>
    <hyperlink ref="AE80" r:id="rId2" display="1. Se realizaron reuniones de empalme entre el Asesor encargado Héctor Gonzalez y el nuevo Asesor Andrés Marmolejo en conjunto con las contratistas de Cooperación y Asuntos Internacionales en relación a las actividades, procedimientos y procesos que se de"/>
    <hyperlink ref="AE81" r:id="rId3" display="1. Se guarda la información trabajada por el equipo en las carpetas correspondientes de los temas en la ruta en M._x000a__x000a_2. Se ha hecho uso del acceso a través de Gogle Drive de Cooperación Internacional para el desarrollo de las actividades que ameriten elabo"/>
  </hyperlinks>
  <pageMargins left="0.70866141732283472" right="0.70866141732283472" top="0.74803149606299213" bottom="0.74803149606299213" header="0.31496062992125984" footer="0.31496062992125984"/>
  <pageSetup scale="14" fitToHeight="0" orientation="landscape" horizontalDpi="4294967293"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70" zoomScaleNormal="70" workbookViewId="0">
      <selection activeCell="AF8" sqref="AF8"/>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468" t="s">
        <v>706</v>
      </c>
      <c r="B1" s="468"/>
      <c r="C1" s="469" t="s">
        <v>705</v>
      </c>
      <c r="D1" s="469"/>
      <c r="E1" s="469"/>
      <c r="F1" s="469"/>
      <c r="G1" s="469"/>
      <c r="H1" s="87"/>
      <c r="I1" s="470" t="s">
        <v>704</v>
      </c>
      <c r="J1" s="471"/>
      <c r="K1" s="471"/>
      <c r="L1" s="471"/>
      <c r="M1" s="471"/>
      <c r="N1" s="471"/>
      <c r="O1" s="471"/>
      <c r="P1" s="472"/>
      <c r="Q1" s="473"/>
    </row>
    <row r="2" spans="1:17" ht="72" customHeight="1" x14ac:dyDescent="0.25">
      <c r="A2" s="68" t="s">
        <v>703</v>
      </c>
      <c r="B2" s="59">
        <v>5</v>
      </c>
      <c r="C2" s="80" t="s">
        <v>677</v>
      </c>
      <c r="D2" s="86" t="s">
        <v>677</v>
      </c>
      <c r="E2" s="79" t="s">
        <v>690</v>
      </c>
      <c r="F2" s="79" t="s">
        <v>690</v>
      </c>
      <c r="G2" s="79" t="s">
        <v>690</v>
      </c>
      <c r="I2" s="85" t="s">
        <v>702</v>
      </c>
      <c r="J2" s="84" t="s">
        <v>701</v>
      </c>
      <c r="K2" s="83" t="s">
        <v>700</v>
      </c>
      <c r="L2" s="82" t="s">
        <v>699</v>
      </c>
      <c r="M2" s="82" t="s">
        <v>698</v>
      </c>
      <c r="N2" s="82" t="s">
        <v>697</v>
      </c>
      <c r="O2" s="82" t="s">
        <v>696</v>
      </c>
      <c r="P2" s="81" t="s">
        <v>695</v>
      </c>
      <c r="Q2" s="473"/>
    </row>
    <row r="3" spans="1:17" ht="72" customHeight="1" x14ac:dyDescent="0.25">
      <c r="A3" s="68" t="s">
        <v>289</v>
      </c>
      <c r="B3" s="59">
        <v>4</v>
      </c>
      <c r="C3" s="76" t="s">
        <v>678</v>
      </c>
      <c r="D3" s="80" t="s">
        <v>677</v>
      </c>
      <c r="E3" s="80" t="s">
        <v>677</v>
      </c>
      <c r="F3" s="79" t="s">
        <v>690</v>
      </c>
      <c r="G3" s="79" t="s">
        <v>690</v>
      </c>
      <c r="I3" s="78" t="s">
        <v>694</v>
      </c>
      <c r="J3" s="45" t="s">
        <v>693</v>
      </c>
      <c r="K3" s="45" t="s">
        <v>692</v>
      </c>
      <c r="L3" s="77" t="s">
        <v>673</v>
      </c>
      <c r="M3" s="77"/>
      <c r="N3" s="77" t="s">
        <v>673</v>
      </c>
      <c r="O3" s="77"/>
      <c r="P3" s="69" t="s">
        <v>691</v>
      </c>
      <c r="Q3" s="473"/>
    </row>
    <row r="4" spans="1:17" ht="72" customHeight="1" x14ac:dyDescent="0.25">
      <c r="A4" s="68" t="s">
        <v>302</v>
      </c>
      <c r="B4" s="59">
        <v>3</v>
      </c>
      <c r="C4" s="67" t="s">
        <v>679</v>
      </c>
      <c r="D4" s="76" t="s">
        <v>678</v>
      </c>
      <c r="E4" s="72" t="s">
        <v>677</v>
      </c>
      <c r="F4" s="75" t="s">
        <v>690</v>
      </c>
      <c r="G4" s="75" t="s">
        <v>690</v>
      </c>
      <c r="I4" s="74" t="s">
        <v>689</v>
      </c>
      <c r="J4" s="45" t="s">
        <v>688</v>
      </c>
      <c r="K4" s="45" t="s">
        <v>687</v>
      </c>
      <c r="L4" s="73" t="s">
        <v>673</v>
      </c>
      <c r="M4" s="73" t="s">
        <v>673</v>
      </c>
      <c r="N4" s="73" t="s">
        <v>673</v>
      </c>
      <c r="O4" s="73"/>
      <c r="P4" s="69" t="s">
        <v>686</v>
      </c>
      <c r="Q4" s="473"/>
    </row>
    <row r="5" spans="1:17" ht="72" customHeight="1" x14ac:dyDescent="0.25">
      <c r="A5" s="68" t="s">
        <v>685</v>
      </c>
      <c r="B5" s="59">
        <v>2</v>
      </c>
      <c r="C5" s="67" t="s">
        <v>679</v>
      </c>
      <c r="D5" s="67" t="s">
        <v>679</v>
      </c>
      <c r="E5" s="65" t="s">
        <v>678</v>
      </c>
      <c r="F5" s="72" t="s">
        <v>677</v>
      </c>
      <c r="G5" s="72" t="s">
        <v>677</v>
      </c>
      <c r="I5" s="71" t="s">
        <v>684</v>
      </c>
      <c r="J5" s="45" t="s">
        <v>683</v>
      </c>
      <c r="K5" s="45" t="s">
        <v>682</v>
      </c>
      <c r="L5" s="70"/>
      <c r="M5" s="70" t="s">
        <v>673</v>
      </c>
      <c r="N5" s="70"/>
      <c r="O5" s="70"/>
      <c r="P5" s="69" t="s">
        <v>681</v>
      </c>
      <c r="Q5" s="473"/>
    </row>
    <row r="6" spans="1:17" ht="72" customHeight="1" thickBot="1" x14ac:dyDescent="0.3">
      <c r="A6" s="68" t="s">
        <v>680</v>
      </c>
      <c r="B6" s="59">
        <v>1</v>
      </c>
      <c r="C6" s="67" t="s">
        <v>679</v>
      </c>
      <c r="D6" s="67" t="s">
        <v>679</v>
      </c>
      <c r="E6" s="66" t="s">
        <v>679</v>
      </c>
      <c r="F6" s="65" t="s">
        <v>678</v>
      </c>
      <c r="G6" s="64" t="s">
        <v>677</v>
      </c>
      <c r="I6" s="63" t="s">
        <v>676</v>
      </c>
      <c r="J6" s="62" t="s">
        <v>675</v>
      </c>
      <c r="K6" s="62" t="s">
        <v>674</v>
      </c>
      <c r="L6" s="61"/>
      <c r="M6" s="61"/>
      <c r="N6" s="61"/>
      <c r="O6" s="61" t="s">
        <v>673</v>
      </c>
      <c r="P6" s="60" t="s">
        <v>672</v>
      </c>
      <c r="Q6" s="473"/>
    </row>
    <row r="7" spans="1:17" x14ac:dyDescent="0.25">
      <c r="A7" s="474"/>
      <c r="B7" s="474"/>
      <c r="C7" s="59">
        <v>1</v>
      </c>
      <c r="D7" s="59">
        <v>2</v>
      </c>
      <c r="E7" s="59">
        <v>3</v>
      </c>
      <c r="F7" s="59">
        <v>4</v>
      </c>
      <c r="G7" s="59">
        <v>5</v>
      </c>
      <c r="H7" s="420" t="s">
        <v>671</v>
      </c>
      <c r="I7" s="475"/>
      <c r="J7" s="475"/>
      <c r="K7" s="475"/>
      <c r="L7" s="475"/>
      <c r="M7" s="475"/>
      <c r="N7" s="475"/>
      <c r="O7" s="475"/>
      <c r="P7" s="475"/>
      <c r="Q7" s="475"/>
    </row>
    <row r="8" spans="1:17" x14ac:dyDescent="0.25">
      <c r="A8" s="474"/>
      <c r="B8" s="474"/>
      <c r="C8" s="58" t="s">
        <v>489</v>
      </c>
      <c r="D8" s="58" t="s">
        <v>390</v>
      </c>
      <c r="E8" s="58" t="s">
        <v>290</v>
      </c>
      <c r="F8" s="58" t="s">
        <v>326</v>
      </c>
      <c r="G8" s="58" t="s">
        <v>417</v>
      </c>
      <c r="H8" s="475"/>
      <c r="I8" s="475"/>
      <c r="J8" s="475"/>
      <c r="K8" s="475"/>
      <c r="L8" s="475"/>
      <c r="M8" s="475"/>
      <c r="N8" s="475"/>
      <c r="O8" s="475"/>
      <c r="P8" s="475"/>
      <c r="Q8" s="475"/>
    </row>
    <row r="9" spans="1:17" x14ac:dyDescent="0.25">
      <c r="A9" s="474"/>
      <c r="B9" s="474"/>
      <c r="C9" s="475" t="s">
        <v>670</v>
      </c>
      <c r="D9" s="475"/>
      <c r="E9" s="475"/>
      <c r="F9" s="475"/>
      <c r="G9" s="475"/>
      <c r="H9" s="475"/>
      <c r="I9" s="475"/>
      <c r="J9" s="475"/>
      <c r="K9" s="475"/>
      <c r="L9" s="475"/>
      <c r="M9" s="475"/>
      <c r="N9" s="475"/>
      <c r="O9" s="475"/>
      <c r="P9" s="475"/>
      <c r="Q9" s="475"/>
    </row>
    <row r="10" spans="1:17" x14ac:dyDescent="0.25">
      <c r="A10" s="474"/>
      <c r="B10" s="474"/>
      <c r="C10" s="475"/>
      <c r="D10" s="475"/>
      <c r="E10" s="475"/>
      <c r="F10" s="475"/>
      <c r="G10" s="475"/>
      <c r="H10" s="475"/>
      <c r="I10" s="475"/>
      <c r="J10" s="475"/>
      <c r="K10" s="475"/>
      <c r="L10" s="475"/>
      <c r="M10" s="475"/>
      <c r="N10" s="475"/>
      <c r="O10" s="475"/>
      <c r="P10" s="475"/>
      <c r="Q10" s="475"/>
    </row>
    <row r="11" spans="1:17" x14ac:dyDescent="0.25">
      <c r="A11" s="474"/>
      <c r="B11" s="474"/>
      <c r="C11" s="475"/>
      <c r="D11" s="475"/>
      <c r="E11" s="475"/>
      <c r="F11" s="475"/>
      <c r="G11" s="475"/>
      <c r="H11" s="475"/>
      <c r="I11" s="475"/>
      <c r="J11" s="475"/>
      <c r="K11" s="475"/>
      <c r="L11" s="475"/>
      <c r="M11" s="475"/>
      <c r="N11" s="475"/>
      <c r="O11" s="475"/>
      <c r="P11" s="475"/>
      <c r="Q11" s="475"/>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election activeCell="AF8" sqref="AF8"/>
    </sheetView>
  </sheetViews>
  <sheetFormatPr baseColWidth="10" defaultRowHeight="15" x14ac:dyDescent="0.25"/>
  <cols>
    <col min="1" max="1" width="20.7109375" customWidth="1"/>
    <col min="2" max="2" width="60.7109375" customWidth="1"/>
    <col min="3" max="4" width="15.7109375" customWidth="1"/>
  </cols>
  <sheetData>
    <row r="1" spans="1:4" x14ac:dyDescent="0.25">
      <c r="A1" s="478" t="s">
        <v>858</v>
      </c>
      <c r="B1" s="478"/>
      <c r="C1" s="478"/>
      <c r="D1" s="478"/>
    </row>
    <row r="2" spans="1:4" x14ac:dyDescent="0.25">
      <c r="A2" s="478"/>
      <c r="B2" s="478"/>
      <c r="C2" s="478"/>
      <c r="D2" s="478"/>
    </row>
    <row r="3" spans="1:4" x14ac:dyDescent="0.25">
      <c r="A3" s="478"/>
      <c r="B3" s="478"/>
      <c r="C3" s="478"/>
      <c r="D3" s="478"/>
    </row>
    <row r="4" spans="1:4" x14ac:dyDescent="0.25">
      <c r="A4" s="479" t="s">
        <v>859</v>
      </c>
      <c r="B4" s="479"/>
      <c r="C4" s="479"/>
      <c r="D4" s="479"/>
    </row>
    <row r="5" spans="1:4" ht="19.5" customHeight="1" x14ac:dyDescent="0.25">
      <c r="A5" s="156" t="s">
        <v>255</v>
      </c>
      <c r="B5" s="476" t="s">
        <v>860</v>
      </c>
      <c r="C5" s="476"/>
      <c r="D5" s="476"/>
    </row>
    <row r="6" spans="1:4" ht="41.25" customHeight="1" x14ac:dyDescent="0.25">
      <c r="A6" s="156" t="s">
        <v>66</v>
      </c>
      <c r="B6" s="476" t="s">
        <v>861</v>
      </c>
      <c r="C6" s="476"/>
      <c r="D6" s="476"/>
    </row>
    <row r="7" spans="1:4" ht="31.5" customHeight="1" x14ac:dyDescent="0.25">
      <c r="A7" s="156" t="s">
        <v>256</v>
      </c>
      <c r="B7" s="476" t="s">
        <v>862</v>
      </c>
      <c r="C7" s="476"/>
      <c r="D7" s="476"/>
    </row>
    <row r="8" spans="1:4" ht="47.25" customHeight="1" x14ac:dyDescent="0.25">
      <c r="A8" s="156" t="s">
        <v>257</v>
      </c>
      <c r="B8" s="476" t="s">
        <v>863</v>
      </c>
      <c r="C8" s="476"/>
      <c r="D8" s="476"/>
    </row>
    <row r="9" spans="1:4" ht="31.5" customHeight="1" x14ac:dyDescent="0.25">
      <c r="A9" s="156" t="s">
        <v>258</v>
      </c>
      <c r="B9" s="476" t="s">
        <v>864</v>
      </c>
      <c r="C9" s="476"/>
      <c r="D9" s="476"/>
    </row>
    <row r="10" spans="1:4" ht="64.5" customHeight="1" x14ac:dyDescent="0.25">
      <c r="A10" s="156" t="s">
        <v>259</v>
      </c>
      <c r="B10" s="476" t="s">
        <v>865</v>
      </c>
      <c r="C10" s="476"/>
      <c r="D10" s="476"/>
    </row>
    <row r="11" spans="1:4" ht="60" customHeight="1" x14ac:dyDescent="0.25">
      <c r="A11" s="156" t="s">
        <v>260</v>
      </c>
      <c r="B11" s="476" t="s">
        <v>866</v>
      </c>
      <c r="C11" s="476"/>
      <c r="D11" s="476"/>
    </row>
    <row r="12" spans="1:4" ht="60" customHeight="1" x14ac:dyDescent="0.25">
      <c r="A12" s="156" t="s">
        <v>261</v>
      </c>
      <c r="B12" s="476" t="s">
        <v>867</v>
      </c>
      <c r="C12" s="476"/>
      <c r="D12" s="476"/>
    </row>
    <row r="13" spans="1:4" ht="63" customHeight="1" x14ac:dyDescent="0.25">
      <c r="A13" s="156" t="s">
        <v>265</v>
      </c>
      <c r="B13" s="476" t="s">
        <v>868</v>
      </c>
      <c r="C13" s="476"/>
      <c r="D13" s="476"/>
    </row>
    <row r="14" spans="1:4" x14ac:dyDescent="0.25">
      <c r="A14" s="153"/>
      <c r="B14" s="153"/>
      <c r="C14" s="153"/>
      <c r="D14" s="153"/>
    </row>
    <row r="15" spans="1:4" x14ac:dyDescent="0.25">
      <c r="A15" s="477" t="s">
        <v>266</v>
      </c>
      <c r="B15" s="477"/>
      <c r="C15" s="477"/>
      <c r="D15" s="477"/>
    </row>
    <row r="16" spans="1:4" ht="78" customHeight="1" x14ac:dyDescent="0.25">
      <c r="A16" s="156" t="s">
        <v>270</v>
      </c>
      <c r="B16" s="476" t="s">
        <v>869</v>
      </c>
      <c r="C16" s="476"/>
      <c r="D16" s="476"/>
    </row>
    <row r="17" spans="1:4" ht="87.75" customHeight="1" x14ac:dyDescent="0.25">
      <c r="A17" s="156" t="s">
        <v>271</v>
      </c>
      <c r="B17" s="476" t="s">
        <v>870</v>
      </c>
      <c r="C17" s="476"/>
      <c r="D17" s="476"/>
    </row>
    <row r="18" spans="1:4" ht="47.25" customHeight="1" x14ac:dyDescent="0.25">
      <c r="A18" s="156" t="s">
        <v>272</v>
      </c>
      <c r="B18" s="476" t="s">
        <v>871</v>
      </c>
      <c r="C18" s="476"/>
      <c r="D18" s="476"/>
    </row>
    <row r="19" spans="1:4" ht="49.5" customHeight="1" x14ac:dyDescent="0.25">
      <c r="A19" s="156" t="s">
        <v>273</v>
      </c>
      <c r="B19" s="476" t="s">
        <v>872</v>
      </c>
      <c r="C19" s="476"/>
      <c r="D19" s="476"/>
    </row>
    <row r="20" spans="1:4" ht="105.75" customHeight="1" x14ac:dyDescent="0.25">
      <c r="A20" s="156" t="s">
        <v>278</v>
      </c>
      <c r="B20" s="476" t="s">
        <v>873</v>
      </c>
      <c r="C20" s="476"/>
      <c r="D20" s="476"/>
    </row>
    <row r="21" spans="1:4" ht="93.75" customHeight="1" x14ac:dyDescent="0.25">
      <c r="A21" s="156" t="s">
        <v>279</v>
      </c>
      <c r="B21" s="476" t="s">
        <v>874</v>
      </c>
      <c r="C21" s="476"/>
      <c r="D21" s="476"/>
    </row>
    <row r="22" spans="1:4" ht="33" customHeight="1" x14ac:dyDescent="0.25">
      <c r="A22" s="156" t="s">
        <v>267</v>
      </c>
      <c r="B22" s="476" t="s">
        <v>875</v>
      </c>
      <c r="C22" s="476"/>
      <c r="D22" s="476"/>
    </row>
    <row r="23" spans="1:4" x14ac:dyDescent="0.25">
      <c r="A23" s="154"/>
      <c r="B23" s="153"/>
      <c r="C23" s="153"/>
      <c r="D23" s="153"/>
    </row>
    <row r="24" spans="1:4" ht="15" customHeight="1" x14ac:dyDescent="0.25">
      <c r="A24" s="477" t="s">
        <v>268</v>
      </c>
      <c r="B24" s="477"/>
      <c r="C24" s="477"/>
      <c r="D24" s="477"/>
    </row>
    <row r="25" spans="1:4" ht="54" customHeight="1" x14ac:dyDescent="0.25">
      <c r="A25" s="155" t="s">
        <v>260</v>
      </c>
      <c r="B25" s="476" t="s">
        <v>876</v>
      </c>
      <c r="C25" s="476"/>
      <c r="D25" s="476"/>
    </row>
    <row r="26" spans="1:4" ht="51.75" customHeight="1" x14ac:dyDescent="0.25">
      <c r="A26" s="155" t="s">
        <v>261</v>
      </c>
      <c r="B26" s="476" t="s">
        <v>877</v>
      </c>
      <c r="C26" s="476"/>
      <c r="D26" s="476"/>
    </row>
    <row r="27" spans="1:4" ht="52.5" customHeight="1" x14ac:dyDescent="0.25">
      <c r="A27" s="155" t="s">
        <v>283</v>
      </c>
      <c r="B27" s="476" t="s">
        <v>878</v>
      </c>
      <c r="C27" s="476"/>
      <c r="D27" s="476"/>
    </row>
    <row r="29" spans="1:4" x14ac:dyDescent="0.25">
      <c r="A29" s="477" t="s">
        <v>269</v>
      </c>
      <c r="B29" s="477"/>
      <c r="C29" s="477"/>
      <c r="D29" s="477"/>
    </row>
    <row r="30" spans="1:4" ht="46.5" customHeight="1" x14ac:dyDescent="0.25">
      <c r="A30" s="155" t="s">
        <v>879</v>
      </c>
      <c r="B30" s="476" t="s">
        <v>880</v>
      </c>
      <c r="C30" s="476"/>
      <c r="D30" s="476"/>
    </row>
    <row r="31" spans="1:4" ht="36" customHeight="1" x14ac:dyDescent="0.25">
      <c r="A31" s="155" t="s">
        <v>77</v>
      </c>
      <c r="B31" s="476" t="s">
        <v>881</v>
      </c>
      <c r="C31" s="476"/>
      <c r="D31" s="476"/>
    </row>
  </sheetData>
  <mergeCells count="26">
    <mergeCell ref="B8:D8"/>
    <mergeCell ref="A1:D3"/>
    <mergeCell ref="A4:D4"/>
    <mergeCell ref="B5:D5"/>
    <mergeCell ref="B6:D6"/>
    <mergeCell ref="B7:D7"/>
    <mergeCell ref="B21:D21"/>
    <mergeCell ref="B9:D9"/>
    <mergeCell ref="B10:D10"/>
    <mergeCell ref="B11:D11"/>
    <mergeCell ref="B12:D12"/>
    <mergeCell ref="B13:D13"/>
    <mergeCell ref="A15:D15"/>
    <mergeCell ref="B16:D16"/>
    <mergeCell ref="B17:D17"/>
    <mergeCell ref="B18:D18"/>
    <mergeCell ref="B19:D19"/>
    <mergeCell ref="B20:D20"/>
    <mergeCell ref="B30:D30"/>
    <mergeCell ref="B31:D31"/>
    <mergeCell ref="B22:D22"/>
    <mergeCell ref="A24:D24"/>
    <mergeCell ref="B25:D25"/>
    <mergeCell ref="B26:D26"/>
    <mergeCell ref="B27:D27"/>
    <mergeCell ref="A29:D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9" workbookViewId="0">
      <selection activeCell="B13" sqref="B13"/>
    </sheetView>
  </sheetViews>
  <sheetFormatPr baseColWidth="10" defaultRowHeight="15" x14ac:dyDescent="0.25"/>
  <cols>
    <col min="2" max="2" width="75.85546875" customWidth="1"/>
    <col min="3" max="3" width="42" customWidth="1"/>
    <col min="4" max="4" width="9.28515625" bestFit="1" customWidth="1"/>
  </cols>
  <sheetData>
    <row r="1" spans="1:4" ht="24.75" customHeight="1" thickBot="1" x14ac:dyDescent="0.3">
      <c r="A1" s="346" t="s">
        <v>624</v>
      </c>
      <c r="B1" s="346"/>
      <c r="C1" s="346"/>
      <c r="D1" s="346"/>
    </row>
    <row r="2" spans="1:4" ht="15.75" thickTop="1" x14ac:dyDescent="0.25">
      <c r="A2" s="46" t="s">
        <v>625</v>
      </c>
      <c r="B2" s="47" t="s">
        <v>626</v>
      </c>
      <c r="C2" s="47" t="s">
        <v>627</v>
      </c>
      <c r="D2" s="48" t="s">
        <v>628</v>
      </c>
    </row>
    <row r="3" spans="1:4" ht="60" customHeight="1" x14ac:dyDescent="0.25">
      <c r="A3" s="49">
        <v>44042</v>
      </c>
      <c r="B3" s="50" t="s">
        <v>629</v>
      </c>
      <c r="C3" s="51" t="s">
        <v>630</v>
      </c>
      <c r="D3" s="52">
        <v>2</v>
      </c>
    </row>
    <row r="4" spans="1:4" ht="60" customHeight="1" x14ac:dyDescent="0.25">
      <c r="A4" s="49">
        <v>44042</v>
      </c>
      <c r="B4" s="50" t="s">
        <v>631</v>
      </c>
      <c r="C4" s="51" t="s">
        <v>630</v>
      </c>
      <c r="D4" s="52">
        <v>2</v>
      </c>
    </row>
    <row r="5" spans="1:4" ht="60" customHeight="1" x14ac:dyDescent="0.25">
      <c r="A5" s="49">
        <v>44042</v>
      </c>
      <c r="B5" s="50" t="s">
        <v>632</v>
      </c>
      <c r="C5" s="51" t="s">
        <v>630</v>
      </c>
      <c r="D5" s="52">
        <v>2</v>
      </c>
    </row>
    <row r="6" spans="1:4" ht="60" customHeight="1" x14ac:dyDescent="0.25">
      <c r="A6" s="49">
        <v>44042</v>
      </c>
      <c r="B6" s="50" t="s">
        <v>633</v>
      </c>
      <c r="C6" s="51" t="s">
        <v>630</v>
      </c>
      <c r="D6" s="52">
        <v>2</v>
      </c>
    </row>
    <row r="7" spans="1:4" ht="60" customHeight="1" x14ac:dyDescent="0.25">
      <c r="A7" s="49">
        <v>44042</v>
      </c>
      <c r="B7" s="50" t="s">
        <v>634</v>
      </c>
      <c r="C7" s="51" t="s">
        <v>630</v>
      </c>
      <c r="D7" s="52">
        <v>2</v>
      </c>
    </row>
    <row r="8" spans="1:4" ht="60" customHeight="1" x14ac:dyDescent="0.25">
      <c r="A8" s="49">
        <v>44042</v>
      </c>
      <c r="B8" s="50" t="s">
        <v>635</v>
      </c>
      <c r="C8" s="51" t="s">
        <v>630</v>
      </c>
      <c r="D8" s="52">
        <v>2</v>
      </c>
    </row>
    <row r="9" spans="1:4" ht="60" customHeight="1" x14ac:dyDescent="0.25">
      <c r="A9" s="49">
        <v>44042</v>
      </c>
      <c r="B9" s="50" t="s">
        <v>636</v>
      </c>
      <c r="C9" s="51" t="s">
        <v>630</v>
      </c>
      <c r="D9" s="52">
        <v>2</v>
      </c>
    </row>
    <row r="10" spans="1:4" ht="60" customHeight="1" x14ac:dyDescent="0.25">
      <c r="A10" s="49">
        <v>44042</v>
      </c>
      <c r="B10" s="50" t="s">
        <v>637</v>
      </c>
      <c r="C10" s="51" t="s">
        <v>630</v>
      </c>
      <c r="D10" s="52">
        <v>2</v>
      </c>
    </row>
    <row r="11" spans="1:4" ht="60" customHeight="1" x14ac:dyDescent="0.25">
      <c r="A11" s="49">
        <v>44042</v>
      </c>
      <c r="B11" s="50" t="s">
        <v>638</v>
      </c>
      <c r="C11" s="51" t="s">
        <v>630</v>
      </c>
      <c r="D11" s="52">
        <v>2</v>
      </c>
    </row>
    <row r="12" spans="1:4" ht="60" customHeight="1" x14ac:dyDescent="0.25">
      <c r="A12" s="49">
        <v>44042</v>
      </c>
      <c r="B12" s="50" t="s">
        <v>639</v>
      </c>
      <c r="C12" s="51" t="s">
        <v>630</v>
      </c>
      <c r="D12" s="52">
        <v>2</v>
      </c>
    </row>
    <row r="13" spans="1:4" ht="60" customHeight="1" x14ac:dyDescent="0.25">
      <c r="A13" s="49">
        <v>44042</v>
      </c>
      <c r="B13" s="50" t="s">
        <v>640</v>
      </c>
      <c r="C13" s="51" t="s">
        <v>630</v>
      </c>
      <c r="D13" s="52">
        <v>2</v>
      </c>
    </row>
    <row r="14" spans="1:4" ht="60" customHeight="1" x14ac:dyDescent="0.25">
      <c r="A14" s="49">
        <v>44042</v>
      </c>
      <c r="B14" s="50" t="s">
        <v>641</v>
      </c>
      <c r="C14" s="51" t="s">
        <v>630</v>
      </c>
      <c r="D14" s="52">
        <v>2</v>
      </c>
    </row>
    <row r="15" spans="1:4" ht="60" customHeight="1" thickBot="1" x14ac:dyDescent="0.3">
      <c r="A15" s="53">
        <v>44042</v>
      </c>
      <c r="B15" s="54" t="s">
        <v>642</v>
      </c>
      <c r="C15" s="55" t="s">
        <v>630</v>
      </c>
      <c r="D15" s="56">
        <v>2</v>
      </c>
    </row>
    <row r="16" spans="1:4" ht="15.75" thickTop="1" x14ac:dyDescent="0.25"/>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pane ySplit="6" topLeftCell="A8" activePane="bottomLeft" state="frozen"/>
      <selection pane="bottomLeft" activeCell="A8" sqref="A8:E8"/>
    </sheetView>
  </sheetViews>
  <sheetFormatPr baseColWidth="10" defaultRowHeight="15" x14ac:dyDescent="0.25"/>
  <cols>
    <col min="1" max="5" width="30.7109375" customWidth="1"/>
  </cols>
  <sheetData>
    <row r="1" spans="1:5" x14ac:dyDescent="0.25">
      <c r="A1" s="353" t="s">
        <v>0</v>
      </c>
      <c r="B1" s="354"/>
      <c r="C1" s="354"/>
      <c r="D1" s="354"/>
      <c r="E1" s="354"/>
    </row>
    <row r="2" spans="1:5" x14ac:dyDescent="0.25">
      <c r="A2" s="353" t="s">
        <v>17</v>
      </c>
      <c r="B2" s="354"/>
      <c r="C2" s="354"/>
      <c r="D2" s="354"/>
      <c r="E2" s="354"/>
    </row>
    <row r="3" spans="1:5" x14ac:dyDescent="0.25">
      <c r="A3" s="353" t="s">
        <v>2</v>
      </c>
      <c r="B3" s="354"/>
      <c r="C3" s="354"/>
      <c r="D3" s="354"/>
      <c r="E3" s="354"/>
    </row>
    <row r="4" spans="1:5" x14ac:dyDescent="0.25">
      <c r="A4" s="353" t="s">
        <v>3</v>
      </c>
      <c r="B4" s="354"/>
      <c r="C4" s="354"/>
      <c r="D4" s="354"/>
      <c r="E4" s="354"/>
    </row>
    <row r="5" spans="1:5" ht="15.75" thickBot="1" x14ac:dyDescent="0.3"/>
    <row r="6" spans="1:5" x14ac:dyDescent="0.25">
      <c r="A6" s="355" t="s">
        <v>18</v>
      </c>
      <c r="B6" s="356"/>
      <c r="C6" s="356"/>
      <c r="D6" s="356"/>
      <c r="E6" s="357"/>
    </row>
    <row r="7" spans="1:5" x14ac:dyDescent="0.25">
      <c r="A7" s="21"/>
      <c r="B7" s="22"/>
      <c r="C7" s="22"/>
      <c r="D7" s="22"/>
      <c r="E7" s="23"/>
    </row>
    <row r="8" spans="1:5" ht="105.75" customHeight="1" x14ac:dyDescent="0.25">
      <c r="A8" s="347" t="s">
        <v>19</v>
      </c>
      <c r="B8" s="348"/>
      <c r="C8" s="348"/>
      <c r="D8" s="348"/>
      <c r="E8" s="349"/>
    </row>
    <row r="9" spans="1:5" x14ac:dyDescent="0.25">
      <c r="A9" s="21"/>
      <c r="B9" s="22"/>
      <c r="C9" s="22"/>
      <c r="D9" s="22"/>
      <c r="E9" s="23"/>
    </row>
    <row r="10" spans="1:5" x14ac:dyDescent="0.25">
      <c r="A10" s="347" t="s">
        <v>20</v>
      </c>
      <c r="B10" s="348"/>
      <c r="C10" s="348"/>
      <c r="D10" s="348"/>
      <c r="E10" s="349"/>
    </row>
    <row r="11" spans="1:5" x14ac:dyDescent="0.25">
      <c r="A11" s="24"/>
      <c r="B11" s="25"/>
      <c r="C11" s="25"/>
      <c r="D11" s="25"/>
      <c r="E11" s="26"/>
    </row>
    <row r="12" spans="1:5" x14ac:dyDescent="0.25">
      <c r="A12" s="358" t="s">
        <v>646</v>
      </c>
      <c r="B12" s="359"/>
      <c r="C12" s="359"/>
      <c r="D12" s="359"/>
      <c r="E12" s="360"/>
    </row>
    <row r="13" spans="1:5" x14ac:dyDescent="0.25">
      <c r="A13" s="27" t="s">
        <v>21</v>
      </c>
      <c r="B13" s="25"/>
      <c r="C13" s="25"/>
      <c r="D13" s="25"/>
      <c r="E13" s="26"/>
    </row>
    <row r="14" spans="1:5" x14ac:dyDescent="0.25">
      <c r="A14" s="27" t="s">
        <v>22</v>
      </c>
      <c r="B14" s="25"/>
      <c r="C14" s="25"/>
      <c r="D14" s="25"/>
      <c r="E14" s="26"/>
    </row>
    <row r="15" spans="1:5" x14ac:dyDescent="0.25">
      <c r="A15" s="27" t="s">
        <v>23</v>
      </c>
      <c r="B15" s="25"/>
      <c r="C15" s="25"/>
      <c r="D15" s="25"/>
      <c r="E15" s="26"/>
    </row>
    <row r="16" spans="1:5" x14ac:dyDescent="0.25">
      <c r="A16" s="27" t="s">
        <v>24</v>
      </c>
      <c r="B16" s="25"/>
      <c r="C16" s="25"/>
      <c r="D16" s="25"/>
      <c r="E16" s="26"/>
    </row>
    <row r="17" spans="1:5" x14ac:dyDescent="0.25">
      <c r="A17" s="27" t="s">
        <v>25</v>
      </c>
      <c r="B17" s="25"/>
      <c r="C17" s="25"/>
      <c r="D17" s="25"/>
      <c r="E17" s="26"/>
    </row>
    <row r="18" spans="1:5" x14ac:dyDescent="0.25">
      <c r="A18" s="28" t="s">
        <v>26</v>
      </c>
      <c r="B18" s="25"/>
      <c r="C18" s="25"/>
      <c r="D18" s="25"/>
      <c r="E18" s="26"/>
    </row>
    <row r="19" spans="1:5" x14ac:dyDescent="0.25">
      <c r="A19" s="350" t="s">
        <v>27</v>
      </c>
      <c r="B19" s="351"/>
      <c r="C19" s="351"/>
      <c r="D19" s="351"/>
      <c r="E19" s="352"/>
    </row>
    <row r="20" spans="1:5" x14ac:dyDescent="0.25">
      <c r="A20" s="347"/>
      <c r="B20" s="348"/>
      <c r="C20" s="348"/>
      <c r="D20" s="348"/>
      <c r="E20" s="349"/>
    </row>
    <row r="21" spans="1:5" ht="15.75" thickBot="1" x14ac:dyDescent="0.3">
      <c r="A21" s="29"/>
      <c r="B21" s="30"/>
      <c r="C21" s="30"/>
      <c r="D21" s="30"/>
      <c r="E21" s="31"/>
    </row>
  </sheetData>
  <mergeCells count="10">
    <mergeCell ref="A10:E10"/>
    <mergeCell ref="A19:E19"/>
    <mergeCell ref="A20:E20"/>
    <mergeCell ref="A1:E1"/>
    <mergeCell ref="A2:E2"/>
    <mergeCell ref="A3:E3"/>
    <mergeCell ref="A4:E4"/>
    <mergeCell ref="A6:E6"/>
    <mergeCell ref="A8:E8"/>
    <mergeCell ref="A12:E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80" zoomScaleNormal="80" workbookViewId="0">
      <pane xSplit="2" ySplit="7" topLeftCell="I12" activePane="bottomRight" state="frozen"/>
      <selection activeCell="J14" sqref="J14"/>
      <selection pane="topRight" activeCell="J14" sqref="J14"/>
      <selection pane="bottomLeft" activeCell="J14" sqref="J14"/>
      <selection pane="bottomRight" activeCell="J13" sqref="J13"/>
    </sheetView>
  </sheetViews>
  <sheetFormatPr baseColWidth="10" defaultRowHeight="15" x14ac:dyDescent="0.25"/>
  <cols>
    <col min="1" max="1" width="34.7109375" customWidth="1"/>
    <col min="2" max="2" width="6.7109375" customWidth="1"/>
    <col min="3" max="4" width="33.7109375" customWidth="1"/>
    <col min="5" max="5" width="30" customWidth="1"/>
    <col min="6" max="6" width="34.42578125" customWidth="1"/>
    <col min="7" max="7" width="62.85546875" customWidth="1"/>
    <col min="8" max="8" width="61.28515625" customWidth="1"/>
    <col min="9" max="9" width="16.140625" style="58" customWidth="1"/>
    <col min="10" max="10" width="141.28515625" customWidth="1"/>
    <col min="11" max="11" width="13" customWidth="1"/>
  </cols>
  <sheetData>
    <row r="1" spans="1:11" x14ac:dyDescent="0.25">
      <c r="A1" s="353" t="s">
        <v>0</v>
      </c>
      <c r="B1" s="354"/>
      <c r="C1" s="354"/>
      <c r="D1" s="354"/>
      <c r="E1" s="354"/>
      <c r="F1" s="354"/>
      <c r="I1"/>
    </row>
    <row r="2" spans="1:11" x14ac:dyDescent="0.25">
      <c r="A2" s="353" t="s">
        <v>17</v>
      </c>
      <c r="B2" s="354"/>
      <c r="C2" s="354"/>
      <c r="D2" s="354"/>
      <c r="E2" s="354"/>
      <c r="F2" s="354"/>
      <c r="I2"/>
    </row>
    <row r="3" spans="1:11" x14ac:dyDescent="0.25">
      <c r="A3" s="353" t="s">
        <v>2</v>
      </c>
      <c r="B3" s="354"/>
      <c r="C3" s="354"/>
      <c r="D3" s="354"/>
      <c r="E3" s="354"/>
      <c r="F3" s="354"/>
      <c r="I3"/>
    </row>
    <row r="4" spans="1:11" x14ac:dyDescent="0.25">
      <c r="A4" s="353" t="s">
        <v>3</v>
      </c>
      <c r="B4" s="354"/>
      <c r="C4" s="354"/>
      <c r="D4" s="354"/>
      <c r="E4" s="354"/>
      <c r="F4" s="354"/>
      <c r="I4"/>
    </row>
    <row r="5" spans="1:11" ht="15.75" thickBot="1" x14ac:dyDescent="0.3">
      <c r="A5" s="32"/>
      <c r="B5" s="32"/>
      <c r="C5" s="32"/>
      <c r="D5" s="32"/>
      <c r="E5" s="32"/>
      <c r="F5" s="32"/>
      <c r="I5"/>
    </row>
    <row r="6" spans="1:11" ht="15" customHeight="1" thickBot="1" x14ac:dyDescent="0.3">
      <c r="A6" s="365" t="s">
        <v>28</v>
      </c>
      <c r="B6" s="366"/>
      <c r="C6" s="366"/>
      <c r="D6" s="366"/>
      <c r="E6" s="366"/>
      <c r="F6" s="366"/>
      <c r="G6" s="361" t="s">
        <v>888</v>
      </c>
      <c r="H6" s="362"/>
      <c r="I6" s="362"/>
      <c r="J6" s="363"/>
    </row>
    <row r="7" spans="1:11" ht="45.75" customHeight="1" thickBot="1" x14ac:dyDescent="0.3">
      <c r="A7" s="271" t="s">
        <v>29</v>
      </c>
      <c r="B7" s="367" t="s">
        <v>30</v>
      </c>
      <c r="C7" s="367"/>
      <c r="D7" s="232" t="s">
        <v>31</v>
      </c>
      <c r="E7" s="272" t="s">
        <v>32</v>
      </c>
      <c r="F7" s="273" t="s">
        <v>33</v>
      </c>
      <c r="G7" s="158" t="s">
        <v>891</v>
      </c>
      <c r="H7" s="158" t="s">
        <v>707</v>
      </c>
      <c r="I7" s="228" t="s">
        <v>889</v>
      </c>
      <c r="J7" s="228" t="s">
        <v>890</v>
      </c>
    </row>
    <row r="8" spans="1:11" s="93" customFormat="1" ht="139.5" customHeight="1" x14ac:dyDescent="0.25">
      <c r="A8" s="226" t="s">
        <v>34</v>
      </c>
      <c r="B8" s="125" t="s">
        <v>35</v>
      </c>
      <c r="C8" s="120" t="s">
        <v>36</v>
      </c>
      <c r="D8" s="108" t="s">
        <v>37</v>
      </c>
      <c r="E8" s="120" t="s">
        <v>643</v>
      </c>
      <c r="F8" s="97" t="s">
        <v>38</v>
      </c>
      <c r="G8" s="157" t="s">
        <v>726</v>
      </c>
      <c r="H8" s="159" t="s">
        <v>748</v>
      </c>
      <c r="I8" s="187">
        <v>0.66</v>
      </c>
      <c r="J8" s="480" t="s">
        <v>1052</v>
      </c>
    </row>
    <row r="9" spans="1:11" s="92" customFormat="1" ht="187.5" customHeight="1" x14ac:dyDescent="0.25">
      <c r="A9" s="226" t="s">
        <v>39</v>
      </c>
      <c r="B9" s="125" t="s">
        <v>40</v>
      </c>
      <c r="C9" s="120" t="s">
        <v>41</v>
      </c>
      <c r="D9" s="108" t="s">
        <v>42</v>
      </c>
      <c r="E9" s="120" t="s">
        <v>643</v>
      </c>
      <c r="F9" s="97" t="s">
        <v>43</v>
      </c>
      <c r="G9" s="122" t="s">
        <v>894</v>
      </c>
      <c r="H9" s="161" t="s">
        <v>749</v>
      </c>
      <c r="I9" s="188">
        <v>0.35</v>
      </c>
      <c r="J9" s="481" t="s">
        <v>1053</v>
      </c>
      <c r="K9" s="169"/>
    </row>
    <row r="10" spans="1:11" s="92" customFormat="1" ht="146.25" customHeight="1" x14ac:dyDescent="0.25">
      <c r="A10" s="364" t="s">
        <v>44</v>
      </c>
      <c r="B10" s="125" t="s">
        <v>45</v>
      </c>
      <c r="C10" s="120" t="s">
        <v>46</v>
      </c>
      <c r="D10" s="108" t="s">
        <v>47</v>
      </c>
      <c r="E10" s="120" t="s">
        <v>904</v>
      </c>
      <c r="F10" s="97">
        <v>43861</v>
      </c>
      <c r="G10" s="141" t="s">
        <v>711</v>
      </c>
      <c r="H10" s="160" t="s">
        <v>725</v>
      </c>
      <c r="I10" s="188">
        <v>0.7</v>
      </c>
      <c r="J10" s="481" t="s">
        <v>1054</v>
      </c>
    </row>
    <row r="11" spans="1:11" s="92" customFormat="1" ht="145.5" customHeight="1" x14ac:dyDescent="0.25">
      <c r="A11" s="364"/>
      <c r="B11" s="151" t="s">
        <v>48</v>
      </c>
      <c r="C11" s="120" t="s">
        <v>49</v>
      </c>
      <c r="D11" s="108" t="s">
        <v>50</v>
      </c>
      <c r="E11" s="120" t="s">
        <v>643</v>
      </c>
      <c r="F11" s="97" t="s">
        <v>51</v>
      </c>
      <c r="G11" s="141" t="s">
        <v>754</v>
      </c>
      <c r="H11" s="160" t="s">
        <v>755</v>
      </c>
      <c r="I11" s="189">
        <v>0</v>
      </c>
      <c r="J11" s="482" t="s">
        <v>1055</v>
      </c>
    </row>
    <row r="12" spans="1:11" s="92" customFormat="1" ht="141" customHeight="1" x14ac:dyDescent="0.25">
      <c r="A12" s="226" t="s">
        <v>52</v>
      </c>
      <c r="B12" s="125" t="s">
        <v>53</v>
      </c>
      <c r="C12" s="120" t="s">
        <v>54</v>
      </c>
      <c r="D12" s="108" t="s">
        <v>55</v>
      </c>
      <c r="E12" s="120" t="s">
        <v>56</v>
      </c>
      <c r="F12" s="131" t="s">
        <v>57</v>
      </c>
      <c r="G12" s="122" t="s">
        <v>724</v>
      </c>
      <c r="H12" s="160" t="s">
        <v>906</v>
      </c>
      <c r="I12" s="188">
        <v>0.66</v>
      </c>
      <c r="J12" s="481" t="s">
        <v>895</v>
      </c>
    </row>
    <row r="13" spans="1:11" s="92" customFormat="1" ht="105" customHeight="1" thickBot="1" x14ac:dyDescent="0.3">
      <c r="A13" s="231" t="s">
        <v>58</v>
      </c>
      <c r="B13" s="132" t="s">
        <v>59</v>
      </c>
      <c r="C13" s="57" t="s">
        <v>60</v>
      </c>
      <c r="D13" s="123" t="s">
        <v>61</v>
      </c>
      <c r="E13" s="57" t="s">
        <v>905</v>
      </c>
      <c r="F13" s="274" t="s">
        <v>645</v>
      </c>
      <c r="G13" s="91" t="s">
        <v>892</v>
      </c>
      <c r="H13" s="227" t="s">
        <v>896</v>
      </c>
      <c r="I13" s="190">
        <v>0.66</v>
      </c>
      <c r="J13" s="483" t="s">
        <v>897</v>
      </c>
    </row>
    <row r="14" spans="1:11" x14ac:dyDescent="0.25">
      <c r="A14" s="484" t="s">
        <v>1125</v>
      </c>
      <c r="B14" s="191"/>
      <c r="C14" s="191"/>
      <c r="D14" s="191"/>
      <c r="E14" s="191"/>
      <c r="F14" s="191"/>
      <c r="G14" s="191"/>
      <c r="H14" s="191"/>
      <c r="I14" s="32"/>
      <c r="J14" s="191"/>
    </row>
    <row r="15" spans="1:11" x14ac:dyDescent="0.25">
      <c r="A15" s="485" t="s">
        <v>1126</v>
      </c>
    </row>
    <row r="16" spans="1:11" x14ac:dyDescent="0.25">
      <c r="A16" s="486" t="s">
        <v>1127</v>
      </c>
    </row>
    <row r="17" spans="1:1" x14ac:dyDescent="0.25">
      <c r="A17" s="486" t="s">
        <v>1128</v>
      </c>
    </row>
    <row r="18" spans="1:1" x14ac:dyDescent="0.25">
      <c r="A18" s="173" t="s">
        <v>898</v>
      </c>
    </row>
    <row r="19" spans="1:1" x14ac:dyDescent="0.25">
      <c r="A19" s="22"/>
    </row>
  </sheetData>
  <mergeCells count="8">
    <mergeCell ref="G6:J6"/>
    <mergeCell ref="A10:A11"/>
    <mergeCell ref="A1:F1"/>
    <mergeCell ref="A2:F2"/>
    <mergeCell ref="A3:F3"/>
    <mergeCell ref="A4:F4"/>
    <mergeCell ref="A6:F6"/>
    <mergeCell ref="B7:C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opLeftCell="O14" zoomScale="80" zoomScaleNormal="80" workbookViewId="0">
      <selection activeCell="R14" sqref="R14"/>
    </sheetView>
  </sheetViews>
  <sheetFormatPr baseColWidth="10" defaultRowHeight="15" x14ac:dyDescent="0.25"/>
  <cols>
    <col min="1" max="2" width="11.7109375" customWidth="1"/>
    <col min="3" max="3" width="16.7109375" customWidth="1"/>
    <col min="4" max="4" width="11.7109375" customWidth="1"/>
    <col min="5" max="5" width="61.7109375" customWidth="1"/>
    <col min="6" max="6" width="28.7109375" customWidth="1"/>
    <col min="7" max="7" width="25.28515625" customWidth="1"/>
    <col min="8" max="8" width="25.140625" customWidth="1"/>
    <col min="9" max="9" width="14" customWidth="1"/>
    <col min="14" max="14" width="34.7109375" customWidth="1"/>
    <col min="15" max="15" width="77.7109375" customWidth="1"/>
    <col min="16" max="16" width="34.85546875" customWidth="1"/>
    <col min="17" max="17" width="15.7109375" style="163" customWidth="1"/>
    <col min="18" max="18" width="94" customWidth="1"/>
  </cols>
  <sheetData>
    <row r="1" spans="1:18" x14ac:dyDescent="0.25">
      <c r="A1" s="368" t="s">
        <v>0</v>
      </c>
      <c r="B1" s="368"/>
      <c r="C1" s="368"/>
      <c r="D1" s="368"/>
      <c r="E1" s="368"/>
      <c r="F1" s="368"/>
      <c r="G1" s="368"/>
      <c r="H1" s="368"/>
      <c r="I1" s="368"/>
      <c r="J1" s="368"/>
      <c r="K1" s="368"/>
      <c r="L1" s="368"/>
      <c r="M1" s="368"/>
      <c r="N1" s="368"/>
      <c r="Q1"/>
    </row>
    <row r="2" spans="1:18" x14ac:dyDescent="0.25">
      <c r="A2" s="354" t="s">
        <v>17</v>
      </c>
      <c r="B2" s="354"/>
      <c r="C2" s="354"/>
      <c r="D2" s="354"/>
      <c r="E2" s="354"/>
      <c r="F2" s="354"/>
      <c r="G2" s="354"/>
      <c r="H2" s="354"/>
      <c r="I2" s="354"/>
      <c r="J2" s="354"/>
      <c r="K2" s="354"/>
      <c r="L2" s="354"/>
      <c r="M2" s="354"/>
      <c r="N2" s="354"/>
      <c r="Q2"/>
    </row>
    <row r="3" spans="1:18" x14ac:dyDescent="0.25">
      <c r="A3" s="354" t="s">
        <v>2</v>
      </c>
      <c r="B3" s="354"/>
      <c r="C3" s="354"/>
      <c r="D3" s="354"/>
      <c r="E3" s="354"/>
      <c r="F3" s="354"/>
      <c r="G3" s="354"/>
      <c r="H3" s="354"/>
      <c r="I3" s="354"/>
      <c r="J3" s="354"/>
      <c r="K3" s="354"/>
      <c r="L3" s="354"/>
      <c r="M3" s="354"/>
      <c r="N3" s="354"/>
      <c r="Q3"/>
    </row>
    <row r="4" spans="1:18" x14ac:dyDescent="0.25">
      <c r="A4" s="354" t="s">
        <v>3</v>
      </c>
      <c r="B4" s="354"/>
      <c r="C4" s="354"/>
      <c r="D4" s="354"/>
      <c r="E4" s="354"/>
      <c r="F4" s="354"/>
      <c r="G4" s="354"/>
      <c r="H4" s="354"/>
      <c r="I4" s="354"/>
      <c r="J4" s="354"/>
      <c r="K4" s="354"/>
      <c r="L4" s="354"/>
      <c r="M4" s="354"/>
      <c r="N4" s="354"/>
      <c r="Q4"/>
    </row>
    <row r="5" spans="1:18" ht="15.75" thickBot="1" x14ac:dyDescent="0.3">
      <c r="A5" s="369"/>
      <c r="B5" s="369"/>
      <c r="C5" s="369"/>
      <c r="D5" s="369"/>
      <c r="E5" s="369"/>
      <c r="F5" s="369"/>
      <c r="G5" s="369"/>
      <c r="H5" s="369"/>
      <c r="I5" s="369"/>
      <c r="J5" s="369"/>
      <c r="K5" s="369"/>
      <c r="L5" s="369"/>
      <c r="M5" s="369"/>
      <c r="N5" s="369"/>
      <c r="Q5"/>
    </row>
    <row r="6" spans="1:18" ht="15.75" thickBot="1" x14ac:dyDescent="0.3">
      <c r="A6" s="370" t="s">
        <v>62</v>
      </c>
      <c r="B6" s="371"/>
      <c r="C6" s="371"/>
      <c r="D6" s="371"/>
      <c r="E6" s="371"/>
      <c r="F6" s="371"/>
      <c r="G6" s="371"/>
      <c r="H6" s="371"/>
      <c r="I6" s="371"/>
      <c r="J6" s="371"/>
      <c r="K6" s="371"/>
      <c r="L6" s="371"/>
      <c r="M6" s="371"/>
      <c r="N6" s="372"/>
      <c r="O6" s="361" t="s">
        <v>888</v>
      </c>
      <c r="P6" s="362"/>
      <c r="Q6" s="362"/>
      <c r="R6" s="363"/>
    </row>
    <row r="7" spans="1:18" ht="41.25" customHeight="1" x14ac:dyDescent="0.25">
      <c r="A7" s="382" t="s">
        <v>63</v>
      </c>
      <c r="B7" s="383"/>
      <c r="C7" s="383"/>
      <c r="D7" s="384"/>
      <c r="E7" s="385" t="s">
        <v>64</v>
      </c>
      <c r="F7" s="383"/>
      <c r="G7" s="383"/>
      <c r="H7" s="383"/>
      <c r="I7" s="383"/>
      <c r="J7" s="383"/>
      <c r="K7" s="384"/>
      <c r="L7" s="385" t="s">
        <v>65</v>
      </c>
      <c r="M7" s="383"/>
      <c r="N7" s="386"/>
      <c r="O7" s="402" t="s">
        <v>891</v>
      </c>
      <c r="P7" s="402" t="s">
        <v>707</v>
      </c>
      <c r="Q7" s="400" t="s">
        <v>889</v>
      </c>
      <c r="R7" s="400" t="s">
        <v>890</v>
      </c>
    </row>
    <row r="8" spans="1:18" ht="26.25" thickBot="1" x14ac:dyDescent="0.3">
      <c r="A8" s="33" t="s">
        <v>66</v>
      </c>
      <c r="B8" s="34" t="s">
        <v>67</v>
      </c>
      <c r="C8" s="34" t="s">
        <v>68</v>
      </c>
      <c r="D8" s="34" t="s">
        <v>69</v>
      </c>
      <c r="E8" s="34" t="s">
        <v>70</v>
      </c>
      <c r="F8" s="34" t="s">
        <v>71</v>
      </c>
      <c r="G8" s="387" t="s">
        <v>72</v>
      </c>
      <c r="H8" s="388"/>
      <c r="I8" s="34" t="s">
        <v>73</v>
      </c>
      <c r="J8" s="387" t="s">
        <v>74</v>
      </c>
      <c r="K8" s="388"/>
      <c r="L8" s="34" t="s">
        <v>75</v>
      </c>
      <c r="M8" s="34" t="s">
        <v>76</v>
      </c>
      <c r="N8" s="35" t="s">
        <v>77</v>
      </c>
      <c r="O8" s="403"/>
      <c r="P8" s="403"/>
      <c r="Q8" s="401"/>
      <c r="R8" s="401"/>
    </row>
    <row r="9" spans="1:18" s="93" customFormat="1" ht="138" customHeight="1" x14ac:dyDescent="0.25">
      <c r="A9" s="373" t="s">
        <v>78</v>
      </c>
      <c r="B9" s="376">
        <v>1711</v>
      </c>
      <c r="C9" s="376" t="s">
        <v>79</v>
      </c>
      <c r="D9" s="376" t="s">
        <v>80</v>
      </c>
      <c r="E9" s="379" t="s">
        <v>81</v>
      </c>
      <c r="F9" s="174" t="s">
        <v>647</v>
      </c>
      <c r="G9" s="392" t="s">
        <v>82</v>
      </c>
      <c r="H9" s="393"/>
      <c r="I9" s="143" t="s">
        <v>83</v>
      </c>
      <c r="J9" s="392" t="s">
        <v>84</v>
      </c>
      <c r="K9" s="393"/>
      <c r="L9" s="144">
        <v>43865</v>
      </c>
      <c r="M9" s="144">
        <v>44134</v>
      </c>
      <c r="N9" s="145" t="s">
        <v>85</v>
      </c>
      <c r="O9" s="157" t="s">
        <v>762</v>
      </c>
      <c r="P9" s="159" t="s">
        <v>769</v>
      </c>
      <c r="Q9" s="192">
        <v>0.66</v>
      </c>
      <c r="R9" s="548" t="s">
        <v>1056</v>
      </c>
    </row>
    <row r="10" spans="1:18" s="93" customFormat="1" ht="332.25" customHeight="1" x14ac:dyDescent="0.25">
      <c r="A10" s="374"/>
      <c r="B10" s="377"/>
      <c r="C10" s="377"/>
      <c r="D10" s="377"/>
      <c r="E10" s="380"/>
      <c r="F10" s="174" t="s">
        <v>86</v>
      </c>
      <c r="G10" s="392" t="s">
        <v>87</v>
      </c>
      <c r="H10" s="393"/>
      <c r="I10" s="143" t="s">
        <v>88</v>
      </c>
      <c r="J10" s="392" t="s">
        <v>89</v>
      </c>
      <c r="K10" s="393"/>
      <c r="L10" s="144">
        <v>43865</v>
      </c>
      <c r="M10" s="144">
        <v>44165</v>
      </c>
      <c r="N10" s="145" t="s">
        <v>85</v>
      </c>
      <c r="O10" s="183" t="s">
        <v>763</v>
      </c>
      <c r="P10" s="161" t="s">
        <v>770</v>
      </c>
      <c r="Q10" s="193">
        <v>0.66</v>
      </c>
      <c r="R10" s="546" t="s">
        <v>1057</v>
      </c>
    </row>
    <row r="11" spans="1:18" s="93" customFormat="1" ht="202.5" customHeight="1" x14ac:dyDescent="0.25">
      <c r="A11" s="389"/>
      <c r="B11" s="390"/>
      <c r="C11" s="390"/>
      <c r="D11" s="390"/>
      <c r="E11" s="391"/>
      <c r="F11" s="120" t="s">
        <v>90</v>
      </c>
      <c r="G11" s="392" t="s">
        <v>91</v>
      </c>
      <c r="H11" s="393"/>
      <c r="I11" s="108" t="s">
        <v>92</v>
      </c>
      <c r="J11" s="394" t="s">
        <v>93</v>
      </c>
      <c r="K11" s="395"/>
      <c r="L11" s="146">
        <v>43865</v>
      </c>
      <c r="M11" s="146">
        <v>44165</v>
      </c>
      <c r="N11" s="145" t="s">
        <v>85</v>
      </c>
      <c r="O11" s="122" t="s">
        <v>899</v>
      </c>
      <c r="P11" s="161" t="s">
        <v>768</v>
      </c>
      <c r="Q11" s="193">
        <v>0.66</v>
      </c>
      <c r="R11" s="546" t="s">
        <v>1059</v>
      </c>
    </row>
    <row r="12" spans="1:18" s="93" customFormat="1" ht="134.25" customHeight="1" x14ac:dyDescent="0.25">
      <c r="A12" s="373" t="s">
        <v>78</v>
      </c>
      <c r="B12" s="376"/>
      <c r="C12" s="376" t="s">
        <v>94</v>
      </c>
      <c r="D12" s="376" t="s">
        <v>80</v>
      </c>
      <c r="E12" s="379" t="s">
        <v>95</v>
      </c>
      <c r="F12" s="174" t="s">
        <v>96</v>
      </c>
      <c r="G12" s="392" t="s">
        <v>97</v>
      </c>
      <c r="H12" s="393"/>
      <c r="I12" s="143" t="s">
        <v>83</v>
      </c>
      <c r="J12" s="392" t="s">
        <v>84</v>
      </c>
      <c r="K12" s="393"/>
      <c r="L12" s="144">
        <v>43865</v>
      </c>
      <c r="M12" s="144">
        <v>44134</v>
      </c>
      <c r="N12" s="145" t="s">
        <v>85</v>
      </c>
      <c r="O12" s="183" t="s">
        <v>764</v>
      </c>
      <c r="P12" s="161" t="s">
        <v>765</v>
      </c>
      <c r="Q12" s="193">
        <v>0.66</v>
      </c>
      <c r="R12" s="549" t="s">
        <v>1058</v>
      </c>
    </row>
    <row r="13" spans="1:18" s="93" customFormat="1" ht="330.75" customHeight="1" x14ac:dyDescent="0.25">
      <c r="A13" s="374"/>
      <c r="B13" s="377"/>
      <c r="C13" s="377"/>
      <c r="D13" s="377"/>
      <c r="E13" s="380"/>
      <c r="F13" s="178" t="s">
        <v>98</v>
      </c>
      <c r="G13" s="392" t="s">
        <v>99</v>
      </c>
      <c r="H13" s="393"/>
      <c r="I13" s="177" t="s">
        <v>88</v>
      </c>
      <c r="J13" s="392" t="s">
        <v>89</v>
      </c>
      <c r="K13" s="393"/>
      <c r="L13" s="147">
        <v>43865</v>
      </c>
      <c r="M13" s="147">
        <v>44165</v>
      </c>
      <c r="N13" s="148" t="s">
        <v>85</v>
      </c>
      <c r="O13" s="183" t="s">
        <v>763</v>
      </c>
      <c r="P13" s="161" t="s">
        <v>770</v>
      </c>
      <c r="Q13" s="193">
        <v>0.66</v>
      </c>
      <c r="R13" s="546" t="s">
        <v>1060</v>
      </c>
    </row>
    <row r="14" spans="1:18" s="93" customFormat="1" ht="242.25" customHeight="1" thickBot="1" x14ac:dyDescent="0.3">
      <c r="A14" s="375"/>
      <c r="B14" s="378"/>
      <c r="C14" s="378"/>
      <c r="D14" s="378"/>
      <c r="E14" s="381"/>
      <c r="F14" s="57" t="s">
        <v>90</v>
      </c>
      <c r="G14" s="396" t="s">
        <v>100</v>
      </c>
      <c r="H14" s="397"/>
      <c r="I14" s="123" t="s">
        <v>92</v>
      </c>
      <c r="J14" s="398" t="s">
        <v>93</v>
      </c>
      <c r="K14" s="399"/>
      <c r="L14" s="149">
        <v>43865</v>
      </c>
      <c r="M14" s="149">
        <v>44165</v>
      </c>
      <c r="N14" s="150" t="s">
        <v>85</v>
      </c>
      <c r="O14" s="91" t="s">
        <v>766</v>
      </c>
      <c r="P14" s="162" t="s">
        <v>767</v>
      </c>
      <c r="Q14" s="194">
        <v>0.4</v>
      </c>
      <c r="R14" s="483" t="s">
        <v>1061</v>
      </c>
    </row>
    <row r="15" spans="1:18" ht="15.75" customHeight="1" x14ac:dyDescent="0.25">
      <c r="A15" s="488" t="s">
        <v>1125</v>
      </c>
      <c r="B15" s="487"/>
    </row>
    <row r="16" spans="1:18" x14ac:dyDescent="0.25">
      <c r="A16" s="485" t="s">
        <v>1126</v>
      </c>
    </row>
    <row r="17" spans="1:1" x14ac:dyDescent="0.25">
      <c r="A17" s="486" t="s">
        <v>1127</v>
      </c>
    </row>
    <row r="18" spans="1:1" x14ac:dyDescent="0.25">
      <c r="A18" s="486" t="s">
        <v>1128</v>
      </c>
    </row>
    <row r="19" spans="1:1" x14ac:dyDescent="0.25">
      <c r="A19" s="489" t="s">
        <v>898</v>
      </c>
    </row>
  </sheetData>
  <mergeCells count="38">
    <mergeCell ref="O6:R6"/>
    <mergeCell ref="R7:R8"/>
    <mergeCell ref="Q7:Q8"/>
    <mergeCell ref="P7:P8"/>
    <mergeCell ref="O7:O8"/>
    <mergeCell ref="J12:K12"/>
    <mergeCell ref="G13:H13"/>
    <mergeCell ref="J13:K13"/>
    <mergeCell ref="G14:H14"/>
    <mergeCell ref="J14:K14"/>
    <mergeCell ref="G12:H12"/>
    <mergeCell ref="G9:H9"/>
    <mergeCell ref="J9:K9"/>
    <mergeCell ref="G10:H10"/>
    <mergeCell ref="J10:K10"/>
    <mergeCell ref="G11:H11"/>
    <mergeCell ref="J11:K11"/>
    <mergeCell ref="A6:N6"/>
    <mergeCell ref="A12:A14"/>
    <mergeCell ref="B12:B14"/>
    <mergeCell ref="C12:C14"/>
    <mergeCell ref="D12:D14"/>
    <mergeCell ref="E12:E14"/>
    <mergeCell ref="A7:D7"/>
    <mergeCell ref="E7:K7"/>
    <mergeCell ref="L7:N7"/>
    <mergeCell ref="G8:H8"/>
    <mergeCell ref="J8:K8"/>
    <mergeCell ref="A9:A11"/>
    <mergeCell ref="B9:B11"/>
    <mergeCell ref="C9:C11"/>
    <mergeCell ref="D9:D11"/>
    <mergeCell ref="E9:E11"/>
    <mergeCell ref="A1:N1"/>
    <mergeCell ref="A2:N2"/>
    <mergeCell ref="A3:N3"/>
    <mergeCell ref="A4:N4"/>
    <mergeCell ref="A5:N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workbookViewId="0">
      <pane xSplit="2" ySplit="7" topLeftCell="I18" activePane="bottomRight" state="frozen"/>
      <selection activeCell="J14" sqref="J14"/>
      <selection pane="topRight" activeCell="J14" sqref="J14"/>
      <selection pane="bottomLeft" activeCell="J14" sqref="J14"/>
      <selection pane="bottomRight" activeCell="J20" sqref="J20"/>
    </sheetView>
  </sheetViews>
  <sheetFormatPr baseColWidth="10" defaultRowHeight="15" x14ac:dyDescent="0.25"/>
  <cols>
    <col min="1" max="1" width="30.7109375" customWidth="1"/>
    <col min="2" max="2" width="8.85546875" customWidth="1"/>
    <col min="3" max="3" width="43.7109375" customWidth="1"/>
    <col min="4" max="4" width="34.7109375" customWidth="1"/>
    <col min="5" max="5" width="39.7109375" customWidth="1"/>
    <col min="6" max="6" width="17.42578125" customWidth="1"/>
    <col min="7" max="7" width="72" customWidth="1"/>
    <col min="8" max="8" width="62" customWidth="1"/>
    <col min="9" max="9" width="15.5703125" style="170" customWidth="1"/>
    <col min="10" max="10" width="155" style="43" customWidth="1"/>
  </cols>
  <sheetData>
    <row r="1" spans="1:11" x14ac:dyDescent="0.25">
      <c r="A1" s="404" t="s">
        <v>0</v>
      </c>
      <c r="B1" s="405"/>
      <c r="C1" s="405"/>
      <c r="D1" s="405"/>
      <c r="E1" s="405"/>
      <c r="F1" s="405"/>
      <c r="I1"/>
      <c r="J1"/>
    </row>
    <row r="2" spans="1:11" x14ac:dyDescent="0.25">
      <c r="A2" s="353" t="s">
        <v>17</v>
      </c>
      <c r="B2" s="354"/>
      <c r="C2" s="354"/>
      <c r="D2" s="354"/>
      <c r="E2" s="354"/>
      <c r="F2" s="354"/>
      <c r="I2"/>
      <c r="J2"/>
    </row>
    <row r="3" spans="1:11" x14ac:dyDescent="0.25">
      <c r="A3" s="353" t="s">
        <v>2</v>
      </c>
      <c r="B3" s="354"/>
      <c r="C3" s="354"/>
      <c r="D3" s="354"/>
      <c r="E3" s="354"/>
      <c r="F3" s="354"/>
      <c r="I3"/>
      <c r="J3"/>
    </row>
    <row r="4" spans="1:11" x14ac:dyDescent="0.25">
      <c r="A4" s="353" t="s">
        <v>3</v>
      </c>
      <c r="B4" s="354"/>
      <c r="C4" s="354"/>
      <c r="D4" s="354"/>
      <c r="E4" s="354"/>
      <c r="F4" s="354"/>
      <c r="I4"/>
      <c r="J4"/>
    </row>
    <row r="5" spans="1:11" ht="15.75" thickBot="1" x14ac:dyDescent="0.3">
      <c r="A5" s="406"/>
      <c r="B5" s="407"/>
      <c r="C5" s="407"/>
      <c r="D5" s="407"/>
      <c r="E5" s="407"/>
      <c r="F5" s="407"/>
      <c r="I5"/>
      <c r="J5"/>
    </row>
    <row r="6" spans="1:11" ht="15.75" customHeight="1" thickBot="1" x14ac:dyDescent="0.3">
      <c r="A6" s="413" t="s">
        <v>101</v>
      </c>
      <c r="B6" s="414"/>
      <c r="C6" s="414"/>
      <c r="D6" s="414"/>
      <c r="E6" s="414"/>
      <c r="F6" s="415"/>
      <c r="G6" s="361" t="s">
        <v>888</v>
      </c>
      <c r="H6" s="362"/>
      <c r="I6" s="362"/>
      <c r="J6" s="363"/>
    </row>
    <row r="7" spans="1:11" ht="42" customHeight="1" thickBot="1" x14ac:dyDescent="0.3">
      <c r="A7" s="36" t="s">
        <v>102</v>
      </c>
      <c r="B7" s="408" t="s">
        <v>103</v>
      </c>
      <c r="C7" s="408"/>
      <c r="D7" s="179" t="s">
        <v>31</v>
      </c>
      <c r="E7" s="179" t="s">
        <v>32</v>
      </c>
      <c r="F7" s="89" t="s">
        <v>33</v>
      </c>
      <c r="G7" s="158" t="s">
        <v>891</v>
      </c>
      <c r="H7" s="158" t="s">
        <v>707</v>
      </c>
      <c r="I7" s="167" t="s">
        <v>889</v>
      </c>
      <c r="J7" s="167" t="s">
        <v>890</v>
      </c>
    </row>
    <row r="8" spans="1:11" s="93" customFormat="1" ht="46.5" customHeight="1" x14ac:dyDescent="0.25">
      <c r="A8" s="409" t="s">
        <v>104</v>
      </c>
      <c r="B8" s="134" t="s">
        <v>35</v>
      </c>
      <c r="C8" s="127" t="s">
        <v>105</v>
      </c>
      <c r="D8" s="135" t="s">
        <v>106</v>
      </c>
      <c r="E8" s="127" t="s">
        <v>907</v>
      </c>
      <c r="F8" s="136">
        <v>43861</v>
      </c>
      <c r="G8" s="210" t="s">
        <v>718</v>
      </c>
      <c r="H8" s="209" t="s">
        <v>708</v>
      </c>
      <c r="I8" s="168">
        <v>1</v>
      </c>
      <c r="J8" s="219" t="s">
        <v>900</v>
      </c>
    </row>
    <row r="9" spans="1:11" s="93" customFormat="1" ht="90" customHeight="1" thickBot="1" x14ac:dyDescent="0.3">
      <c r="A9" s="410"/>
      <c r="B9" s="125" t="s">
        <v>107</v>
      </c>
      <c r="C9" s="137" t="s">
        <v>108</v>
      </c>
      <c r="D9" s="108" t="s">
        <v>109</v>
      </c>
      <c r="E9" s="120" t="s">
        <v>908</v>
      </c>
      <c r="F9" s="138">
        <v>43889</v>
      </c>
      <c r="G9" s="99" t="s">
        <v>760</v>
      </c>
      <c r="H9" s="164" t="s">
        <v>761</v>
      </c>
      <c r="I9" s="192">
        <v>1</v>
      </c>
      <c r="J9" s="548" t="s">
        <v>1062</v>
      </c>
      <c r="K9" s="169"/>
    </row>
    <row r="10" spans="1:11" s="93" customFormat="1" ht="47.25" customHeight="1" x14ac:dyDescent="0.25">
      <c r="A10" s="410"/>
      <c r="B10" s="125" t="s">
        <v>110</v>
      </c>
      <c r="C10" s="137" t="s">
        <v>111</v>
      </c>
      <c r="D10" s="139" t="s">
        <v>112</v>
      </c>
      <c r="E10" s="137" t="s">
        <v>176</v>
      </c>
      <c r="F10" s="140">
        <v>43889</v>
      </c>
      <c r="G10" s="128" t="s">
        <v>718</v>
      </c>
      <c r="H10" s="172" t="s">
        <v>708</v>
      </c>
      <c r="I10" s="193">
        <v>1</v>
      </c>
      <c r="J10" s="219" t="s">
        <v>901</v>
      </c>
    </row>
    <row r="11" spans="1:11" s="93" customFormat="1" ht="354" customHeight="1" x14ac:dyDescent="0.25">
      <c r="A11" s="410"/>
      <c r="B11" s="125" t="s">
        <v>113</v>
      </c>
      <c r="C11" s="94" t="s">
        <v>140</v>
      </c>
      <c r="D11" s="96" t="s">
        <v>114</v>
      </c>
      <c r="E11" s="94" t="s">
        <v>909</v>
      </c>
      <c r="F11" s="138">
        <v>44165</v>
      </c>
      <c r="G11" s="122" t="s">
        <v>712</v>
      </c>
      <c r="H11" s="160" t="s">
        <v>911</v>
      </c>
      <c r="I11" s="193">
        <v>0.8</v>
      </c>
      <c r="J11" s="546" t="s">
        <v>1063</v>
      </c>
      <c r="K11" s="233"/>
    </row>
    <row r="12" spans="1:11" s="92" customFormat="1" ht="104.25" customHeight="1" x14ac:dyDescent="0.25">
      <c r="A12" s="410"/>
      <c r="B12" s="125" t="s">
        <v>709</v>
      </c>
      <c r="C12" s="94" t="s">
        <v>115</v>
      </c>
      <c r="D12" s="96" t="s">
        <v>116</v>
      </c>
      <c r="E12" s="94" t="s">
        <v>644</v>
      </c>
      <c r="F12" s="138">
        <v>44165</v>
      </c>
      <c r="G12" s="122" t="s">
        <v>713</v>
      </c>
      <c r="H12" s="165" t="s">
        <v>737</v>
      </c>
      <c r="I12" s="193">
        <v>0.66</v>
      </c>
      <c r="J12" s="105" t="s">
        <v>1064</v>
      </c>
    </row>
    <row r="13" spans="1:11" s="92" customFormat="1" ht="149.25" customHeight="1" x14ac:dyDescent="0.25">
      <c r="A13" s="411"/>
      <c r="B13" s="125" t="s">
        <v>710</v>
      </c>
      <c r="C13" s="94" t="s">
        <v>117</v>
      </c>
      <c r="D13" s="96" t="s">
        <v>118</v>
      </c>
      <c r="E13" s="94" t="s">
        <v>644</v>
      </c>
      <c r="F13" s="138">
        <v>44165</v>
      </c>
      <c r="G13" s="122" t="s">
        <v>714</v>
      </c>
      <c r="H13" s="171" t="s">
        <v>715</v>
      </c>
      <c r="I13" s="193">
        <v>0.66</v>
      </c>
      <c r="J13" s="105" t="s">
        <v>1065</v>
      </c>
    </row>
    <row r="14" spans="1:11" s="93" customFormat="1" ht="231.75" customHeight="1" x14ac:dyDescent="0.25">
      <c r="A14" s="412" t="s">
        <v>119</v>
      </c>
      <c r="B14" s="125" t="s">
        <v>40</v>
      </c>
      <c r="C14" s="94" t="s">
        <v>120</v>
      </c>
      <c r="D14" s="96" t="s">
        <v>121</v>
      </c>
      <c r="E14" s="94" t="s">
        <v>122</v>
      </c>
      <c r="F14" s="138">
        <v>44165</v>
      </c>
      <c r="G14" s="122" t="s">
        <v>727</v>
      </c>
      <c r="H14" s="160" t="s">
        <v>738</v>
      </c>
      <c r="I14" s="193">
        <v>1</v>
      </c>
      <c r="J14" s="546" t="s">
        <v>1066</v>
      </c>
    </row>
    <row r="15" spans="1:11" s="92" customFormat="1" ht="242.25" x14ac:dyDescent="0.25">
      <c r="A15" s="364"/>
      <c r="B15" s="125" t="s">
        <v>123</v>
      </c>
      <c r="C15" s="94" t="s">
        <v>124</v>
      </c>
      <c r="D15" s="96" t="s">
        <v>125</v>
      </c>
      <c r="E15" s="94" t="s">
        <v>644</v>
      </c>
      <c r="F15" s="138">
        <v>44165</v>
      </c>
      <c r="G15" s="122" t="s">
        <v>943</v>
      </c>
      <c r="H15" s="160" t="s">
        <v>942</v>
      </c>
      <c r="I15" s="193">
        <v>1</v>
      </c>
      <c r="J15" s="105" t="s">
        <v>1067</v>
      </c>
    </row>
    <row r="16" spans="1:11" s="93" customFormat="1" ht="99.75" customHeight="1" x14ac:dyDescent="0.25">
      <c r="A16" s="364"/>
      <c r="B16" s="125" t="s">
        <v>126</v>
      </c>
      <c r="C16" s="94" t="s">
        <v>127</v>
      </c>
      <c r="D16" s="96" t="s">
        <v>128</v>
      </c>
      <c r="E16" s="94" t="s">
        <v>176</v>
      </c>
      <c r="F16" s="138">
        <v>44165</v>
      </c>
      <c r="G16" s="122" t="s">
        <v>728</v>
      </c>
      <c r="H16" s="160" t="s">
        <v>750</v>
      </c>
      <c r="I16" s="195">
        <v>0</v>
      </c>
      <c r="J16" s="546" t="s">
        <v>1068</v>
      </c>
    </row>
    <row r="17" spans="1:10" s="93" customFormat="1" ht="89.25" x14ac:dyDescent="0.25">
      <c r="A17" s="412" t="s">
        <v>129</v>
      </c>
      <c r="B17" s="125" t="s">
        <v>45</v>
      </c>
      <c r="C17" s="94" t="s">
        <v>130</v>
      </c>
      <c r="D17" s="96" t="s">
        <v>131</v>
      </c>
      <c r="E17" s="94" t="s">
        <v>176</v>
      </c>
      <c r="F17" s="138">
        <v>44165</v>
      </c>
      <c r="G17" s="141" t="s">
        <v>729</v>
      </c>
      <c r="H17" s="165" t="s">
        <v>708</v>
      </c>
      <c r="I17" s="196">
        <v>0</v>
      </c>
      <c r="J17" s="105" t="s">
        <v>1069</v>
      </c>
    </row>
    <row r="18" spans="1:10" s="92" customFormat="1" ht="87" customHeight="1" x14ac:dyDescent="0.25">
      <c r="A18" s="412"/>
      <c r="B18" s="125" t="s">
        <v>48</v>
      </c>
      <c r="C18" s="94" t="s">
        <v>132</v>
      </c>
      <c r="D18" s="96" t="s">
        <v>133</v>
      </c>
      <c r="E18" s="94" t="s">
        <v>176</v>
      </c>
      <c r="F18" s="138">
        <v>44165</v>
      </c>
      <c r="G18" s="197" t="s">
        <v>730</v>
      </c>
      <c r="H18" s="161" t="s">
        <v>912</v>
      </c>
      <c r="I18" s="193">
        <v>1</v>
      </c>
      <c r="J18" s="546" t="s">
        <v>1070</v>
      </c>
    </row>
    <row r="19" spans="1:10" s="92" customFormat="1" ht="84.75" customHeight="1" x14ac:dyDescent="0.25">
      <c r="A19" s="412"/>
      <c r="B19" s="125" t="s">
        <v>134</v>
      </c>
      <c r="C19" s="94" t="s">
        <v>135</v>
      </c>
      <c r="D19" s="96" t="s">
        <v>136</v>
      </c>
      <c r="E19" s="94" t="s">
        <v>910</v>
      </c>
      <c r="F19" s="138">
        <v>44165</v>
      </c>
      <c r="G19" s="98" t="s">
        <v>731</v>
      </c>
      <c r="H19" s="165" t="s">
        <v>708</v>
      </c>
      <c r="I19" s="198">
        <v>0</v>
      </c>
      <c r="J19" s="105" t="s">
        <v>944</v>
      </c>
    </row>
    <row r="20" spans="1:10" s="92" customFormat="1" ht="81" customHeight="1" thickBot="1" x14ac:dyDescent="0.3">
      <c r="A20" s="181" t="s">
        <v>137</v>
      </c>
      <c r="B20" s="132" t="s">
        <v>53</v>
      </c>
      <c r="C20" s="101" t="s">
        <v>138</v>
      </c>
      <c r="D20" s="123" t="s">
        <v>139</v>
      </c>
      <c r="E20" s="57" t="s">
        <v>908</v>
      </c>
      <c r="F20" s="142">
        <v>44165</v>
      </c>
      <c r="G20" s="91" t="s">
        <v>723</v>
      </c>
      <c r="H20" s="166" t="s">
        <v>708</v>
      </c>
      <c r="I20" s="199">
        <v>0</v>
      </c>
      <c r="J20" s="217" t="s">
        <v>1071</v>
      </c>
    </row>
    <row r="21" spans="1:10" x14ac:dyDescent="0.25">
      <c r="A21" s="488" t="s">
        <v>1125</v>
      </c>
    </row>
    <row r="22" spans="1:10" x14ac:dyDescent="0.25">
      <c r="A22" s="485" t="s">
        <v>1126</v>
      </c>
    </row>
    <row r="23" spans="1:10" x14ac:dyDescent="0.25">
      <c r="A23" s="486" t="s">
        <v>1127</v>
      </c>
    </row>
    <row r="24" spans="1:10" x14ac:dyDescent="0.25">
      <c r="A24" s="486" t="s">
        <v>1128</v>
      </c>
    </row>
    <row r="25" spans="1:10" x14ac:dyDescent="0.25">
      <c r="A25" s="490" t="s">
        <v>898</v>
      </c>
    </row>
  </sheetData>
  <mergeCells count="11">
    <mergeCell ref="B7:C7"/>
    <mergeCell ref="A8:A13"/>
    <mergeCell ref="A14:A16"/>
    <mergeCell ref="A17:A19"/>
    <mergeCell ref="A6:F6"/>
    <mergeCell ref="G6:J6"/>
    <mergeCell ref="A1:F1"/>
    <mergeCell ref="A2:F2"/>
    <mergeCell ref="A3:F3"/>
    <mergeCell ref="A4:F4"/>
    <mergeCell ref="A5:F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
  <sheetViews>
    <sheetView zoomScale="80" zoomScaleNormal="80" workbookViewId="0">
      <pane xSplit="2" ySplit="7" topLeftCell="H13" activePane="bottomRight" state="frozen"/>
      <selection activeCell="J14" sqref="J14"/>
      <selection pane="topRight" activeCell="J14" sqref="J14"/>
      <selection pane="bottomLeft" activeCell="J14" sqref="J14"/>
      <selection pane="bottomRight" activeCell="J14" sqref="J14"/>
    </sheetView>
  </sheetViews>
  <sheetFormatPr baseColWidth="10" defaultRowHeight="15" x14ac:dyDescent="0.25"/>
  <cols>
    <col min="1" max="1" width="38.7109375" customWidth="1"/>
    <col min="2" max="2" width="8" customWidth="1"/>
    <col min="3" max="5" width="32.7109375" customWidth="1"/>
    <col min="6" max="6" width="22.7109375" customWidth="1"/>
    <col min="7" max="7" width="55" customWidth="1"/>
    <col min="8" max="8" width="39" customWidth="1"/>
    <col min="9" max="9" width="12.7109375" style="163" customWidth="1"/>
    <col min="10" max="10" width="119.7109375" customWidth="1"/>
  </cols>
  <sheetData>
    <row r="1" spans="1:10" x14ac:dyDescent="0.25">
      <c r="A1" s="420" t="s">
        <v>0</v>
      </c>
      <c r="B1" s="420"/>
      <c r="C1" s="420"/>
      <c r="D1" s="420"/>
      <c r="E1" s="420"/>
      <c r="F1" s="420"/>
      <c r="I1"/>
    </row>
    <row r="2" spans="1:10" x14ac:dyDescent="0.25">
      <c r="A2" s="353" t="s">
        <v>17</v>
      </c>
      <c r="B2" s="354"/>
      <c r="C2" s="354"/>
      <c r="D2" s="354"/>
      <c r="E2" s="354"/>
      <c r="F2" s="354"/>
      <c r="I2"/>
    </row>
    <row r="3" spans="1:10" x14ac:dyDescent="0.25">
      <c r="A3" s="353" t="s">
        <v>2</v>
      </c>
      <c r="B3" s="354"/>
      <c r="C3" s="354"/>
      <c r="D3" s="354"/>
      <c r="E3" s="354"/>
      <c r="F3" s="354"/>
      <c r="I3"/>
    </row>
    <row r="4" spans="1:10" x14ac:dyDescent="0.25">
      <c r="A4" s="353" t="s">
        <v>3</v>
      </c>
      <c r="B4" s="354"/>
      <c r="C4" s="354"/>
      <c r="D4" s="354"/>
      <c r="E4" s="354"/>
      <c r="F4" s="354"/>
      <c r="I4"/>
    </row>
    <row r="5" spans="1:10" ht="15.75" thickBot="1" x14ac:dyDescent="0.3">
      <c r="A5" s="406"/>
      <c r="B5" s="407"/>
      <c r="C5" s="407"/>
      <c r="D5" s="407"/>
      <c r="E5" s="407"/>
      <c r="F5" s="407"/>
      <c r="I5"/>
    </row>
    <row r="6" spans="1:10" ht="15.75" thickBot="1" x14ac:dyDescent="0.3">
      <c r="A6" s="413" t="s">
        <v>141</v>
      </c>
      <c r="B6" s="414"/>
      <c r="C6" s="414"/>
      <c r="D6" s="414"/>
      <c r="E6" s="414"/>
      <c r="F6" s="421"/>
      <c r="G6" s="361" t="s">
        <v>888</v>
      </c>
      <c r="H6" s="362"/>
      <c r="I6" s="362"/>
      <c r="J6" s="363"/>
    </row>
    <row r="7" spans="1:10" ht="56.25" customHeight="1" thickBot="1" x14ac:dyDescent="0.3">
      <c r="A7" s="37" t="s">
        <v>29</v>
      </c>
      <c r="B7" s="416" t="s">
        <v>103</v>
      </c>
      <c r="C7" s="416"/>
      <c r="D7" s="180" t="s">
        <v>31</v>
      </c>
      <c r="E7" s="180" t="s">
        <v>32</v>
      </c>
      <c r="F7" s="38" t="s">
        <v>33</v>
      </c>
      <c r="G7" s="158" t="s">
        <v>891</v>
      </c>
      <c r="H7" s="158" t="s">
        <v>707</v>
      </c>
      <c r="I7" s="167" t="s">
        <v>889</v>
      </c>
      <c r="J7" s="167" t="s">
        <v>890</v>
      </c>
    </row>
    <row r="8" spans="1:10" s="93" customFormat="1" ht="59.25" customHeight="1" x14ac:dyDescent="0.25">
      <c r="A8" s="417" t="s">
        <v>142</v>
      </c>
      <c r="B8" s="125" t="s">
        <v>35</v>
      </c>
      <c r="C8" s="116" t="s">
        <v>143</v>
      </c>
      <c r="D8" s="118" t="s">
        <v>144</v>
      </c>
      <c r="E8" s="116" t="s">
        <v>176</v>
      </c>
      <c r="F8" s="126">
        <v>43861</v>
      </c>
      <c r="G8" s="211" t="s">
        <v>718</v>
      </c>
      <c r="H8" s="202" t="s">
        <v>708</v>
      </c>
      <c r="I8" s="200">
        <v>1</v>
      </c>
      <c r="J8" s="219" t="s">
        <v>893</v>
      </c>
    </row>
    <row r="9" spans="1:10" s="93" customFormat="1" ht="45" customHeight="1" x14ac:dyDescent="0.25">
      <c r="A9" s="418"/>
      <c r="B9" s="125" t="s">
        <v>107</v>
      </c>
      <c r="C9" s="120" t="s">
        <v>145</v>
      </c>
      <c r="D9" s="108" t="s">
        <v>146</v>
      </c>
      <c r="E9" s="116" t="s">
        <v>176</v>
      </c>
      <c r="F9" s="126">
        <v>43889</v>
      </c>
      <c r="G9" s="128" t="s">
        <v>718</v>
      </c>
      <c r="H9" s="204" t="s">
        <v>708</v>
      </c>
      <c r="I9" s="193">
        <v>1</v>
      </c>
      <c r="J9" s="105" t="s">
        <v>893</v>
      </c>
    </row>
    <row r="10" spans="1:10" s="93" customFormat="1" ht="183.75" customHeight="1" x14ac:dyDescent="0.25">
      <c r="A10" s="176" t="s">
        <v>147</v>
      </c>
      <c r="B10" s="125" t="s">
        <v>40</v>
      </c>
      <c r="C10" s="129" t="s">
        <v>148</v>
      </c>
      <c r="D10" s="130" t="s">
        <v>149</v>
      </c>
      <c r="E10" s="116" t="s">
        <v>176</v>
      </c>
      <c r="F10" s="97">
        <v>44165</v>
      </c>
      <c r="G10" s="122" t="s">
        <v>735</v>
      </c>
      <c r="H10" s="105" t="s">
        <v>740</v>
      </c>
      <c r="I10" s="193">
        <v>0.5</v>
      </c>
      <c r="J10" s="546" t="s">
        <v>1072</v>
      </c>
    </row>
    <row r="11" spans="1:10" s="93" customFormat="1" ht="165" customHeight="1" x14ac:dyDescent="0.25">
      <c r="A11" s="176" t="s">
        <v>150</v>
      </c>
      <c r="B11" s="125" t="s">
        <v>45</v>
      </c>
      <c r="C11" s="129" t="s">
        <v>151</v>
      </c>
      <c r="D11" s="96" t="s">
        <v>152</v>
      </c>
      <c r="E11" s="116" t="s">
        <v>176</v>
      </c>
      <c r="F11" s="131" t="s">
        <v>153</v>
      </c>
      <c r="G11" s="122" t="s">
        <v>736</v>
      </c>
      <c r="H11" s="105" t="s">
        <v>739</v>
      </c>
      <c r="I11" s="193">
        <v>0.66</v>
      </c>
      <c r="J11" s="105" t="s">
        <v>1073</v>
      </c>
    </row>
    <row r="12" spans="1:10" s="92" customFormat="1" ht="114.75" x14ac:dyDescent="0.25">
      <c r="A12" s="176" t="s">
        <v>154</v>
      </c>
      <c r="B12" s="125" t="s">
        <v>53</v>
      </c>
      <c r="C12" s="129" t="s">
        <v>155</v>
      </c>
      <c r="D12" s="130" t="s">
        <v>156</v>
      </c>
      <c r="E12" s="116" t="s">
        <v>176</v>
      </c>
      <c r="F12" s="131" t="s">
        <v>157</v>
      </c>
      <c r="G12" s="122" t="s">
        <v>732</v>
      </c>
      <c r="H12" s="105" t="s">
        <v>751</v>
      </c>
      <c r="I12" s="193">
        <v>0.75</v>
      </c>
      <c r="J12" s="546" t="s">
        <v>1074</v>
      </c>
    </row>
    <row r="13" spans="1:10" s="92" customFormat="1" ht="107.25" customHeight="1" x14ac:dyDescent="0.25">
      <c r="A13" s="364" t="s">
        <v>158</v>
      </c>
      <c r="B13" s="125" t="s">
        <v>159</v>
      </c>
      <c r="C13" s="129" t="s">
        <v>160</v>
      </c>
      <c r="D13" s="130" t="s">
        <v>161</v>
      </c>
      <c r="E13" s="116" t="s">
        <v>176</v>
      </c>
      <c r="F13" s="97" t="s">
        <v>162</v>
      </c>
      <c r="G13" s="122" t="s">
        <v>733</v>
      </c>
      <c r="H13" s="212" t="s">
        <v>752</v>
      </c>
      <c r="I13" s="193">
        <v>0.5</v>
      </c>
      <c r="J13" s="105" t="s">
        <v>1075</v>
      </c>
    </row>
    <row r="14" spans="1:10" s="92" customFormat="1" ht="132.75" customHeight="1" thickBot="1" x14ac:dyDescent="0.3">
      <c r="A14" s="419"/>
      <c r="B14" s="132" t="s">
        <v>163</v>
      </c>
      <c r="C14" s="113" t="s">
        <v>164</v>
      </c>
      <c r="D14" s="114" t="s">
        <v>165</v>
      </c>
      <c r="E14" s="133" t="s">
        <v>176</v>
      </c>
      <c r="F14" s="103">
        <v>44165</v>
      </c>
      <c r="G14" s="91" t="s">
        <v>734</v>
      </c>
      <c r="H14" s="213" t="s">
        <v>753</v>
      </c>
      <c r="I14" s="194">
        <v>0.2</v>
      </c>
      <c r="J14" s="547" t="s">
        <v>1076</v>
      </c>
    </row>
    <row r="15" spans="1:10" x14ac:dyDescent="0.25">
      <c r="A15" s="488" t="s">
        <v>1125</v>
      </c>
      <c r="B15" s="191"/>
      <c r="C15" s="191"/>
      <c r="D15" s="191"/>
      <c r="E15" s="191"/>
      <c r="F15" s="191"/>
      <c r="G15" s="191"/>
      <c r="H15" s="191"/>
      <c r="I15" s="201"/>
      <c r="J15" s="191"/>
    </row>
    <row r="16" spans="1:10" x14ac:dyDescent="0.25">
      <c r="A16" s="485" t="s">
        <v>1126</v>
      </c>
    </row>
    <row r="17" spans="1:1" x14ac:dyDescent="0.25">
      <c r="A17" s="486" t="s">
        <v>1127</v>
      </c>
    </row>
    <row r="18" spans="1:1" x14ac:dyDescent="0.25">
      <c r="A18" s="486" t="s">
        <v>1128</v>
      </c>
    </row>
    <row r="19" spans="1:1" x14ac:dyDescent="0.25">
      <c r="A19" s="490" t="s">
        <v>898</v>
      </c>
    </row>
  </sheetData>
  <mergeCells count="10">
    <mergeCell ref="G6:J6"/>
    <mergeCell ref="B7:C7"/>
    <mergeCell ref="A8:A9"/>
    <mergeCell ref="A13:A14"/>
    <mergeCell ref="A1:F1"/>
    <mergeCell ref="A2:F2"/>
    <mergeCell ref="A3:F3"/>
    <mergeCell ref="A4:F4"/>
    <mergeCell ref="A5:F5"/>
    <mergeCell ref="A6:F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0" zoomScaleNormal="80" workbookViewId="0">
      <pane xSplit="2" ySplit="7" topLeftCell="J12" activePane="bottomRight" state="frozen"/>
      <selection activeCell="J14" sqref="J14"/>
      <selection pane="topRight" activeCell="J14" sqref="J14"/>
      <selection pane="bottomLeft" activeCell="J14" sqref="J14"/>
      <selection pane="bottomRight" activeCell="K13" sqref="K13"/>
    </sheetView>
  </sheetViews>
  <sheetFormatPr baseColWidth="10" defaultColWidth="11.42578125" defaultRowHeight="15" x14ac:dyDescent="0.25"/>
  <cols>
    <col min="1" max="2" width="33.7109375" customWidth="1"/>
    <col min="3" max="3" width="31.7109375" customWidth="1"/>
    <col min="4" max="4" width="26.7109375" customWidth="1"/>
    <col min="5" max="5" width="21.28515625" customWidth="1"/>
    <col min="6" max="6" width="27.42578125" customWidth="1"/>
    <col min="7" max="7" width="11"/>
    <col min="8" max="8" width="63.140625" customWidth="1"/>
    <col min="9" max="9" width="59.42578125" customWidth="1"/>
    <col min="10" max="10" width="16.28515625" style="186" customWidth="1"/>
    <col min="11" max="11" width="95.42578125" style="92" customWidth="1"/>
    <col min="12" max="16384" width="11.42578125" style="92"/>
  </cols>
  <sheetData>
    <row r="1" spans="1:11" x14ac:dyDescent="0.25">
      <c r="A1" s="420" t="s">
        <v>0</v>
      </c>
      <c r="B1" s="420"/>
      <c r="C1" s="420"/>
      <c r="D1" s="420"/>
      <c r="E1" s="420"/>
      <c r="F1" s="420"/>
      <c r="G1" s="420"/>
      <c r="J1" s="92"/>
    </row>
    <row r="2" spans="1:11" x14ac:dyDescent="0.25">
      <c r="A2" s="354" t="s">
        <v>17</v>
      </c>
      <c r="B2" s="354"/>
      <c r="C2" s="354"/>
      <c r="D2" s="354"/>
      <c r="E2" s="354"/>
      <c r="F2" s="354"/>
      <c r="G2" s="354"/>
      <c r="J2" s="92"/>
    </row>
    <row r="3" spans="1:11" x14ac:dyDescent="0.25">
      <c r="A3" s="354" t="s">
        <v>2</v>
      </c>
      <c r="B3" s="354"/>
      <c r="C3" s="354"/>
      <c r="D3" s="354"/>
      <c r="E3" s="354"/>
      <c r="F3" s="354"/>
      <c r="G3" s="354"/>
      <c r="J3" s="92"/>
    </row>
    <row r="4" spans="1:11" x14ac:dyDescent="0.25">
      <c r="A4" s="354" t="s">
        <v>3</v>
      </c>
      <c r="B4" s="354"/>
      <c r="C4" s="354"/>
      <c r="D4" s="354"/>
      <c r="E4" s="354"/>
      <c r="F4" s="354"/>
      <c r="G4" s="354"/>
      <c r="J4" s="92"/>
    </row>
    <row r="5" spans="1:11" ht="15.75" thickBot="1" x14ac:dyDescent="0.3">
      <c r="A5" s="354"/>
      <c r="B5" s="354"/>
      <c r="C5" s="354"/>
      <c r="D5" s="354"/>
      <c r="E5" s="354"/>
      <c r="F5" s="354"/>
      <c r="G5" s="354"/>
      <c r="J5" s="92"/>
    </row>
    <row r="6" spans="1:11" ht="15.75" thickBot="1" x14ac:dyDescent="0.3">
      <c r="A6" s="423" t="s">
        <v>166</v>
      </c>
      <c r="B6" s="424"/>
      <c r="C6" s="425"/>
      <c r="D6" s="425"/>
      <c r="E6" s="425"/>
      <c r="F6" s="425"/>
      <c r="G6" s="426"/>
      <c r="H6" s="361" t="s">
        <v>888</v>
      </c>
      <c r="I6" s="362"/>
      <c r="J6" s="362"/>
      <c r="K6" s="363"/>
    </row>
    <row r="7" spans="1:11" ht="42.75" customHeight="1" thickBot="1" x14ac:dyDescent="0.3">
      <c r="A7" s="39" t="s">
        <v>167</v>
      </c>
      <c r="B7" s="40" t="s">
        <v>103</v>
      </c>
      <c r="C7" s="40" t="s">
        <v>168</v>
      </c>
      <c r="D7" s="40" t="s">
        <v>169</v>
      </c>
      <c r="E7" s="40" t="s">
        <v>170</v>
      </c>
      <c r="F7" s="40" t="s">
        <v>77</v>
      </c>
      <c r="G7" s="41" t="s">
        <v>33</v>
      </c>
      <c r="H7" s="158" t="s">
        <v>891</v>
      </c>
      <c r="I7" s="158" t="s">
        <v>707</v>
      </c>
      <c r="J7" s="167" t="s">
        <v>889</v>
      </c>
      <c r="K7" s="167" t="s">
        <v>890</v>
      </c>
    </row>
    <row r="8" spans="1:11" s="93" customFormat="1" ht="57" customHeight="1" x14ac:dyDescent="0.25">
      <c r="A8" s="229" t="s">
        <v>171</v>
      </c>
      <c r="B8" s="116" t="s">
        <v>172</v>
      </c>
      <c r="C8" s="117" t="s">
        <v>173</v>
      </c>
      <c r="D8" s="118" t="s">
        <v>174</v>
      </c>
      <c r="E8" s="117" t="s">
        <v>175</v>
      </c>
      <c r="F8" s="116" t="s">
        <v>176</v>
      </c>
      <c r="G8" s="119">
        <v>43861</v>
      </c>
      <c r="H8" s="214" t="s">
        <v>902</v>
      </c>
      <c r="I8" s="215" t="s">
        <v>708</v>
      </c>
      <c r="J8" s="200">
        <v>1</v>
      </c>
      <c r="K8" s="219" t="s">
        <v>893</v>
      </c>
    </row>
    <row r="9" spans="1:11" s="93" customFormat="1" ht="141" customHeight="1" x14ac:dyDescent="0.25">
      <c r="A9" s="230" t="s">
        <v>177</v>
      </c>
      <c r="B9" s="120" t="s">
        <v>178</v>
      </c>
      <c r="C9" s="121" t="s">
        <v>179</v>
      </c>
      <c r="D9" s="108" t="s">
        <v>180</v>
      </c>
      <c r="E9" s="121" t="s">
        <v>181</v>
      </c>
      <c r="F9" s="120" t="s">
        <v>176</v>
      </c>
      <c r="G9" s="97">
        <v>43889</v>
      </c>
      <c r="H9" s="203" t="s">
        <v>758</v>
      </c>
      <c r="I9" s="105" t="s">
        <v>913</v>
      </c>
      <c r="J9" s="193">
        <v>1</v>
      </c>
      <c r="K9" s="105" t="s">
        <v>1077</v>
      </c>
    </row>
    <row r="10" spans="1:11" s="93" customFormat="1" ht="290.25" customHeight="1" x14ac:dyDescent="0.25">
      <c r="A10" s="422" t="s">
        <v>182</v>
      </c>
      <c r="B10" s="120" t="s">
        <v>183</v>
      </c>
      <c r="C10" s="121" t="s">
        <v>184</v>
      </c>
      <c r="D10" s="108" t="s">
        <v>185</v>
      </c>
      <c r="E10" s="121" t="s">
        <v>186</v>
      </c>
      <c r="F10" s="120" t="s">
        <v>187</v>
      </c>
      <c r="G10" s="97">
        <v>44165</v>
      </c>
      <c r="H10" s="183" t="s">
        <v>917</v>
      </c>
      <c r="I10" s="216" t="s">
        <v>914</v>
      </c>
      <c r="J10" s="193">
        <v>0.7</v>
      </c>
      <c r="K10" s="105" t="s">
        <v>1078</v>
      </c>
    </row>
    <row r="11" spans="1:11" s="93" customFormat="1" ht="103.5" customHeight="1" x14ac:dyDescent="0.25">
      <c r="A11" s="411"/>
      <c r="B11" s="94" t="s">
        <v>188</v>
      </c>
      <c r="C11" s="121" t="s">
        <v>189</v>
      </c>
      <c r="D11" s="108" t="s">
        <v>190</v>
      </c>
      <c r="E11" s="121" t="s">
        <v>191</v>
      </c>
      <c r="F11" s="120" t="s">
        <v>192</v>
      </c>
      <c r="G11" s="97">
        <v>44165</v>
      </c>
      <c r="H11" s="205" t="s">
        <v>741</v>
      </c>
      <c r="I11" s="105" t="s">
        <v>915</v>
      </c>
      <c r="J11" s="193">
        <v>0.5</v>
      </c>
      <c r="K11" s="105" t="s">
        <v>1079</v>
      </c>
    </row>
    <row r="12" spans="1:11" ht="99.95" customHeight="1" x14ac:dyDescent="0.25">
      <c r="A12" s="230" t="s">
        <v>193</v>
      </c>
      <c r="B12" s="120" t="s">
        <v>194</v>
      </c>
      <c r="C12" s="95" t="s">
        <v>195</v>
      </c>
      <c r="D12" s="108" t="s">
        <v>196</v>
      </c>
      <c r="E12" s="106" t="s">
        <v>197</v>
      </c>
      <c r="F12" s="120" t="s">
        <v>176</v>
      </c>
      <c r="G12" s="97">
        <v>44165</v>
      </c>
      <c r="H12" s="122" t="s">
        <v>742</v>
      </c>
      <c r="I12" s="105" t="s">
        <v>708</v>
      </c>
      <c r="J12" s="198">
        <v>0</v>
      </c>
      <c r="K12" s="105" t="s">
        <v>945</v>
      </c>
    </row>
    <row r="13" spans="1:11" s="93" customFormat="1" ht="156" customHeight="1" thickBot="1" x14ac:dyDescent="0.3">
      <c r="A13" s="124" t="s">
        <v>198</v>
      </c>
      <c r="B13" s="57" t="s">
        <v>199</v>
      </c>
      <c r="C13" s="112" t="s">
        <v>200</v>
      </c>
      <c r="D13" s="123" t="s">
        <v>201</v>
      </c>
      <c r="E13" s="112" t="s">
        <v>202</v>
      </c>
      <c r="F13" s="57" t="s">
        <v>176</v>
      </c>
      <c r="G13" s="103">
        <v>44165</v>
      </c>
      <c r="H13" s="91" t="s">
        <v>743</v>
      </c>
      <c r="I13" s="217" t="s">
        <v>916</v>
      </c>
      <c r="J13" s="199">
        <v>0</v>
      </c>
      <c r="K13" s="217" t="s">
        <v>1080</v>
      </c>
    </row>
    <row r="14" spans="1:11" x14ac:dyDescent="0.25">
      <c r="A14" s="488" t="s">
        <v>1125</v>
      </c>
      <c r="B14" s="191"/>
      <c r="C14" s="191"/>
      <c r="D14" s="191"/>
      <c r="E14" s="191"/>
      <c r="F14" s="191"/>
      <c r="G14" s="191"/>
      <c r="H14" s="191"/>
      <c r="I14" s="191"/>
      <c r="J14" s="206"/>
      <c r="K14" s="207"/>
    </row>
    <row r="15" spans="1:11" x14ac:dyDescent="0.25">
      <c r="A15" s="485" t="s">
        <v>1126</v>
      </c>
    </row>
    <row r="16" spans="1:11" x14ac:dyDescent="0.25">
      <c r="A16" s="486" t="s">
        <v>1127</v>
      </c>
    </row>
    <row r="17" spans="1:1" x14ac:dyDescent="0.25">
      <c r="A17" s="486" t="s">
        <v>1128</v>
      </c>
    </row>
    <row r="18" spans="1:1" x14ac:dyDescent="0.25">
      <c r="A18" s="490" t="s">
        <v>898</v>
      </c>
    </row>
  </sheetData>
  <mergeCells count="8">
    <mergeCell ref="H6:K6"/>
    <mergeCell ref="A10:A11"/>
    <mergeCell ref="A1:G1"/>
    <mergeCell ref="A2:G2"/>
    <mergeCell ref="A3:G3"/>
    <mergeCell ref="A4:G4"/>
    <mergeCell ref="A5:G5"/>
    <mergeCell ref="A6:G6"/>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0" zoomScaleNormal="80" workbookViewId="0">
      <pane xSplit="3" ySplit="7" topLeftCell="J12" activePane="bottomRight" state="frozen"/>
      <selection activeCell="J14" sqref="J14"/>
      <selection pane="topRight" activeCell="J14" sqref="J14"/>
      <selection pane="bottomLeft" activeCell="J14" sqref="J14"/>
      <selection pane="bottomRight" activeCell="K14" sqref="K14"/>
    </sheetView>
  </sheetViews>
  <sheetFormatPr baseColWidth="10" defaultRowHeight="15" x14ac:dyDescent="0.25"/>
  <cols>
    <col min="1" max="1" width="33.85546875" customWidth="1"/>
    <col min="2" max="2" width="6.140625" customWidth="1"/>
    <col min="3" max="3" width="27.42578125" customWidth="1"/>
    <col min="4" max="4" width="19.42578125" customWidth="1"/>
    <col min="5" max="5" width="18" customWidth="1"/>
    <col min="6" max="6" width="28" customWidth="1"/>
    <col min="7" max="7" width="18.7109375" customWidth="1"/>
    <col min="8" max="8" width="74" customWidth="1"/>
    <col min="9" max="9" width="51.28515625" customWidth="1"/>
    <col min="10" max="10" width="14.7109375" style="170" customWidth="1"/>
    <col min="11" max="11" width="139.7109375" customWidth="1"/>
  </cols>
  <sheetData>
    <row r="1" spans="1:11" x14ac:dyDescent="0.25">
      <c r="A1" s="420" t="s">
        <v>0</v>
      </c>
      <c r="B1" s="420"/>
      <c r="C1" s="420"/>
      <c r="D1" s="420"/>
      <c r="E1" s="420"/>
      <c r="F1" s="420"/>
      <c r="G1" s="420"/>
      <c r="J1"/>
    </row>
    <row r="2" spans="1:11" x14ac:dyDescent="0.25">
      <c r="A2" s="353" t="s">
        <v>17</v>
      </c>
      <c r="B2" s="354"/>
      <c r="C2" s="354"/>
      <c r="D2" s="354"/>
      <c r="E2" s="354"/>
      <c r="F2" s="354"/>
      <c r="G2" s="354"/>
      <c r="J2"/>
    </row>
    <row r="3" spans="1:11" x14ac:dyDescent="0.25">
      <c r="A3" s="353" t="s">
        <v>2</v>
      </c>
      <c r="B3" s="354"/>
      <c r="C3" s="354"/>
      <c r="D3" s="354"/>
      <c r="E3" s="354"/>
      <c r="F3" s="354"/>
      <c r="G3" s="354"/>
      <c r="J3"/>
    </row>
    <row r="4" spans="1:11" x14ac:dyDescent="0.25">
      <c r="A4" s="353" t="s">
        <v>3</v>
      </c>
      <c r="B4" s="354"/>
      <c r="C4" s="354"/>
      <c r="D4" s="354"/>
      <c r="E4" s="354"/>
      <c r="F4" s="354"/>
      <c r="G4" s="354"/>
      <c r="J4"/>
    </row>
    <row r="5" spans="1:11" ht="15.75" thickBot="1" x14ac:dyDescent="0.3">
      <c r="A5" s="406"/>
      <c r="B5" s="407"/>
      <c r="C5" s="407"/>
      <c r="D5" s="407"/>
      <c r="E5" s="407"/>
      <c r="F5" s="407"/>
      <c r="G5" s="407"/>
      <c r="J5"/>
    </row>
    <row r="6" spans="1:11" ht="15.75" thickBot="1" x14ac:dyDescent="0.3">
      <c r="A6" s="427" t="s">
        <v>203</v>
      </c>
      <c r="B6" s="428"/>
      <c r="C6" s="428"/>
      <c r="D6" s="428"/>
      <c r="E6" s="428"/>
      <c r="F6" s="428"/>
      <c r="G6" s="429"/>
      <c r="H6" s="361" t="s">
        <v>888</v>
      </c>
      <c r="I6" s="362"/>
      <c r="J6" s="362"/>
      <c r="K6" s="363"/>
    </row>
    <row r="7" spans="1:11" ht="51" customHeight="1" thickBot="1" x14ac:dyDescent="0.3">
      <c r="A7" s="42" t="s">
        <v>29</v>
      </c>
      <c r="B7" s="430" t="s">
        <v>30</v>
      </c>
      <c r="C7" s="430"/>
      <c r="D7" s="182" t="s">
        <v>31</v>
      </c>
      <c r="E7" s="182" t="s">
        <v>204</v>
      </c>
      <c r="F7" s="182" t="s">
        <v>32</v>
      </c>
      <c r="G7" s="90" t="s">
        <v>33</v>
      </c>
      <c r="H7" s="158" t="s">
        <v>891</v>
      </c>
      <c r="I7" s="158" t="s">
        <v>707</v>
      </c>
      <c r="J7" s="167" t="s">
        <v>889</v>
      </c>
      <c r="K7" s="167" t="s">
        <v>890</v>
      </c>
    </row>
    <row r="8" spans="1:11" s="92" customFormat="1" ht="294.75" customHeight="1" x14ac:dyDescent="0.25">
      <c r="A8" s="184" t="s">
        <v>205</v>
      </c>
      <c r="B8" s="95" t="s">
        <v>35</v>
      </c>
      <c r="C8" s="94" t="s">
        <v>206</v>
      </c>
      <c r="D8" s="96" t="s">
        <v>207</v>
      </c>
      <c r="E8" s="95" t="s">
        <v>208</v>
      </c>
      <c r="F8" s="94" t="s">
        <v>918</v>
      </c>
      <c r="G8" s="104" t="s">
        <v>209</v>
      </c>
      <c r="H8" s="214" t="s">
        <v>712</v>
      </c>
      <c r="I8" s="219" t="s">
        <v>922</v>
      </c>
      <c r="J8" s="200">
        <v>0.8</v>
      </c>
      <c r="K8" s="234" t="s">
        <v>1081</v>
      </c>
    </row>
    <row r="9" spans="1:11" s="92" customFormat="1" ht="75" customHeight="1" x14ac:dyDescent="0.25">
      <c r="A9" s="184" t="s">
        <v>210</v>
      </c>
      <c r="B9" s="95" t="s">
        <v>40</v>
      </c>
      <c r="C9" s="94" t="s">
        <v>155</v>
      </c>
      <c r="D9" s="96" t="s">
        <v>211</v>
      </c>
      <c r="E9" s="95" t="s">
        <v>212</v>
      </c>
      <c r="F9" s="94" t="s">
        <v>919</v>
      </c>
      <c r="G9" s="104" t="s">
        <v>157</v>
      </c>
      <c r="H9" s="122" t="s">
        <v>732</v>
      </c>
      <c r="I9" s="105" t="s">
        <v>744</v>
      </c>
      <c r="J9" s="193">
        <v>0.75</v>
      </c>
      <c r="K9" s="105" t="s">
        <v>1082</v>
      </c>
    </row>
    <row r="10" spans="1:11" s="92" customFormat="1" ht="125.25" customHeight="1" x14ac:dyDescent="0.25">
      <c r="A10" s="417" t="s">
        <v>213</v>
      </c>
      <c r="B10" s="106" t="s">
        <v>45</v>
      </c>
      <c r="C10" s="94" t="s">
        <v>214</v>
      </c>
      <c r="D10" s="96" t="s">
        <v>215</v>
      </c>
      <c r="E10" s="95" t="s">
        <v>216</v>
      </c>
      <c r="F10" s="94" t="s">
        <v>920</v>
      </c>
      <c r="G10" s="107">
        <v>44012</v>
      </c>
      <c r="H10" s="175" t="s">
        <v>941</v>
      </c>
      <c r="I10" s="220" t="s">
        <v>716</v>
      </c>
      <c r="J10" s="193">
        <v>0.4</v>
      </c>
      <c r="K10" s="105" t="s">
        <v>1083</v>
      </c>
    </row>
    <row r="11" spans="1:11" s="92" customFormat="1" ht="88.5" customHeight="1" x14ac:dyDescent="0.25">
      <c r="A11" s="418"/>
      <c r="B11" s="108" t="s">
        <v>48</v>
      </c>
      <c r="C11" s="94" t="s">
        <v>218</v>
      </c>
      <c r="D11" s="108" t="s">
        <v>219</v>
      </c>
      <c r="E11" s="108" t="s">
        <v>220</v>
      </c>
      <c r="F11" s="94" t="s">
        <v>217</v>
      </c>
      <c r="G11" s="107">
        <v>44073</v>
      </c>
      <c r="H11" s="122" t="s">
        <v>940</v>
      </c>
      <c r="I11" s="220" t="s">
        <v>717</v>
      </c>
      <c r="J11" s="193">
        <v>0.3</v>
      </c>
      <c r="K11" s="105" t="s">
        <v>1084</v>
      </c>
    </row>
    <row r="12" spans="1:11" s="92" customFormat="1" ht="90" customHeight="1" x14ac:dyDescent="0.25">
      <c r="A12" s="115" t="s">
        <v>221</v>
      </c>
      <c r="B12" s="109" t="s">
        <v>53</v>
      </c>
      <c r="C12" s="110" t="s">
        <v>222</v>
      </c>
      <c r="D12" s="109" t="s">
        <v>223</v>
      </c>
      <c r="E12" s="109" t="s">
        <v>224</v>
      </c>
      <c r="F12" s="110" t="s">
        <v>921</v>
      </c>
      <c r="G12" s="111">
        <v>44012</v>
      </c>
      <c r="H12" s="175" t="s">
        <v>923</v>
      </c>
      <c r="I12" s="220" t="s">
        <v>746</v>
      </c>
      <c r="J12" s="193">
        <v>1</v>
      </c>
      <c r="K12" s="105" t="s">
        <v>924</v>
      </c>
    </row>
    <row r="13" spans="1:11" s="93" customFormat="1" ht="103.5" customHeight="1" thickBot="1" x14ac:dyDescent="0.3">
      <c r="A13" s="185" t="s">
        <v>225</v>
      </c>
      <c r="B13" s="112" t="s">
        <v>159</v>
      </c>
      <c r="C13" s="113" t="s">
        <v>226</v>
      </c>
      <c r="D13" s="114" t="s">
        <v>227</v>
      </c>
      <c r="E13" s="112" t="s">
        <v>228</v>
      </c>
      <c r="F13" s="101" t="s">
        <v>919</v>
      </c>
      <c r="G13" s="88" t="s">
        <v>157</v>
      </c>
      <c r="H13" s="208" t="s">
        <v>745</v>
      </c>
      <c r="I13" s="152" t="s">
        <v>747</v>
      </c>
      <c r="J13" s="194">
        <v>0.75</v>
      </c>
      <c r="K13" s="217" t="s">
        <v>1085</v>
      </c>
    </row>
    <row r="14" spans="1:11" x14ac:dyDescent="0.25">
      <c r="A14" s="488" t="s">
        <v>1125</v>
      </c>
      <c r="B14" s="191"/>
      <c r="C14" s="191"/>
      <c r="D14" s="191"/>
      <c r="E14" s="191"/>
      <c r="F14" s="191"/>
      <c r="G14" s="191"/>
      <c r="H14" s="191"/>
      <c r="I14" s="191"/>
      <c r="J14" s="218"/>
      <c r="K14" s="191"/>
    </row>
    <row r="15" spans="1:11" x14ac:dyDescent="0.25">
      <c r="A15" s="485" t="s">
        <v>1126</v>
      </c>
    </row>
    <row r="16" spans="1:11" x14ac:dyDescent="0.25">
      <c r="A16" s="486" t="s">
        <v>1127</v>
      </c>
    </row>
    <row r="17" spans="1:1" x14ac:dyDescent="0.25">
      <c r="A17" s="486" t="s">
        <v>1128</v>
      </c>
    </row>
    <row r="18" spans="1:1" x14ac:dyDescent="0.25">
      <c r="A18" s="490" t="s">
        <v>898</v>
      </c>
    </row>
  </sheetData>
  <mergeCells count="9">
    <mergeCell ref="H6:K6"/>
    <mergeCell ref="A10:A11"/>
    <mergeCell ref="A1:G1"/>
    <mergeCell ref="A2:G2"/>
    <mergeCell ref="A3:G3"/>
    <mergeCell ref="A4:G4"/>
    <mergeCell ref="A5:G5"/>
    <mergeCell ref="A6:G6"/>
    <mergeCell ref="B7:C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Índice</vt:lpstr>
      <vt:lpstr>Control Cambios</vt:lpstr>
      <vt:lpstr>Objetivos</vt:lpstr>
      <vt:lpstr>1.Gestión Riesgo de Corrupción</vt:lpstr>
      <vt:lpstr>2. Racionalización de Trámites</vt:lpstr>
      <vt:lpstr>3. Rendición de Cuentas</vt:lpstr>
      <vt:lpstr>4. Servicio al ciudadano</vt:lpstr>
      <vt:lpstr>5. Estrategia Participación</vt:lpstr>
      <vt:lpstr> 6. Transparencia y Acceso Info</vt:lpstr>
      <vt:lpstr>7. Iniciativas Adicionales</vt:lpstr>
      <vt:lpstr>8. Mapa de Riesgos</vt:lpstr>
      <vt:lpstr>MapadeCalor</vt:lpstr>
      <vt:lpstr>Instr. Mapa Riesgos</vt:lpstr>
      <vt:lpstr>'8. Mapa de Riesgos'!Títulos_a_imprimir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malegeyoro@gmail.com</cp:lastModifiedBy>
  <dcterms:created xsi:type="dcterms:W3CDTF">2020-07-31T13:56:24Z</dcterms:created>
  <dcterms:modified xsi:type="dcterms:W3CDTF">2020-09-14T14:12:22Z</dcterms:modified>
</cp:coreProperties>
</file>