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axramirezv\Desktop\Documentos actualizados en proceso Suite\"/>
    </mc:Choice>
  </mc:AlternateContent>
  <xr:revisionPtr revIDLastSave="0" documentId="13_ncr:1_{B95F31E7-4619-4E8E-BF2E-FAA66FD43575}" xr6:coauthVersionLast="47" xr6:coauthVersionMax="47" xr10:uidLastSave="{00000000-0000-0000-0000-000000000000}"/>
  <bookViews>
    <workbookView xWindow="-120" yWindow="-120" windowWidth="29040" windowHeight="15720" xr2:uid="{00000000-000D-0000-FFFF-FFFF00000000}"/>
  </bookViews>
  <sheets>
    <sheet name="SLC-F074" sheetId="2" r:id="rId1"/>
    <sheet name="Instrucciones" sheetId="5" r:id="rId2"/>
    <sheet name="Control de cambios" sheetId="6" r:id="rId3"/>
  </sheets>
  <definedNames>
    <definedName name="_xlnm.Print_Area" localSheetId="0">'SLC-F074'!$A$1:$G$33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2" l="1"/>
  <c r="F30" i="2" l="1"/>
  <c r="D30" i="2"/>
  <c r="C30" i="2"/>
  <c r="F28" i="2" l="1"/>
  <c r="D28" i="2"/>
  <c r="F27" i="2"/>
  <c r="D27" i="2"/>
  <c r="C27" i="2"/>
  <c r="G21" i="2" l="1"/>
  <c r="E18" i="2"/>
  <c r="C21" i="2"/>
  <c r="G22" i="2"/>
  <c r="E15" i="2"/>
  <c r="E17" i="2"/>
  <c r="C22" i="2"/>
  <c r="G23" i="2"/>
  <c r="E24" i="2"/>
  <c r="E16" i="2"/>
  <c r="C23" i="2"/>
  <c r="G16" i="2"/>
  <c r="G24" i="2"/>
  <c r="E23" i="2"/>
  <c r="C16" i="2"/>
  <c r="C24" i="2"/>
  <c r="C17" i="2"/>
  <c r="G18" i="2"/>
  <c r="E21" i="2"/>
  <c r="C18" i="2"/>
  <c r="G19" i="2"/>
  <c r="E20" i="2"/>
  <c r="C19" i="2"/>
  <c r="G20" i="2"/>
  <c r="E19" i="2"/>
  <c r="C20" i="2"/>
  <c r="G17" i="2"/>
  <c r="G15" i="2"/>
  <c r="E22" i="2"/>
  <c r="C15" i="2"/>
  <c r="C26" i="2" l="1"/>
  <c r="C25" i="2"/>
  <c r="D26" i="2"/>
  <c r="D25" i="2"/>
  <c r="F26" i="2"/>
  <c r="F25" i="2"/>
  <c r="D31" i="2" l="1"/>
  <c r="F31" i="2"/>
  <c r="C3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Elizabeth Gonzalez Mateus</author>
  </authors>
  <commentList>
    <comment ref="B13" authorId="0" shapeId="0" xr:uid="{00000000-0006-0000-0000-000001000000}">
      <text>
        <r>
          <rPr>
            <b/>
            <sz val="9"/>
            <color indexed="81"/>
            <rFont val="Tahoma"/>
            <family val="2"/>
          </rPr>
          <t>Elizabeth Gonzalez Mateus:</t>
        </r>
        <r>
          <rPr>
            <sz val="9"/>
            <color indexed="81"/>
            <rFont val="Tahoma"/>
            <family val="2"/>
          </rPr>
          <t xml:space="preserve">
Consultar el volumen a verificar en la tabla adjunta (columnas K a Q)
</t>
        </r>
      </text>
    </comment>
    <comment ref="A32" authorId="0" shapeId="0" xr:uid="{00000000-0006-0000-0000-000002000000}">
      <text>
        <r>
          <rPr>
            <b/>
            <sz val="9"/>
            <color indexed="81"/>
            <rFont val="Tahoma"/>
            <family val="2"/>
          </rPr>
          <t>Elizabeth Gonzalez Mateus:</t>
        </r>
        <r>
          <rPr>
            <sz val="9"/>
            <color indexed="81"/>
            <rFont val="Tahoma"/>
            <family val="2"/>
          </rPr>
          <t xml:space="preserve">
Si VERDADERO selecciones "Cumple", de lo contrario "No cumple".
</t>
        </r>
      </text>
    </comment>
  </commentList>
</comments>
</file>

<file path=xl/sharedStrings.xml><?xml version="1.0" encoding="utf-8"?>
<sst xmlns="http://schemas.openxmlformats.org/spreadsheetml/2006/main" count="81" uniqueCount="60">
  <si>
    <t>Número de medida</t>
  </si>
  <si>
    <t>Promedio</t>
  </si>
  <si>
    <t>Desviación estandar</t>
  </si>
  <si>
    <t>Condiciones ambientales</t>
  </si>
  <si>
    <t>Identificación de intrumentos</t>
  </si>
  <si>
    <t>Termómetro</t>
  </si>
  <si>
    <t>Cumple/No cumple</t>
  </si>
  <si>
    <t>Volumen</t>
  </si>
  <si>
    <t>Temperatura, °C</t>
  </si>
  <si>
    <t>Factor Z</t>
  </si>
  <si>
    <t>¿El promedio y la desviación estandar son aceptables?</t>
  </si>
  <si>
    <t>Balanza</t>
  </si>
  <si>
    <t>10% VOL. MAX.</t>
  </si>
  <si>
    <t>100% VOL. MAX.</t>
  </si>
  <si>
    <t>Instrumento</t>
  </si>
  <si>
    <t>No. de inventario</t>
  </si>
  <si>
    <t>Transferpipeta  10- 100 µL</t>
  </si>
  <si>
    <t>Transferpipeta  1000- 10000 µL</t>
  </si>
  <si>
    <t>Transferpipeta  100 - 1000 µL</t>
  </si>
  <si>
    <t>Transferpipeta 500 - 5000 µL</t>
  </si>
  <si>
    <t>NA</t>
  </si>
  <si>
    <t>50% VOL. MAX.</t>
  </si>
  <si>
    <t>Error</t>
  </si>
  <si>
    <t>Transferpipeta  100 µL</t>
  </si>
  <si>
    <t>Transferpipeta  500 µL</t>
  </si>
  <si>
    <t>Transferpipeta 0,5 - 10 µL</t>
  </si>
  <si>
    <t>Bureta automática de 0 - 20 mL</t>
  </si>
  <si>
    <t>Analista: ________________________________________</t>
  </si>
  <si>
    <t>Fecha (dd/mm/aaaa): ____________________________</t>
  </si>
  <si>
    <t>Creación del documento con base a la nueva estructura del SGI.</t>
  </si>
  <si>
    <t>Nueva versión producto de la actualización de la documentación del Sistema Integrado de Gestión, por parte del funcionario Renzzo González.</t>
  </si>
  <si>
    <t>Se actualiza el Formato de acuerdo con el memorando enviado por la OAP memorando 20251100097283 lineamientos para la actualización documental en el marco de la implementación del aplicativo suite visión. El código pasa de M-S-LC-F074 a SLC-F074.</t>
  </si>
  <si>
    <t>Error máximo permitido, µl</t>
  </si>
  <si>
    <t xml:space="preserve">INSTRUCCIONES DE DILIGENCIAMIENTO </t>
  </si>
  <si>
    <t>CONTROL DE CAMBIOS</t>
  </si>
  <si>
    <t>Versión</t>
  </si>
  <si>
    <t>Fecha</t>
  </si>
  <si>
    <t xml:space="preserve">Cambios Realizados </t>
  </si>
  <si>
    <t>Temperatura del laboratorio (°C)</t>
  </si>
  <si>
    <t>Humedad (%)</t>
  </si>
  <si>
    <t>Error máximo permitido (µL)</t>
  </si>
  <si>
    <t>Temperatura promedio del agua (ºC)</t>
  </si>
  <si>
    <t>Masa neta medida (g)</t>
  </si>
  <si>
    <t>Volumen corregido (µL)</t>
  </si>
  <si>
    <t>Registre la fecha y el nombre del analista.</t>
  </si>
  <si>
    <t>Registre los datos de inventario de los instrumentos utilizados en la verificación: Balanza, termómetro y transferpipeta o bureta automático.</t>
  </si>
  <si>
    <t>Registre las condiciones ambientales iniciales (temperatura y humedad) de la verificación.</t>
  </si>
  <si>
    <t>Registre los 10 valores de peso de la medida del 10% del volumen total del instrumento, y registre el valor de temperatura promedio durante la medición.</t>
  </si>
  <si>
    <t>Registre los 10 valores de peso de la medida del 50% del volumen total del instrumento, y registre el valor de temperatura promedio durante la medición.</t>
  </si>
  <si>
    <t>Registre los 10 valores de peso de la medida del 100% del volumen total del instrumento, y registre el valor de temperatura promedio durante la medición.</t>
  </si>
  <si>
    <t>Verifique los valores y de acuerdo con la calidad del resultado determine si cumple o no cumple con los requisitos establecidos.</t>
  </si>
  <si>
    <r>
      <rPr>
        <b/>
        <sz val="11"/>
        <color rgb="FF000000"/>
        <rFont val="Verdana"/>
        <family val="2"/>
      </rPr>
      <t xml:space="preserve">Servicios Laboratorio de Calidad
</t>
    </r>
    <r>
      <rPr>
        <sz val="11"/>
        <color rgb="FF000000"/>
        <rFont val="Verdana"/>
        <family val="2"/>
      </rPr>
      <t xml:space="preserve"> Formato de Verificación de Transferpipetas y Buretas Automáticas</t>
    </r>
  </si>
  <si>
    <r>
      <t>Valor nominal del volúmen (</t>
    </r>
    <r>
      <rPr>
        <sz val="11"/>
        <color theme="1"/>
        <rFont val="Aptos Narrow"/>
        <family val="2"/>
      </rPr>
      <t>µ</t>
    </r>
    <r>
      <rPr>
        <sz val="11"/>
        <color theme="1"/>
        <rFont val="Verdana"/>
        <family val="2"/>
      </rPr>
      <t>L)</t>
    </r>
  </si>
  <si>
    <r>
      <t xml:space="preserve">Transferpipeta 20 - 200 </t>
    </r>
    <r>
      <rPr>
        <sz val="11"/>
        <color theme="1"/>
        <rFont val="Aptos Narrow"/>
        <family val="2"/>
      </rPr>
      <t>µ</t>
    </r>
    <r>
      <rPr>
        <sz val="11"/>
        <color theme="1"/>
        <rFont val="Calibri"/>
        <family val="2"/>
        <scheme val="minor"/>
      </rPr>
      <t>L</t>
    </r>
  </si>
  <si>
    <r>
      <t xml:space="preserve">Servicios Laboratorio de Calidad
</t>
    </r>
    <r>
      <rPr>
        <sz val="11"/>
        <color indexed="8"/>
        <rFont val="Verdana"/>
        <family val="2"/>
      </rPr>
      <t xml:space="preserve"> Formato de Verificación de Transferpipetas y Buretas Automáticas</t>
    </r>
  </si>
  <si>
    <r>
      <rPr>
        <b/>
        <sz val="11"/>
        <color indexed="8"/>
        <rFont val="Verdana"/>
        <family val="2"/>
      </rPr>
      <t xml:space="preserve">SERVICIOS - LABORATORIO DE CALIDAD </t>
    </r>
    <r>
      <rPr>
        <sz val="11"/>
        <color indexed="8"/>
        <rFont val="Verdana"/>
        <family val="2"/>
      </rPr>
      <t xml:space="preserve">
 Formato de Verificación de Transferpipetas y Buretas Automáticas</t>
    </r>
  </si>
  <si>
    <t>No cumple</t>
  </si>
  <si>
    <t>Se actualiza a la nueva plantilla de acuerdo con los lineamientos de la OAP</t>
  </si>
  <si>
    <r>
      <rPr>
        <b/>
        <sz val="11"/>
        <color indexed="8"/>
        <rFont val="Verdana"/>
        <family val="2"/>
      </rPr>
      <t>Código:</t>
    </r>
    <r>
      <rPr>
        <sz val="11"/>
        <color indexed="8"/>
        <rFont val="Verdana"/>
        <family val="2"/>
      </rPr>
      <t xml:space="preserve"> SLC-F074
</t>
    </r>
    <r>
      <rPr>
        <b/>
        <sz val="11"/>
        <color rgb="FF000000"/>
        <rFont val="Verdana"/>
        <family val="2"/>
      </rPr>
      <t>Versión:</t>
    </r>
    <r>
      <rPr>
        <sz val="11"/>
        <color indexed="8"/>
        <rFont val="Verdana"/>
        <family val="2"/>
      </rPr>
      <t xml:space="preserve"> 04
</t>
    </r>
    <r>
      <rPr>
        <b/>
        <sz val="11"/>
        <color rgb="FF000000"/>
        <rFont val="Verdana"/>
        <family val="2"/>
      </rPr>
      <t>Fecha:</t>
    </r>
    <r>
      <rPr>
        <sz val="11"/>
        <color indexed="8"/>
        <rFont val="Verdana"/>
        <family val="2"/>
      </rPr>
      <t xml:space="preserve"> 11/02/2025</t>
    </r>
  </si>
  <si>
    <t>Código: SLC-F074
Versión: 04
Fecha: 11/02/2026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</si>
</sst>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7"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0"/>
      <color theme="1"/>
      <name val="Calibri"/>
      <family val="2"/>
      <scheme val="minor"/>
    </font>
    <font>
      <sz val="10"/>
      <color theme="1"/>
      <name val="Verdana"/>
      <family val="2"/>
    </font>
    <font>
      <sz val="10"/>
      <color theme="0"/>
      <name val="Verdana"/>
      <family val="2"/>
    </font>
    <font>
      <sz val="10"/>
      <name val="Arial"/>
      <family val="2"/>
    </font>
    <font>
      <b/>
      <sz val="11"/>
      <name val="Verdana"/>
      <family val="2"/>
    </font>
    <font>
      <b/>
      <sz val="11"/>
      <color rgb="FF000000"/>
      <name val="Verdana"/>
      <family val="2"/>
    </font>
    <font>
      <sz val="11"/>
      <color rgb="FF000000"/>
      <name val="Verdana"/>
      <family val="2"/>
    </font>
    <font>
      <sz val="11"/>
      <color theme="1"/>
      <name val="Verdana"/>
      <family val="2"/>
    </font>
    <font>
      <b/>
      <sz val="11"/>
      <color indexed="8"/>
      <name val="Verdana"/>
      <family val="2"/>
    </font>
    <font>
      <sz val="11"/>
      <color indexed="8"/>
      <name val="Verdana"/>
      <family val="2"/>
    </font>
    <font>
      <b/>
      <sz val="11"/>
      <color theme="1"/>
      <name val="Verdana"/>
      <family val="2"/>
    </font>
    <font>
      <sz val="11"/>
      <name val="Verdana"/>
      <family val="2"/>
    </font>
    <font>
      <sz val="11"/>
      <color theme="1"/>
      <name val="Aptos Narrow"/>
      <family val="2"/>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CC99FF"/>
        <bgColor indexed="64"/>
      </patternFill>
    </fill>
    <fill>
      <patternFill patternType="solid">
        <fgColor rgb="FFFFFFFF"/>
        <bgColor rgb="FFFFFFFF"/>
      </patternFill>
    </fill>
    <fill>
      <patternFill patternType="solid">
        <fgColor rgb="FF00C69B"/>
        <bgColor indexed="64"/>
      </patternFill>
    </fill>
    <fill>
      <patternFill patternType="solid">
        <fgColor rgb="FF00C69B"/>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3" fillId="0" borderId="0"/>
    <xf numFmtId="0" fontId="7" fillId="0" borderId="0"/>
  </cellStyleXfs>
  <cellXfs count="101">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vertical="center"/>
    </xf>
    <xf numFmtId="0" fontId="5" fillId="0" borderId="0" xfId="0" applyFont="1"/>
    <xf numFmtId="0" fontId="5" fillId="0" borderId="0" xfId="0" applyFont="1" applyAlignment="1">
      <alignment horizontal="center"/>
    </xf>
    <xf numFmtId="0" fontId="5" fillId="4" borderId="0" xfId="0" applyFont="1" applyFill="1" applyAlignment="1">
      <alignment vertical="center" wrapText="1"/>
    </xf>
    <xf numFmtId="0" fontId="5" fillId="0" borderId="0" xfId="0" applyFont="1" applyAlignment="1">
      <alignment vertical="center"/>
    </xf>
    <xf numFmtId="0" fontId="6" fillId="0" borderId="0" xfId="1" applyFont="1"/>
    <xf numFmtId="0" fontId="5" fillId="0" borderId="0" xfId="1" applyFont="1"/>
    <xf numFmtId="0" fontId="5" fillId="0" borderId="0" xfId="1" applyFont="1" applyAlignment="1">
      <alignment vertical="center"/>
    </xf>
    <xf numFmtId="0" fontId="9" fillId="0" borderId="1" xfId="0" applyFont="1" applyBorder="1" applyAlignment="1">
      <alignment horizontal="center"/>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0" fontId="11" fillId="0" borderId="0" xfId="0" applyFont="1"/>
    <xf numFmtId="0" fontId="5" fillId="0" borderId="7" xfId="1" applyFont="1" applyBorder="1"/>
    <xf numFmtId="0" fontId="11" fillId="3" borderId="2" xfId="1" applyFont="1" applyFill="1" applyBorder="1" applyAlignment="1">
      <alignment vertical="center" wrapText="1"/>
    </xf>
    <xf numFmtId="0" fontId="11" fillId="3" borderId="8" xfId="1" applyFont="1" applyFill="1" applyBorder="1"/>
    <xf numFmtId="0" fontId="11" fillId="3" borderId="2" xfId="2" applyFont="1" applyFill="1" applyBorder="1" applyAlignment="1">
      <alignment vertical="center" wrapText="1"/>
    </xf>
    <xf numFmtId="0" fontId="8" fillId="7" borderId="2" xfId="1" applyFont="1" applyFill="1" applyBorder="1" applyAlignment="1">
      <alignment horizontal="center"/>
    </xf>
    <xf numFmtId="0" fontId="10" fillId="5" borderId="6" xfId="1" applyFont="1" applyFill="1" applyBorder="1" applyAlignment="1">
      <alignment horizontal="left" vertical="center" wrapText="1"/>
    </xf>
    <xf numFmtId="0" fontId="11" fillId="3" borderId="3" xfId="1" applyFont="1" applyFill="1" applyBorder="1"/>
    <xf numFmtId="0" fontId="11" fillId="6" borderId="3" xfId="1" applyFont="1" applyFill="1" applyBorder="1"/>
    <xf numFmtId="0" fontId="13" fillId="0" borderId="2" xfId="1" applyFont="1" applyBorder="1" applyAlignment="1">
      <alignment horizontal="center" vertical="center" wrapText="1"/>
    </xf>
    <xf numFmtId="0" fontId="11" fillId="0" borderId="1" xfId="0" applyFont="1" applyBorder="1"/>
    <xf numFmtId="0" fontId="10" fillId="0" borderId="1" xfId="0" applyFont="1" applyBorder="1" applyAlignment="1">
      <alignment horizontal="centerContinuous" vertical="center" wrapText="1"/>
    </xf>
    <xf numFmtId="0" fontId="14" fillId="0" borderId="1" xfId="0" applyFont="1" applyBorder="1" applyAlignment="1">
      <alignment horizontal="centerContinuous" vertical="center"/>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11" fillId="0" borderId="0" xfId="0" applyFont="1" applyAlignment="1">
      <alignment horizontal="left"/>
    </xf>
    <xf numFmtId="0" fontId="14" fillId="0" borderId="0" xfId="0" applyFont="1" applyAlignment="1">
      <alignment horizontal="left"/>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11" fillId="0" borderId="1" xfId="0" applyFont="1" applyBorder="1" applyAlignment="1" applyProtection="1">
      <alignment horizontal="center"/>
      <protection locked="0"/>
    </xf>
    <xf numFmtId="0" fontId="11" fillId="0" borderId="1" xfId="0" applyFont="1" applyBorder="1" applyProtection="1">
      <protection locked="0"/>
    </xf>
    <xf numFmtId="0" fontId="11" fillId="0" borderId="2" xfId="0" applyFont="1" applyBorder="1" applyAlignment="1">
      <alignment horizontal="right" wrapText="1"/>
    </xf>
    <xf numFmtId="0" fontId="11" fillId="0" borderId="4" xfId="0" applyFont="1" applyBorder="1" applyAlignment="1">
      <alignment horizontal="right" wrapText="1"/>
    </xf>
    <xf numFmtId="0" fontId="11" fillId="0" borderId="3" xfId="0" applyFont="1" applyBorder="1" applyAlignment="1">
      <alignment horizontal="right" wrapText="1"/>
    </xf>
    <xf numFmtId="0" fontId="8" fillId="6" borderId="1" xfId="0" applyFont="1" applyFill="1" applyBorder="1" applyAlignment="1">
      <alignment horizontal="center" vertical="center" wrapText="1"/>
    </xf>
    <xf numFmtId="9" fontId="8" fillId="6" borderId="1" xfId="0" applyNumberFormat="1" applyFont="1" applyFill="1" applyBorder="1" applyAlignment="1">
      <alignment horizontal="center" vertical="center"/>
    </xf>
    <xf numFmtId="0" fontId="11" fillId="0" borderId="1" xfId="0" applyFont="1" applyBorder="1" applyAlignment="1">
      <alignment horizontal="center"/>
    </xf>
    <xf numFmtId="0" fontId="15" fillId="0" borderId="1" xfId="0" applyFont="1" applyBorder="1" applyAlignment="1" applyProtection="1">
      <alignment horizontal="center"/>
      <protection locked="0"/>
    </xf>
    <xf numFmtId="2" fontId="15" fillId="3" borderId="1" xfId="0" applyNumberFormat="1" applyFont="1" applyFill="1" applyBorder="1" applyAlignment="1">
      <alignment horizontal="center"/>
    </xf>
    <xf numFmtId="0" fontId="15" fillId="3" borderId="1" xfId="0" applyFont="1" applyFill="1" applyBorder="1" applyAlignment="1" applyProtection="1">
      <alignment horizontal="center"/>
      <protection locked="0"/>
    </xf>
    <xf numFmtId="0" fontId="11" fillId="0" borderId="2" xfId="0" applyFont="1" applyBorder="1" applyAlignment="1">
      <alignment horizontal="centerContinuous"/>
    </xf>
    <xf numFmtId="0" fontId="11" fillId="0" borderId="3" xfId="0" applyFont="1" applyBorder="1" applyAlignment="1">
      <alignment horizontal="centerContinuous"/>
    </xf>
    <xf numFmtId="2" fontId="15" fillId="0" borderId="1" xfId="0" applyNumberFormat="1" applyFont="1" applyBorder="1" applyAlignment="1">
      <alignment horizontal="center"/>
    </xf>
    <xf numFmtId="2" fontId="15" fillId="0" borderId="1" xfId="0" applyNumberFormat="1" applyFont="1" applyBorder="1" applyAlignment="1">
      <alignment horizontal="centerContinuous"/>
    </xf>
    <xf numFmtId="0" fontId="11" fillId="0" borderId="2" xfId="0" applyFont="1" applyBorder="1" applyAlignment="1">
      <alignment horizontal="centerContinuous" vertical="center"/>
    </xf>
    <xf numFmtId="0" fontId="11" fillId="0" borderId="3" xfId="0" applyFont="1" applyBorder="1" applyAlignment="1">
      <alignment horizontal="centerContinuous" vertical="center"/>
    </xf>
    <xf numFmtId="0" fontId="15" fillId="3" borderId="1" xfId="0" applyFont="1" applyFill="1" applyBorder="1" applyAlignment="1">
      <alignment horizontal="center"/>
    </xf>
    <xf numFmtId="0" fontId="15" fillId="3" borderId="1" xfId="0" applyFont="1" applyFill="1" applyBorder="1" applyAlignment="1">
      <alignment horizontal="centerContinuous"/>
    </xf>
    <xf numFmtId="0" fontId="15" fillId="0" borderId="1" xfId="0" applyFont="1" applyBorder="1" applyAlignment="1">
      <alignment horizontal="center"/>
    </xf>
    <xf numFmtId="0" fontId="15" fillId="0" borderId="1" xfId="0" applyFont="1" applyBorder="1" applyAlignment="1">
      <alignment horizontal="centerContinuous"/>
    </xf>
    <xf numFmtId="0" fontId="15" fillId="2" borderId="1" xfId="0" applyFont="1" applyFill="1" applyBorder="1" applyAlignment="1" applyProtection="1">
      <alignment horizontal="center"/>
      <protection locked="0"/>
    </xf>
    <xf numFmtId="0" fontId="15" fillId="2" borderId="2" xfId="0" applyFont="1" applyFill="1" applyBorder="1" applyAlignment="1" applyProtection="1">
      <alignment horizontal="centerContinuous"/>
      <protection locked="0"/>
    </xf>
    <xf numFmtId="0" fontId="15" fillId="2" borderId="3" xfId="0" applyFont="1" applyFill="1" applyBorder="1" applyAlignment="1" applyProtection="1">
      <alignment horizontal="centerContinuous"/>
      <protection locked="0"/>
    </xf>
    <xf numFmtId="0" fontId="11" fillId="0" borderId="2" xfId="0" applyFont="1" applyBorder="1" applyAlignment="1">
      <alignment horizontal="centerContinuous" wrapText="1"/>
    </xf>
    <xf numFmtId="0" fontId="11" fillId="0" borderId="3" xfId="0" applyFont="1" applyBorder="1" applyAlignment="1">
      <alignment horizontal="centerContinuous"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pplyProtection="1">
      <alignment horizontal="center" vertical="center"/>
      <protection locked="0"/>
    </xf>
    <xf numFmtId="0" fontId="15" fillId="0" borderId="2" xfId="0" applyFont="1" applyBorder="1" applyAlignment="1" applyProtection="1">
      <alignment horizontal="centerContinuous" vertical="center"/>
      <protection locked="0"/>
    </xf>
    <xf numFmtId="0" fontId="15" fillId="0" borderId="3" xfId="0" applyFont="1" applyBorder="1" applyAlignment="1" applyProtection="1">
      <alignment horizontal="centerContinuous" vertical="center"/>
      <protection locked="0"/>
    </xf>
    <xf numFmtId="0" fontId="11" fillId="0" borderId="0" xfId="0" applyFont="1" applyAlignment="1">
      <alignment horizontal="center"/>
    </xf>
    <xf numFmtId="0" fontId="11" fillId="4" borderId="0" xfId="0" applyFont="1" applyFill="1" applyAlignment="1">
      <alignment vertical="center" wrapText="1"/>
    </xf>
    <xf numFmtId="0" fontId="14" fillId="0" borderId="2" xfId="0" applyFont="1" applyBorder="1" applyAlignment="1">
      <alignment horizontal="center" wrapText="1"/>
    </xf>
    <xf numFmtId="0" fontId="14" fillId="0" borderId="4" xfId="0" applyFont="1" applyBorder="1" applyAlignment="1">
      <alignment horizontal="center" wrapText="1"/>
    </xf>
    <xf numFmtId="0" fontId="14" fillId="0" borderId="3" xfId="0" applyFont="1" applyBorder="1" applyAlignment="1">
      <alignment horizontal="center" wrapText="1"/>
    </xf>
    <xf numFmtId="0" fontId="11" fillId="0" borderId="0" xfId="0" applyFont="1" applyAlignment="1">
      <alignment vertical="center"/>
    </xf>
    <xf numFmtId="0" fontId="14" fillId="0" borderId="1" xfId="0" applyFont="1" applyBorder="1" applyAlignment="1">
      <alignment horizontal="center" vertical="center"/>
    </xf>
    <xf numFmtId="9" fontId="14" fillId="0" borderId="2" xfId="0" applyNumberFormat="1" applyFont="1" applyBorder="1" applyAlignment="1">
      <alignment horizontal="center" wrapText="1"/>
    </xf>
    <xf numFmtId="9" fontId="14" fillId="0" borderId="3" xfId="0" applyNumberFormat="1" applyFont="1" applyBorder="1" applyAlignment="1">
      <alignment horizontal="center" wrapText="1"/>
    </xf>
    <xf numFmtId="0" fontId="14" fillId="0" borderId="1" xfId="0" applyFont="1" applyBorder="1" applyAlignment="1">
      <alignment horizontal="center" vertical="center" wrapText="1"/>
    </xf>
    <xf numFmtId="164"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wrapText="1"/>
    </xf>
    <xf numFmtId="164" fontId="11" fillId="0" borderId="1" xfId="0" applyNumberFormat="1" applyFont="1" applyBorder="1" applyAlignment="1">
      <alignment horizontal="center" vertical="center"/>
    </xf>
    <xf numFmtId="0" fontId="0" fillId="0" borderId="0" xfId="0" applyFont="1"/>
    <xf numFmtId="0" fontId="0" fillId="0" borderId="0" xfId="0" applyFont="1" applyAlignment="1">
      <alignment horizontal="center"/>
    </xf>
    <xf numFmtId="0" fontId="8" fillId="6" borderId="1" xfId="0" applyFont="1" applyFill="1" applyBorder="1" applyAlignment="1">
      <alignment horizontal="centerContinuous"/>
    </xf>
    <xf numFmtId="0" fontId="8" fillId="6" borderId="2" xfId="0" applyFont="1" applyFill="1" applyBorder="1" applyAlignment="1">
      <alignment horizontal="centerContinuous"/>
    </xf>
    <xf numFmtId="0" fontId="8" fillId="6" borderId="4" xfId="0" applyFont="1" applyFill="1" applyBorder="1" applyAlignment="1">
      <alignment horizontal="centerContinuous"/>
    </xf>
    <xf numFmtId="0" fontId="8" fillId="6" borderId="3" xfId="0" applyFont="1" applyFill="1" applyBorder="1" applyAlignment="1">
      <alignment horizontal="centerContinuous"/>
    </xf>
    <xf numFmtId="0" fontId="14" fillId="0" borderId="1" xfId="0" applyFont="1" applyBorder="1" applyAlignment="1">
      <alignment horizontal="centerContinuous" vertical="center" wrapText="1"/>
    </xf>
    <xf numFmtId="0" fontId="11" fillId="0" borderId="1" xfId="0" applyFont="1" applyBorder="1" applyAlignment="1">
      <alignment horizontal="centerContinuous"/>
    </xf>
    <xf numFmtId="0" fontId="10" fillId="0" borderId="1" xfId="0" applyFont="1" applyBorder="1" applyAlignment="1">
      <alignment vertical="center" wrapText="1"/>
    </xf>
    <xf numFmtId="0" fontId="9" fillId="3" borderId="2" xfId="0" applyFont="1" applyFill="1" applyBorder="1"/>
    <xf numFmtId="0" fontId="9" fillId="3" borderId="3" xfId="0" applyFont="1" applyFill="1" applyBorder="1"/>
    <xf numFmtId="0" fontId="10" fillId="3" borderId="2" xfId="0" applyFont="1" applyFill="1" applyBorder="1" applyAlignment="1">
      <alignment vertical="center" wrapText="1"/>
    </xf>
    <xf numFmtId="0" fontId="10" fillId="3" borderId="3" xfId="0" applyFont="1" applyFill="1" applyBorder="1" applyAlignment="1">
      <alignment wrapText="1"/>
    </xf>
    <xf numFmtId="0" fontId="15" fillId="0" borderId="1" xfId="0" applyFont="1" applyBorder="1" applyAlignment="1" applyProtection="1">
      <alignment wrapText="1"/>
      <protection locked="0"/>
    </xf>
    <xf numFmtId="0" fontId="11" fillId="0" borderId="2" xfId="0" applyFont="1" applyBorder="1" applyAlignment="1">
      <alignment horizontal="right" vertical="center"/>
    </xf>
    <xf numFmtId="0" fontId="11" fillId="0" borderId="4" xfId="0" applyFont="1" applyBorder="1" applyAlignment="1">
      <alignment horizontal="right" vertical="center"/>
    </xf>
    <xf numFmtId="0" fontId="11" fillId="0" borderId="3" xfId="0" applyFont="1" applyBorder="1" applyAlignment="1">
      <alignment horizontal="right" vertical="center"/>
    </xf>
  </cellXfs>
  <cellStyles count="3">
    <cellStyle name="Normal" xfId="0" builtinId="0"/>
    <cellStyle name="Normal 2" xfId="1" xr:uid="{00000000-0005-0000-0000-000002000000}"/>
    <cellStyle name="Normal 3" xfId="2" xr:uid="{3EDFC7E5-4B62-4BE3-BC1C-528147511C10}"/>
  </cellStyles>
  <dxfs count="4">
    <dxf>
      <fill>
        <patternFill>
          <bgColor theme="9"/>
        </patternFill>
      </fill>
    </dxf>
    <dxf>
      <fill>
        <patternFill>
          <bgColor rgb="FFFF0000"/>
        </patternFill>
      </fill>
    </dxf>
    <dxf>
      <fill>
        <patternFill>
          <bgColor theme="9"/>
        </patternFill>
      </fill>
    </dxf>
    <dxf>
      <fill>
        <patternFill>
          <bgColor rgb="FFFF0000"/>
        </patternFill>
      </fill>
    </dxf>
  </dxfs>
  <tableStyles count="0" defaultTableStyle="TableStyleMedium2" defaultPivotStyle="PivotStyleLight16"/>
  <colors>
    <mruColors>
      <color rgb="FF00C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548640</xdr:colOff>
      <xdr:row>0</xdr:row>
      <xdr:rowOff>47625</xdr:rowOff>
    </xdr:from>
    <xdr:to>
      <xdr:col>0</xdr:col>
      <xdr:colOff>1171575</xdr:colOff>
      <xdr:row>0</xdr:row>
      <xdr:rowOff>637480</xdr:rowOff>
    </xdr:to>
    <xdr:pic>
      <xdr:nvPicPr>
        <xdr:cNvPr id="3" name="Imagen 2">
          <a:extLst>
            <a:ext uri="{FF2B5EF4-FFF2-40B4-BE49-F238E27FC236}">
              <a16:creationId xmlns:a16="http://schemas.microsoft.com/office/drawing/2014/main" id="{102150B4-A3B4-4B5E-8F53-468B8809F866}"/>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 y="47625"/>
          <a:ext cx="622935" cy="589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0</xdr:row>
      <xdr:rowOff>74836</xdr:rowOff>
    </xdr:from>
    <xdr:to>
      <xdr:col>0</xdr:col>
      <xdr:colOff>990600</xdr:colOff>
      <xdr:row>0</xdr:row>
      <xdr:rowOff>742256</xdr:rowOff>
    </xdr:to>
    <xdr:pic>
      <xdr:nvPicPr>
        <xdr:cNvPr id="3" name="Imagen 2">
          <a:extLst>
            <a:ext uri="{FF2B5EF4-FFF2-40B4-BE49-F238E27FC236}">
              <a16:creationId xmlns:a16="http://schemas.microsoft.com/office/drawing/2014/main" id="{28553B60-FEDB-4BA5-8A85-F6D600B7DB7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74836"/>
          <a:ext cx="704850" cy="667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0</xdr:row>
      <xdr:rowOff>85725</xdr:rowOff>
    </xdr:from>
    <xdr:to>
      <xdr:col>0</xdr:col>
      <xdr:colOff>866775</xdr:colOff>
      <xdr:row>0</xdr:row>
      <xdr:rowOff>723900</xdr:rowOff>
    </xdr:to>
    <xdr:pic>
      <xdr:nvPicPr>
        <xdr:cNvPr id="2" name="Imagen 1" descr="&quot;&quot;">
          <a:extLst>
            <a:ext uri="{FF2B5EF4-FFF2-40B4-BE49-F238E27FC236}">
              <a16:creationId xmlns:a16="http://schemas.microsoft.com/office/drawing/2014/main" id="{EC015596-E145-4CB7-9450-524A4D15F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85725"/>
          <a:ext cx="6477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6"/>
  <sheetViews>
    <sheetView tabSelected="1" view="pageBreakPreview" zoomScaleNormal="100" zoomScaleSheetLayoutView="100" workbookViewId="0">
      <selection activeCell="F1" sqref="F1:G1"/>
    </sheetView>
  </sheetViews>
  <sheetFormatPr baseColWidth="10" defaultColWidth="11.42578125" defaultRowHeight="12.75" x14ac:dyDescent="0.2"/>
  <cols>
    <col min="1" max="1" width="28.5703125" style="1" customWidth="1"/>
    <col min="2" max="2" width="14.5703125" style="1" customWidth="1"/>
    <col min="3" max="3" width="15.140625" style="1" customWidth="1"/>
    <col min="4" max="4" width="14" style="1" customWidth="1"/>
    <col min="5" max="5" width="15.85546875" style="1" customWidth="1"/>
    <col min="6" max="6" width="13.85546875" style="1" customWidth="1"/>
    <col min="7" max="7" width="17.7109375" style="1" customWidth="1"/>
    <col min="8" max="8" width="6.7109375" style="1" customWidth="1"/>
    <col min="9" max="9" width="38.5703125" style="2" customWidth="1"/>
    <col min="10" max="10" width="10.28515625" style="1" customWidth="1"/>
    <col min="11" max="11" width="9" style="1" customWidth="1"/>
    <col min="12" max="12" width="10.28515625" style="1" customWidth="1"/>
    <col min="13" max="13" width="9.140625" style="1" customWidth="1"/>
    <col min="14" max="14" width="10.140625" style="1" customWidth="1"/>
    <col min="15" max="15" width="12" style="1" customWidth="1"/>
    <col min="16" max="16" width="11.42578125" style="1"/>
    <col min="17" max="17" width="17" style="1" customWidth="1"/>
    <col min="18" max="16384" width="11.42578125" style="1"/>
  </cols>
  <sheetData>
    <row r="1" spans="1:20" ht="53.25" customHeight="1" x14ac:dyDescent="0.2">
      <c r="A1" s="24"/>
      <c r="B1" s="25" t="s">
        <v>51</v>
      </c>
      <c r="C1" s="26"/>
      <c r="D1" s="26"/>
      <c r="E1" s="26"/>
      <c r="F1" s="27" t="s">
        <v>58</v>
      </c>
      <c r="G1" s="28"/>
      <c r="H1" s="4"/>
      <c r="I1" s="5"/>
      <c r="J1" s="4"/>
      <c r="K1" s="4"/>
      <c r="L1" s="4"/>
      <c r="M1" s="4"/>
      <c r="N1" s="4"/>
      <c r="O1" s="4"/>
      <c r="P1" s="4"/>
      <c r="Q1" s="4"/>
      <c r="R1" s="4"/>
      <c r="S1" s="4"/>
      <c r="T1" s="4"/>
    </row>
    <row r="2" spans="1:20" ht="14.25" x14ac:dyDescent="0.2">
      <c r="A2" s="14"/>
      <c r="B2" s="14"/>
      <c r="C2" s="14"/>
      <c r="D2" s="14"/>
      <c r="E2" s="14"/>
      <c r="F2" s="14"/>
      <c r="G2" s="14"/>
      <c r="H2" s="4"/>
      <c r="I2" s="5"/>
      <c r="J2" s="4"/>
      <c r="K2" s="4"/>
      <c r="L2" s="4"/>
      <c r="M2" s="4"/>
      <c r="N2" s="4"/>
      <c r="O2" s="4"/>
      <c r="P2" s="4"/>
      <c r="Q2" s="4"/>
      <c r="R2" s="4"/>
      <c r="S2" s="4"/>
      <c r="T2" s="4"/>
    </row>
    <row r="3" spans="1:20" ht="15" customHeight="1" x14ac:dyDescent="0.2">
      <c r="A3" s="29" t="s">
        <v>28</v>
      </c>
      <c r="B3" s="29"/>
      <c r="C3" s="29"/>
      <c r="D3" s="29" t="s">
        <v>27</v>
      </c>
      <c r="E3" s="29"/>
      <c r="F3" s="29"/>
      <c r="G3" s="29"/>
      <c r="H3" s="4"/>
      <c r="I3" s="5"/>
      <c r="J3" s="6"/>
      <c r="K3" s="6"/>
      <c r="L3" s="6"/>
      <c r="M3" s="6"/>
      <c r="N3" s="6"/>
      <c r="O3" s="6"/>
      <c r="P3" s="4"/>
      <c r="Q3" s="4"/>
      <c r="R3" s="4"/>
      <c r="S3" s="4"/>
      <c r="T3" s="4"/>
    </row>
    <row r="4" spans="1:20" ht="16.5" customHeight="1" x14ac:dyDescent="0.2">
      <c r="A4" s="30"/>
      <c r="B4" s="14"/>
      <c r="C4" s="14"/>
      <c r="D4" s="14"/>
      <c r="E4" s="14"/>
      <c r="F4" s="14"/>
      <c r="G4" s="14"/>
      <c r="H4" s="4"/>
      <c r="I4" s="5"/>
      <c r="J4" s="6"/>
      <c r="K4" s="6"/>
      <c r="L4" s="6"/>
      <c r="M4" s="6"/>
      <c r="N4" s="6"/>
      <c r="O4" s="6"/>
      <c r="P4" s="4"/>
      <c r="Q4" s="4"/>
      <c r="R4" s="4"/>
      <c r="S4" s="4"/>
      <c r="T4" s="4"/>
    </row>
    <row r="5" spans="1:20" ht="15" customHeight="1" x14ac:dyDescent="0.2">
      <c r="A5" s="14"/>
      <c r="B5" s="14"/>
      <c r="C5" s="14"/>
      <c r="D5" s="14"/>
      <c r="E5" s="14"/>
      <c r="F5" s="14"/>
      <c r="G5" s="14"/>
      <c r="H5" s="4"/>
      <c r="I5" s="5"/>
      <c r="J5" s="6"/>
      <c r="K5" s="6"/>
      <c r="L5" s="6"/>
      <c r="M5" s="6"/>
      <c r="N5" s="6"/>
      <c r="O5" s="6"/>
      <c r="P5" s="4"/>
      <c r="Q5" s="4"/>
      <c r="R5" s="4"/>
      <c r="S5" s="4"/>
      <c r="T5" s="4"/>
    </row>
    <row r="6" spans="1:20" ht="15" customHeight="1" x14ac:dyDescent="0.2">
      <c r="A6" s="14"/>
      <c r="B6" s="14"/>
      <c r="C6" s="14"/>
      <c r="D6" s="14"/>
      <c r="E6" s="14"/>
      <c r="F6" s="14"/>
      <c r="G6" s="14"/>
      <c r="H6" s="4"/>
      <c r="I6" s="5"/>
      <c r="J6" s="6"/>
      <c r="K6" s="6"/>
      <c r="L6" s="6"/>
      <c r="M6" s="6"/>
      <c r="N6" s="6"/>
      <c r="O6" s="6"/>
      <c r="P6" s="4"/>
      <c r="Q6" s="4"/>
      <c r="R6" s="4"/>
      <c r="S6" s="4"/>
      <c r="T6" s="4"/>
    </row>
    <row r="7" spans="1:20" ht="23.25" customHeight="1" x14ac:dyDescent="0.2">
      <c r="A7" s="31" t="s">
        <v>4</v>
      </c>
      <c r="B7" s="32"/>
      <c r="C7" s="14"/>
      <c r="D7" s="14"/>
      <c r="E7" s="14"/>
      <c r="F7" s="14"/>
      <c r="G7" s="14"/>
      <c r="H7" s="4"/>
      <c r="I7" s="5"/>
      <c r="J7" s="6"/>
      <c r="K7" s="6"/>
      <c r="L7" s="6"/>
      <c r="M7" s="6"/>
      <c r="N7" s="6"/>
      <c r="O7" s="6"/>
      <c r="P7" s="4"/>
      <c r="Q7" s="4"/>
      <c r="R7" s="4"/>
      <c r="S7" s="4"/>
      <c r="T7" s="4"/>
    </row>
    <row r="8" spans="1:20" ht="30.75" customHeight="1" x14ac:dyDescent="0.2">
      <c r="A8" s="33" t="s">
        <v>14</v>
      </c>
      <c r="B8" s="34" t="s">
        <v>15</v>
      </c>
      <c r="C8" s="14"/>
      <c r="D8" s="35" t="s">
        <v>3</v>
      </c>
      <c r="E8" s="35"/>
      <c r="F8" s="35"/>
      <c r="G8" s="35"/>
      <c r="H8" s="4"/>
      <c r="I8" s="68"/>
      <c r="J8" s="69"/>
      <c r="K8" s="69"/>
      <c r="L8" s="69"/>
      <c r="M8" s="69"/>
      <c r="N8" s="69"/>
      <c r="O8" s="69"/>
      <c r="P8" s="14"/>
      <c r="Q8" s="14"/>
      <c r="R8" s="14"/>
      <c r="S8" s="4"/>
      <c r="T8" s="4"/>
    </row>
    <row r="9" spans="1:20" ht="30" customHeight="1" x14ac:dyDescent="0.2">
      <c r="A9" s="97" t="s">
        <v>25</v>
      </c>
      <c r="B9" s="36"/>
      <c r="C9" s="14"/>
      <c r="D9" s="98" t="s">
        <v>38</v>
      </c>
      <c r="E9" s="99"/>
      <c r="F9" s="100"/>
      <c r="G9" s="37"/>
      <c r="H9" s="4"/>
      <c r="I9" s="68"/>
      <c r="J9" s="69"/>
      <c r="K9" s="69"/>
      <c r="L9" s="69"/>
      <c r="M9" s="69"/>
      <c r="N9" s="69"/>
      <c r="O9" s="69"/>
      <c r="P9" s="14"/>
      <c r="Q9" s="14"/>
      <c r="R9" s="14"/>
      <c r="S9" s="4"/>
      <c r="T9" s="4"/>
    </row>
    <row r="10" spans="1:20" ht="15" customHeight="1" x14ac:dyDescent="0.2">
      <c r="A10" s="24" t="s">
        <v>5</v>
      </c>
      <c r="B10" s="37"/>
      <c r="C10" s="14"/>
      <c r="D10" s="38" t="s">
        <v>39</v>
      </c>
      <c r="E10" s="39"/>
      <c r="F10" s="40"/>
      <c r="G10" s="37"/>
      <c r="H10" s="4"/>
      <c r="I10" s="68"/>
      <c r="J10" s="69"/>
      <c r="K10" s="69"/>
      <c r="L10" s="69"/>
      <c r="M10" s="69"/>
      <c r="N10" s="69"/>
      <c r="O10" s="69"/>
      <c r="P10" s="14"/>
      <c r="Q10" s="14"/>
      <c r="R10" s="14"/>
      <c r="S10" s="4"/>
      <c r="T10" s="4"/>
    </row>
    <row r="11" spans="1:20" ht="14.25" x14ac:dyDescent="0.2">
      <c r="A11" s="24" t="s">
        <v>11</v>
      </c>
      <c r="B11" s="37"/>
      <c r="C11" s="14"/>
      <c r="D11" s="14"/>
      <c r="E11" s="14"/>
      <c r="F11" s="14"/>
      <c r="G11" s="14"/>
      <c r="H11" s="4"/>
      <c r="I11" s="68"/>
      <c r="J11" s="69"/>
      <c r="K11" s="69"/>
      <c r="L11" s="69"/>
      <c r="M11" s="69"/>
      <c r="N11" s="69"/>
      <c r="O11" s="69"/>
      <c r="P11" s="14"/>
      <c r="Q11" s="14"/>
      <c r="R11" s="14"/>
      <c r="S11" s="4"/>
      <c r="T11" s="4"/>
    </row>
    <row r="12" spans="1:20" ht="15" customHeight="1" x14ac:dyDescent="0.2">
      <c r="A12" s="14"/>
      <c r="B12" s="14"/>
      <c r="C12" s="14"/>
      <c r="D12" s="14"/>
      <c r="E12" s="14"/>
      <c r="F12" s="14"/>
      <c r="G12" s="14"/>
      <c r="H12" s="4"/>
      <c r="I12" s="68"/>
      <c r="J12" s="69"/>
      <c r="K12" s="69"/>
      <c r="L12" s="69"/>
      <c r="M12" s="69"/>
      <c r="N12" s="69"/>
      <c r="O12" s="69"/>
      <c r="P12" s="14"/>
      <c r="Q12" s="14"/>
      <c r="R12" s="14"/>
      <c r="S12" s="4"/>
      <c r="T12" s="4"/>
    </row>
    <row r="13" spans="1:20" ht="15" customHeight="1" x14ac:dyDescent="0.2">
      <c r="A13" s="41" t="s">
        <v>0</v>
      </c>
      <c r="B13" s="42" t="s">
        <v>12</v>
      </c>
      <c r="C13" s="35"/>
      <c r="D13" s="42" t="s">
        <v>21</v>
      </c>
      <c r="E13" s="35"/>
      <c r="F13" s="42" t="s">
        <v>13</v>
      </c>
      <c r="G13" s="35"/>
      <c r="H13" s="4"/>
      <c r="I13" s="68"/>
      <c r="J13" s="70" t="s">
        <v>32</v>
      </c>
      <c r="K13" s="71"/>
      <c r="L13" s="71"/>
      <c r="M13" s="71"/>
      <c r="N13" s="71"/>
      <c r="O13" s="72"/>
      <c r="P13" s="14"/>
      <c r="Q13" s="14"/>
      <c r="R13" s="14"/>
      <c r="S13" s="4"/>
      <c r="T13" s="4"/>
    </row>
    <row r="14" spans="1:20" s="3" customFormat="1" ht="48" customHeight="1" x14ac:dyDescent="0.2">
      <c r="A14" s="41"/>
      <c r="B14" s="34" t="s">
        <v>42</v>
      </c>
      <c r="C14" s="34" t="s">
        <v>43</v>
      </c>
      <c r="D14" s="34" t="s">
        <v>42</v>
      </c>
      <c r="E14" s="34" t="s">
        <v>43</v>
      </c>
      <c r="F14" s="34" t="s">
        <v>42</v>
      </c>
      <c r="G14" s="34" t="s">
        <v>43</v>
      </c>
      <c r="H14" s="7"/>
      <c r="I14" s="74" t="s">
        <v>14</v>
      </c>
      <c r="J14" s="75">
        <v>0.1</v>
      </c>
      <c r="K14" s="76"/>
      <c r="L14" s="75">
        <v>0.5</v>
      </c>
      <c r="M14" s="76"/>
      <c r="N14" s="75">
        <v>1</v>
      </c>
      <c r="O14" s="76"/>
      <c r="P14" s="73"/>
      <c r="Q14" s="77" t="s">
        <v>8</v>
      </c>
      <c r="R14" s="77" t="s">
        <v>9</v>
      </c>
      <c r="S14" s="7"/>
      <c r="T14" s="7"/>
    </row>
    <row r="15" spans="1:20" ht="16.5" customHeight="1" x14ac:dyDescent="0.2">
      <c r="A15" s="43">
        <v>1</v>
      </c>
      <c r="B15" s="44"/>
      <c r="C15" s="45" t="e">
        <f>(B15*1000)*$C$30</f>
        <v>#N/A</v>
      </c>
      <c r="D15" s="46"/>
      <c r="E15" s="45" t="e">
        <f>(D15*1000)*$C$30</f>
        <v>#N/A</v>
      </c>
      <c r="F15" s="46"/>
      <c r="G15" s="45" t="e">
        <f>(F15*1000)*$C$30</f>
        <v>#N/A</v>
      </c>
      <c r="H15" s="4"/>
      <c r="I15" s="74"/>
      <c r="J15" s="43" t="s">
        <v>7</v>
      </c>
      <c r="K15" s="43" t="s">
        <v>22</v>
      </c>
      <c r="L15" s="43" t="s">
        <v>7</v>
      </c>
      <c r="M15" s="43" t="s">
        <v>22</v>
      </c>
      <c r="N15" s="43" t="s">
        <v>7</v>
      </c>
      <c r="O15" s="43" t="s">
        <v>22</v>
      </c>
      <c r="P15" s="14"/>
      <c r="Q15" s="78">
        <v>15</v>
      </c>
      <c r="R15" s="79">
        <v>1.0017</v>
      </c>
      <c r="S15" s="4"/>
      <c r="T15" s="4"/>
    </row>
    <row r="16" spans="1:20" ht="16.5" customHeight="1" x14ac:dyDescent="0.2">
      <c r="A16" s="43">
        <v>2</v>
      </c>
      <c r="B16" s="44"/>
      <c r="C16" s="45" t="e">
        <f t="shared" ref="C16:E24" si="0">(B16*1000)*$C$30</f>
        <v>#N/A</v>
      </c>
      <c r="D16" s="46"/>
      <c r="E16" s="45" t="e">
        <f t="shared" si="0"/>
        <v>#N/A</v>
      </c>
      <c r="F16" s="46"/>
      <c r="G16" s="45" t="e">
        <f t="shared" ref="G16:G24" si="1">(F16*1000)*$C$30</f>
        <v>#N/A</v>
      </c>
      <c r="H16" s="4"/>
      <c r="I16" s="80" t="s">
        <v>26</v>
      </c>
      <c r="J16" s="81">
        <v>2</v>
      </c>
      <c r="K16" s="81">
        <v>0.04</v>
      </c>
      <c r="L16" s="81">
        <v>10</v>
      </c>
      <c r="M16" s="81">
        <v>0.04</v>
      </c>
      <c r="N16" s="81">
        <v>20</v>
      </c>
      <c r="O16" s="81">
        <v>0.04</v>
      </c>
      <c r="P16" s="14"/>
      <c r="Q16" s="78">
        <v>15.5</v>
      </c>
      <c r="R16" s="79">
        <v>1.0018</v>
      </c>
      <c r="S16" s="4"/>
      <c r="T16" s="4"/>
    </row>
    <row r="17" spans="1:20" ht="16.5" customHeight="1" x14ac:dyDescent="0.2">
      <c r="A17" s="43">
        <v>3</v>
      </c>
      <c r="B17" s="44"/>
      <c r="C17" s="45" t="e">
        <f t="shared" si="0"/>
        <v>#N/A</v>
      </c>
      <c r="D17" s="46"/>
      <c r="E17" s="45" t="e">
        <f t="shared" si="0"/>
        <v>#N/A</v>
      </c>
      <c r="F17" s="46"/>
      <c r="G17" s="45" t="e">
        <f t="shared" si="1"/>
        <v>#N/A</v>
      </c>
      <c r="H17" s="4"/>
      <c r="I17" s="43" t="s">
        <v>23</v>
      </c>
      <c r="J17" s="82" t="s">
        <v>20</v>
      </c>
      <c r="K17" s="82" t="s">
        <v>20</v>
      </c>
      <c r="L17" s="82" t="s">
        <v>20</v>
      </c>
      <c r="M17" s="82" t="s">
        <v>20</v>
      </c>
      <c r="N17" s="82">
        <v>100</v>
      </c>
      <c r="O17" s="80">
        <v>0.8</v>
      </c>
      <c r="P17" s="14"/>
      <c r="Q17" s="78">
        <v>16</v>
      </c>
      <c r="R17" s="79">
        <v>1.0019</v>
      </c>
      <c r="S17" s="4"/>
      <c r="T17" s="4"/>
    </row>
    <row r="18" spans="1:20" ht="16.5" customHeight="1" x14ac:dyDescent="0.2">
      <c r="A18" s="43">
        <v>4</v>
      </c>
      <c r="B18" s="44"/>
      <c r="C18" s="45" t="e">
        <f t="shared" si="0"/>
        <v>#N/A</v>
      </c>
      <c r="D18" s="46"/>
      <c r="E18" s="45" t="e">
        <f t="shared" si="0"/>
        <v>#N/A</v>
      </c>
      <c r="F18" s="46"/>
      <c r="G18" s="45" t="e">
        <f t="shared" si="1"/>
        <v>#N/A</v>
      </c>
      <c r="H18" s="4"/>
      <c r="I18" s="43" t="s">
        <v>24</v>
      </c>
      <c r="J18" s="82" t="s">
        <v>20</v>
      </c>
      <c r="K18" s="82" t="s">
        <v>20</v>
      </c>
      <c r="L18" s="82" t="s">
        <v>20</v>
      </c>
      <c r="M18" s="82" t="s">
        <v>20</v>
      </c>
      <c r="N18" s="82">
        <v>500</v>
      </c>
      <c r="O18" s="83">
        <v>4</v>
      </c>
      <c r="P18" s="14"/>
      <c r="Q18" s="78">
        <v>16.5</v>
      </c>
      <c r="R18" s="79">
        <v>1.002</v>
      </c>
      <c r="S18" s="4"/>
      <c r="T18" s="4"/>
    </row>
    <row r="19" spans="1:20" ht="16.5" customHeight="1" x14ac:dyDescent="0.2">
      <c r="A19" s="43">
        <v>5</v>
      </c>
      <c r="B19" s="44"/>
      <c r="C19" s="45" t="e">
        <f t="shared" si="0"/>
        <v>#N/A</v>
      </c>
      <c r="D19" s="46"/>
      <c r="E19" s="45" t="e">
        <f t="shared" si="0"/>
        <v>#N/A</v>
      </c>
      <c r="F19" s="46"/>
      <c r="G19" s="45" t="e">
        <f t="shared" si="1"/>
        <v>#N/A</v>
      </c>
      <c r="H19" s="4"/>
      <c r="I19" s="43" t="s">
        <v>25</v>
      </c>
      <c r="J19" s="82">
        <v>0.5</v>
      </c>
      <c r="K19" s="80">
        <v>0.12</v>
      </c>
      <c r="L19" s="82">
        <v>5</v>
      </c>
      <c r="M19" s="80">
        <v>0.12</v>
      </c>
      <c r="N19" s="81">
        <v>10</v>
      </c>
      <c r="O19" s="80">
        <v>0.12</v>
      </c>
      <c r="P19" s="14"/>
      <c r="Q19" s="78">
        <v>17</v>
      </c>
      <c r="R19" s="79">
        <v>1.0021</v>
      </c>
      <c r="S19" s="4"/>
      <c r="T19" s="4"/>
    </row>
    <row r="20" spans="1:20" ht="16.5" customHeight="1" x14ac:dyDescent="0.2">
      <c r="A20" s="43">
        <v>6</v>
      </c>
      <c r="B20" s="44"/>
      <c r="C20" s="45" t="e">
        <f t="shared" si="0"/>
        <v>#N/A</v>
      </c>
      <c r="D20" s="46"/>
      <c r="E20" s="45" t="e">
        <f t="shared" si="0"/>
        <v>#N/A</v>
      </c>
      <c r="F20" s="46"/>
      <c r="G20" s="45" t="e">
        <f t="shared" si="1"/>
        <v>#N/A</v>
      </c>
      <c r="H20" s="4"/>
      <c r="I20" s="43" t="s">
        <v>16</v>
      </c>
      <c r="J20" s="80">
        <v>10</v>
      </c>
      <c r="K20" s="80">
        <v>0.8</v>
      </c>
      <c r="L20" s="80">
        <v>50</v>
      </c>
      <c r="M20" s="80">
        <v>0.8</v>
      </c>
      <c r="N20" s="81">
        <v>100</v>
      </c>
      <c r="O20" s="80">
        <v>0.8</v>
      </c>
      <c r="P20" s="14"/>
      <c r="Q20" s="78">
        <v>17.5</v>
      </c>
      <c r="R20" s="79">
        <v>1.0022</v>
      </c>
      <c r="S20" s="4"/>
      <c r="T20" s="4"/>
    </row>
    <row r="21" spans="1:20" ht="16.5" customHeight="1" x14ac:dyDescent="0.25">
      <c r="A21" s="43">
        <v>7</v>
      </c>
      <c r="B21" s="44"/>
      <c r="C21" s="45" t="e">
        <f t="shared" si="0"/>
        <v>#N/A</v>
      </c>
      <c r="D21" s="46"/>
      <c r="E21" s="45" t="e">
        <f t="shared" si="0"/>
        <v>#N/A</v>
      </c>
      <c r="F21" s="46"/>
      <c r="G21" s="45" t="e">
        <f t="shared" si="1"/>
        <v>#N/A</v>
      </c>
      <c r="H21" s="4"/>
      <c r="I21" s="43" t="s">
        <v>53</v>
      </c>
      <c r="J21" s="80">
        <v>20</v>
      </c>
      <c r="K21" s="80">
        <v>1.6</v>
      </c>
      <c r="L21" s="80">
        <v>100</v>
      </c>
      <c r="M21" s="80">
        <v>1.6</v>
      </c>
      <c r="N21" s="81">
        <v>200</v>
      </c>
      <c r="O21" s="80">
        <v>1.6</v>
      </c>
      <c r="P21" s="14"/>
      <c r="Q21" s="78">
        <v>18</v>
      </c>
      <c r="R21" s="79">
        <v>1.0022</v>
      </c>
      <c r="S21" s="4"/>
      <c r="T21" s="4"/>
    </row>
    <row r="22" spans="1:20" ht="16.5" customHeight="1" x14ac:dyDescent="0.2">
      <c r="A22" s="43">
        <v>8</v>
      </c>
      <c r="B22" s="44"/>
      <c r="C22" s="45" t="e">
        <f t="shared" si="0"/>
        <v>#N/A</v>
      </c>
      <c r="D22" s="46"/>
      <c r="E22" s="45" t="e">
        <f t="shared" si="0"/>
        <v>#N/A</v>
      </c>
      <c r="F22" s="46"/>
      <c r="G22" s="45" t="e">
        <f t="shared" si="1"/>
        <v>#N/A</v>
      </c>
      <c r="H22" s="4"/>
      <c r="I22" s="43" t="s">
        <v>18</v>
      </c>
      <c r="J22" s="80">
        <v>100</v>
      </c>
      <c r="K22" s="78">
        <v>8</v>
      </c>
      <c r="L22" s="80">
        <v>500</v>
      </c>
      <c r="M22" s="78">
        <v>8</v>
      </c>
      <c r="N22" s="83">
        <v>1000</v>
      </c>
      <c r="O22" s="78">
        <v>8</v>
      </c>
      <c r="P22" s="14"/>
      <c r="Q22" s="78">
        <v>18.5</v>
      </c>
      <c r="R22" s="79">
        <v>1.0023</v>
      </c>
      <c r="S22" s="4"/>
      <c r="T22" s="4"/>
    </row>
    <row r="23" spans="1:20" ht="16.5" customHeight="1" x14ac:dyDescent="0.2">
      <c r="A23" s="43">
        <v>9</v>
      </c>
      <c r="B23" s="44"/>
      <c r="C23" s="45" t="e">
        <f t="shared" si="0"/>
        <v>#N/A</v>
      </c>
      <c r="D23" s="46"/>
      <c r="E23" s="45" t="e">
        <f t="shared" si="0"/>
        <v>#N/A</v>
      </c>
      <c r="F23" s="46"/>
      <c r="G23" s="45" t="e">
        <f t="shared" si="1"/>
        <v>#N/A</v>
      </c>
      <c r="H23" s="4"/>
      <c r="I23" s="43" t="s">
        <v>19</v>
      </c>
      <c r="J23" s="83">
        <v>500</v>
      </c>
      <c r="K23" s="81">
        <v>40</v>
      </c>
      <c r="L23" s="83">
        <v>2500</v>
      </c>
      <c r="M23" s="81">
        <v>40</v>
      </c>
      <c r="N23" s="81">
        <v>5000</v>
      </c>
      <c r="O23" s="81">
        <v>40</v>
      </c>
      <c r="P23" s="14"/>
      <c r="Q23" s="78">
        <v>19</v>
      </c>
      <c r="R23" s="79">
        <v>1.0024</v>
      </c>
      <c r="S23" s="4"/>
      <c r="T23" s="4"/>
    </row>
    <row r="24" spans="1:20" ht="16.5" customHeight="1" x14ac:dyDescent="0.2">
      <c r="A24" s="43">
        <v>10</v>
      </c>
      <c r="B24" s="44"/>
      <c r="C24" s="45" t="e">
        <f t="shared" si="0"/>
        <v>#N/A</v>
      </c>
      <c r="D24" s="46"/>
      <c r="E24" s="45" t="e">
        <f t="shared" si="0"/>
        <v>#N/A</v>
      </c>
      <c r="F24" s="46"/>
      <c r="G24" s="45" t="e">
        <f t="shared" si="1"/>
        <v>#N/A</v>
      </c>
      <c r="H24" s="4"/>
      <c r="I24" s="43" t="s">
        <v>17</v>
      </c>
      <c r="J24" s="78">
        <v>1000</v>
      </c>
      <c r="K24" s="80">
        <v>60</v>
      </c>
      <c r="L24" s="78">
        <v>5000</v>
      </c>
      <c r="M24" s="80">
        <v>60</v>
      </c>
      <c r="N24" s="81">
        <v>10000</v>
      </c>
      <c r="O24" s="80">
        <v>60</v>
      </c>
      <c r="P24" s="14"/>
      <c r="Q24" s="78">
        <v>19.5</v>
      </c>
      <c r="R24" s="79">
        <v>1.0024999999999999</v>
      </c>
      <c r="S24" s="4"/>
      <c r="T24" s="4"/>
    </row>
    <row r="25" spans="1:20" ht="16.5" customHeight="1" x14ac:dyDescent="0.2">
      <c r="A25" s="47" t="s">
        <v>1</v>
      </c>
      <c r="B25" s="48"/>
      <c r="C25" s="49" t="e">
        <f>AVERAGE(C15:C24)</f>
        <v>#N/A</v>
      </c>
      <c r="D25" s="50" t="e">
        <f>AVERAGE(E15:E24)</f>
        <v>#N/A</v>
      </c>
      <c r="E25" s="50"/>
      <c r="F25" s="50" t="e">
        <f>AVERAGE(G15:G24)</f>
        <v>#N/A</v>
      </c>
      <c r="G25" s="50"/>
      <c r="H25" s="4"/>
      <c r="I25" s="68"/>
      <c r="J25" s="14"/>
      <c r="K25" s="14"/>
      <c r="L25" s="14"/>
      <c r="M25" s="14"/>
      <c r="N25" s="14"/>
      <c r="O25" s="14"/>
      <c r="P25" s="14"/>
      <c r="Q25" s="78">
        <v>20</v>
      </c>
      <c r="R25" s="79">
        <v>1.0025999999999999</v>
      </c>
      <c r="S25" s="4"/>
      <c r="T25" s="4"/>
    </row>
    <row r="26" spans="1:20" ht="16.5" customHeight="1" x14ac:dyDescent="0.2">
      <c r="A26" s="47" t="s">
        <v>2</v>
      </c>
      <c r="B26" s="48"/>
      <c r="C26" s="49" t="e">
        <f>_xlfn.STDEV.S(C15:C24)</f>
        <v>#N/A</v>
      </c>
      <c r="D26" s="50" t="e">
        <f>_xlfn.STDEV.S(E15:E24)</f>
        <v>#N/A</v>
      </c>
      <c r="E26" s="50"/>
      <c r="F26" s="50" t="e">
        <f>_xlfn.STDEV.S(G15:G24)</f>
        <v>#N/A</v>
      </c>
      <c r="G26" s="50"/>
      <c r="H26" s="4"/>
      <c r="I26" s="68"/>
      <c r="J26" s="14"/>
      <c r="K26" s="14"/>
      <c r="L26" s="14"/>
      <c r="M26" s="14"/>
      <c r="N26" s="14"/>
      <c r="O26" s="14"/>
      <c r="P26" s="14"/>
      <c r="Q26" s="78">
        <v>20.5</v>
      </c>
      <c r="R26" s="79">
        <v>1.0026999999999999</v>
      </c>
      <c r="S26" s="4"/>
      <c r="T26" s="4"/>
    </row>
    <row r="27" spans="1:20" ht="16.5" customHeight="1" x14ac:dyDescent="0.2">
      <c r="A27" s="51" t="s">
        <v>52</v>
      </c>
      <c r="B27" s="52"/>
      <c r="C27" s="53">
        <f>VLOOKUP(A9,I16:O24,2,FALSE)</f>
        <v>0.5</v>
      </c>
      <c r="D27" s="54">
        <f>VLOOKUP(A9,I16:O24,4,FALSE)</f>
        <v>5</v>
      </c>
      <c r="E27" s="54"/>
      <c r="F27" s="54">
        <f>VLOOKUP(A9,I16:O24,6,FALSE)</f>
        <v>10</v>
      </c>
      <c r="G27" s="54"/>
      <c r="H27" s="4"/>
      <c r="I27" s="68"/>
      <c r="J27" s="14"/>
      <c r="K27" s="14"/>
      <c r="L27" s="14"/>
      <c r="M27" s="14"/>
      <c r="N27" s="14"/>
      <c r="O27" s="14"/>
      <c r="P27" s="14"/>
      <c r="Q27" s="78">
        <v>21</v>
      </c>
      <c r="R27" s="79">
        <v>1.0027999999999999</v>
      </c>
      <c r="S27" s="4"/>
      <c r="T27" s="4"/>
    </row>
    <row r="28" spans="1:20" ht="16.5" customHeight="1" x14ac:dyDescent="0.2">
      <c r="A28" s="47" t="s">
        <v>40</v>
      </c>
      <c r="B28" s="48"/>
      <c r="C28" s="55">
        <f>VLOOKUP(A9,I16:O24,3,FALSE)</f>
        <v>0.12</v>
      </c>
      <c r="D28" s="56">
        <f>VLOOKUP(A9,I16:O24,5,FALSE)</f>
        <v>0.12</v>
      </c>
      <c r="E28" s="56"/>
      <c r="F28" s="56">
        <f>VLOOKUP(A9,I16:O24,7,FALSE)</f>
        <v>0.12</v>
      </c>
      <c r="G28" s="56"/>
      <c r="H28" s="4"/>
      <c r="I28" s="68"/>
      <c r="J28" s="14"/>
      <c r="K28" s="14"/>
      <c r="L28" s="14"/>
      <c r="M28" s="14"/>
      <c r="N28" s="14"/>
      <c r="O28" s="14"/>
      <c r="P28" s="14"/>
      <c r="Q28" s="78">
        <v>21.5</v>
      </c>
      <c r="R28" s="79">
        <v>1.0029999999999999</v>
      </c>
      <c r="S28" s="4"/>
      <c r="T28" s="4"/>
    </row>
    <row r="29" spans="1:20" ht="16.5" customHeight="1" x14ac:dyDescent="0.2">
      <c r="A29" s="47" t="s">
        <v>41</v>
      </c>
      <c r="B29" s="48"/>
      <c r="C29" s="57"/>
      <c r="D29" s="58"/>
      <c r="E29" s="59"/>
      <c r="F29" s="58"/>
      <c r="G29" s="59"/>
      <c r="H29" s="4"/>
      <c r="I29" s="68"/>
      <c r="J29" s="14"/>
      <c r="K29" s="14"/>
      <c r="L29" s="14"/>
      <c r="M29" s="14"/>
      <c r="N29" s="14"/>
      <c r="O29" s="14"/>
      <c r="P29" s="14"/>
      <c r="Q29" s="78">
        <v>22</v>
      </c>
      <c r="R29" s="79">
        <v>1.0031000000000001</v>
      </c>
      <c r="S29" s="4"/>
      <c r="T29" s="4"/>
    </row>
    <row r="30" spans="1:20" ht="16.5" customHeight="1" x14ac:dyDescent="0.2">
      <c r="A30" s="47" t="s">
        <v>9</v>
      </c>
      <c r="B30" s="48"/>
      <c r="C30" s="55" t="e">
        <f>VLOOKUP(C29,Q15:R33,2,TRUE)</f>
        <v>#N/A</v>
      </c>
      <c r="D30" s="56" t="e">
        <f>VLOOKUP(D29,Q15:R33,2,TRUE)</f>
        <v>#N/A</v>
      </c>
      <c r="E30" s="56"/>
      <c r="F30" s="56" t="e">
        <f>VLOOKUP(F29,Q15:R33,2,TRUE)</f>
        <v>#N/A</v>
      </c>
      <c r="G30" s="56"/>
      <c r="H30" s="4"/>
      <c r="I30" s="68"/>
      <c r="J30" s="14"/>
      <c r="K30" s="14"/>
      <c r="L30" s="14"/>
      <c r="M30" s="14"/>
      <c r="N30" s="14"/>
      <c r="O30" s="14"/>
      <c r="P30" s="14"/>
      <c r="Q30" s="78">
        <v>22.5</v>
      </c>
      <c r="R30" s="79">
        <v>1.0032000000000001</v>
      </c>
      <c r="S30" s="4"/>
      <c r="T30" s="4"/>
    </row>
    <row r="31" spans="1:20" ht="29.25" customHeight="1" x14ac:dyDescent="0.2">
      <c r="A31" s="60" t="s">
        <v>10</v>
      </c>
      <c r="B31" s="61"/>
      <c r="C31" s="62" t="e">
        <f>IF(C27="NA","NA",AND(C27+C28&gt;=C25+C26,C27-C28&lt;=C25-C26))</f>
        <v>#N/A</v>
      </c>
      <c r="D31" s="63" t="e">
        <f>IF(D27="NA","NA",AND(D27+D28&gt;=D25+D26,D27-D28&lt;=D25-D26))</f>
        <v>#N/A</v>
      </c>
      <c r="E31" s="64"/>
      <c r="F31" s="63" t="e">
        <f>AND(F27+F28&gt;=F25+F26,F27-F28&lt;=F25-F26)</f>
        <v>#N/A</v>
      </c>
      <c r="G31" s="64"/>
      <c r="H31" s="4"/>
      <c r="I31" s="68"/>
      <c r="J31" s="14"/>
      <c r="K31" s="14"/>
      <c r="L31" s="14"/>
      <c r="M31" s="14"/>
      <c r="N31" s="14"/>
      <c r="O31" s="14"/>
      <c r="P31" s="14"/>
      <c r="Q31" s="78">
        <v>23</v>
      </c>
      <c r="R31" s="79">
        <v>1.0033000000000001</v>
      </c>
      <c r="S31" s="4"/>
      <c r="T31" s="4"/>
    </row>
    <row r="32" spans="1:20" ht="16.5" customHeight="1" x14ac:dyDescent="0.2">
      <c r="A32" s="47" t="s">
        <v>6</v>
      </c>
      <c r="B32" s="48"/>
      <c r="C32" s="65" t="s">
        <v>56</v>
      </c>
      <c r="D32" s="66" t="s">
        <v>56</v>
      </c>
      <c r="E32" s="67"/>
      <c r="F32" s="66" t="s">
        <v>56</v>
      </c>
      <c r="G32" s="67"/>
      <c r="H32" s="4"/>
      <c r="I32" s="68"/>
      <c r="J32" s="14"/>
      <c r="K32" s="14"/>
      <c r="L32" s="14"/>
      <c r="M32" s="14"/>
      <c r="N32" s="14"/>
      <c r="O32" s="14"/>
      <c r="P32" s="14"/>
      <c r="Q32" s="78">
        <v>23.5</v>
      </c>
      <c r="R32" s="79">
        <v>1.0034000000000001</v>
      </c>
      <c r="S32" s="4"/>
      <c r="T32" s="4"/>
    </row>
    <row r="33" spans="1:20" ht="14.25" x14ac:dyDescent="0.2">
      <c r="A33" s="14"/>
      <c r="B33" s="14"/>
      <c r="C33" s="14"/>
      <c r="D33" s="14"/>
      <c r="E33" s="14"/>
      <c r="F33" s="14"/>
      <c r="G33" s="14"/>
      <c r="H33" s="4"/>
      <c r="I33" s="68"/>
      <c r="J33" s="14"/>
      <c r="K33" s="14"/>
      <c r="L33" s="14"/>
      <c r="M33" s="14"/>
      <c r="N33" s="14"/>
      <c r="O33" s="14"/>
      <c r="P33" s="14"/>
      <c r="Q33" s="78">
        <v>24</v>
      </c>
      <c r="R33" s="79">
        <v>1.0035000000000001</v>
      </c>
      <c r="S33" s="4"/>
      <c r="T33" s="4"/>
    </row>
    <row r="34" spans="1:20" ht="15" x14ac:dyDescent="0.25">
      <c r="I34" s="85"/>
      <c r="J34" s="84"/>
      <c r="K34" s="84"/>
      <c r="L34" s="84"/>
      <c r="M34" s="84"/>
      <c r="N34" s="84"/>
      <c r="O34" s="84"/>
      <c r="P34" s="84"/>
      <c r="Q34" s="84"/>
      <c r="R34" s="84"/>
    </row>
    <row r="35" spans="1:20" ht="15" x14ac:dyDescent="0.25">
      <c r="I35" s="85"/>
      <c r="J35" s="84"/>
      <c r="K35" s="84"/>
      <c r="L35" s="84"/>
      <c r="M35" s="84"/>
      <c r="N35" s="84"/>
      <c r="O35" s="84"/>
      <c r="P35" s="84"/>
      <c r="Q35" s="84"/>
      <c r="R35" s="84"/>
    </row>
    <row r="36" spans="1:20" ht="15" x14ac:dyDescent="0.25">
      <c r="I36" s="85"/>
      <c r="J36" s="84"/>
      <c r="K36" s="84"/>
      <c r="L36" s="84"/>
      <c r="M36" s="84"/>
      <c r="N36" s="84"/>
      <c r="O36" s="84"/>
      <c r="P36" s="84"/>
      <c r="Q36" s="84"/>
      <c r="R36" s="84"/>
    </row>
  </sheetData>
  <sheetProtection selectLockedCells="1"/>
  <mergeCells count="18">
    <mergeCell ref="D31:E31"/>
    <mergeCell ref="F31:G31"/>
    <mergeCell ref="D9:F9"/>
    <mergeCell ref="D8:G8"/>
    <mergeCell ref="A7:B7"/>
    <mergeCell ref="D10:F10"/>
    <mergeCell ref="F1:G1"/>
    <mergeCell ref="A3:C3"/>
    <mergeCell ref="D3:G3"/>
    <mergeCell ref="J13:O13"/>
    <mergeCell ref="D13:E13"/>
    <mergeCell ref="F13:G13"/>
    <mergeCell ref="A13:A14"/>
    <mergeCell ref="B13:C13"/>
    <mergeCell ref="N14:O14"/>
    <mergeCell ref="I14:I15"/>
    <mergeCell ref="J14:K14"/>
    <mergeCell ref="L14:M14"/>
  </mergeCells>
  <conditionalFormatting sqref="C31:D31">
    <cfRule type="containsText" dxfId="3" priority="3" operator="containsText" text="FALSO">
      <formula>NOT(ISERROR(SEARCH("FALSO",C31)))</formula>
    </cfRule>
    <cfRule type="containsText" dxfId="2" priority="4" operator="containsText" text="VERDADERO">
      <formula>NOT(ISERROR(SEARCH("VERDADERO",C31)))</formula>
    </cfRule>
  </conditionalFormatting>
  <conditionalFormatting sqref="F31">
    <cfRule type="containsText" dxfId="1" priority="1" operator="containsText" text="FALSO">
      <formula>NOT(ISERROR(SEARCH("FALSO",F31)))</formula>
    </cfRule>
    <cfRule type="containsText" dxfId="0" priority="2" operator="containsText" text="VERDADERO">
      <formula>NOT(ISERROR(SEARCH("VERDADERO",F31)))</formula>
    </cfRule>
  </conditionalFormatting>
  <dataValidations count="2">
    <dataValidation type="list" allowBlank="1" showInputMessage="1" showErrorMessage="1" sqref="C32:D32 F32" xr:uid="{00000000-0002-0000-0000-000000000000}">
      <formula1>"Cumple,No cumple"</formula1>
    </dataValidation>
    <dataValidation type="list" allowBlank="1" showInputMessage="1" showErrorMessage="1" sqref="A9" xr:uid="{00000000-0002-0000-0000-000001000000}">
      <formula1>$I$16:$I$30</formula1>
    </dataValidation>
  </dataValidations>
  <printOptions horizontalCentered="1" verticalCentered="1"/>
  <pageMargins left="0.11811023622047245" right="0.31496062992125984" top="0.35433070866141736" bottom="0.35433070866141736" header="0.31496062992125984" footer="0.31496062992125984"/>
  <pageSetup scale="8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16202-3903-4350-8959-18A92FAF3EA1}">
  <dimension ref="A1:C13"/>
  <sheetViews>
    <sheetView workbookViewId="0">
      <selection activeCell="B1" sqref="B1"/>
    </sheetView>
  </sheetViews>
  <sheetFormatPr baseColWidth="10" defaultColWidth="8.85546875" defaultRowHeight="15" x14ac:dyDescent="0.25"/>
  <cols>
    <col min="1" max="1" width="115.140625" style="9" customWidth="1"/>
    <col min="2" max="2" width="22.7109375" style="9" customWidth="1"/>
    <col min="3" max="256" width="11.42578125" customWidth="1"/>
  </cols>
  <sheetData>
    <row r="1" spans="1:3" s="9" customFormat="1" ht="62.25" customHeight="1" x14ac:dyDescent="0.2">
      <c r="A1" s="23" t="s">
        <v>55</v>
      </c>
      <c r="B1" s="20" t="s">
        <v>59</v>
      </c>
      <c r="C1" s="8"/>
    </row>
    <row r="2" spans="1:3" s="9" customFormat="1" ht="14.25" x14ac:dyDescent="0.2">
      <c r="A2" s="19" t="s">
        <v>33</v>
      </c>
      <c r="B2" s="22"/>
    </row>
    <row r="3" spans="1:3" s="9" customFormat="1" ht="38.1" customHeight="1" x14ac:dyDescent="0.2">
      <c r="A3" s="16" t="s">
        <v>44</v>
      </c>
      <c r="B3" s="21"/>
    </row>
    <row r="4" spans="1:3" s="9" customFormat="1" ht="38.1" customHeight="1" x14ac:dyDescent="0.2">
      <c r="A4" s="16" t="s">
        <v>45</v>
      </c>
      <c r="B4" s="17"/>
    </row>
    <row r="5" spans="1:3" s="9" customFormat="1" ht="38.1" customHeight="1" x14ac:dyDescent="0.2">
      <c r="A5" s="16" t="s">
        <v>46</v>
      </c>
      <c r="B5" s="17"/>
    </row>
    <row r="6" spans="1:3" s="9" customFormat="1" ht="38.1" customHeight="1" x14ac:dyDescent="0.2">
      <c r="A6" s="16" t="s">
        <v>47</v>
      </c>
      <c r="B6" s="17"/>
    </row>
    <row r="7" spans="1:3" s="9" customFormat="1" ht="38.1" customHeight="1" x14ac:dyDescent="0.2">
      <c r="A7" s="16" t="s">
        <v>48</v>
      </c>
      <c r="B7" s="17"/>
    </row>
    <row r="8" spans="1:3" s="9" customFormat="1" ht="38.1" customHeight="1" x14ac:dyDescent="0.2">
      <c r="A8" s="16" t="s">
        <v>49</v>
      </c>
      <c r="B8" s="17"/>
    </row>
    <row r="9" spans="1:3" s="9" customFormat="1" ht="38.1" customHeight="1" x14ac:dyDescent="0.2">
      <c r="A9" s="18" t="s">
        <v>50</v>
      </c>
      <c r="B9" s="17"/>
    </row>
    <row r="10" spans="1:3" x14ac:dyDescent="0.25">
      <c r="A10" s="10"/>
      <c r="B10" s="15"/>
    </row>
    <row r="11" spans="1:3" x14ac:dyDescent="0.25">
      <c r="A11" s="10"/>
    </row>
    <row r="12" spans="1:3" x14ac:dyDescent="0.25">
      <c r="A12" s="10"/>
    </row>
    <row r="13" spans="1:3" x14ac:dyDescent="0.25">
      <c r="A13" s="1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1DD5E-D1BE-4E9F-8676-95EE43B2761B}">
  <dimension ref="A1:D10"/>
  <sheetViews>
    <sheetView workbookViewId="0">
      <selection activeCell="B7" sqref="B7"/>
    </sheetView>
  </sheetViews>
  <sheetFormatPr baseColWidth="10" defaultColWidth="8.85546875" defaultRowHeight="15" x14ac:dyDescent="0.25"/>
  <cols>
    <col min="1" max="1" width="17.5703125" customWidth="1"/>
    <col min="2" max="2" width="15.42578125" customWidth="1"/>
    <col min="3" max="3" width="85.85546875" customWidth="1"/>
    <col min="4" max="4" width="22.5703125" customWidth="1"/>
    <col min="5" max="256" width="11.42578125" customWidth="1"/>
  </cols>
  <sheetData>
    <row r="1" spans="1:4" ht="63" customHeight="1" x14ac:dyDescent="0.25">
      <c r="A1" s="24"/>
      <c r="B1" s="90" t="s">
        <v>54</v>
      </c>
      <c r="C1" s="91"/>
      <c r="D1" s="92" t="s">
        <v>59</v>
      </c>
    </row>
    <row r="2" spans="1:4" x14ac:dyDescent="0.25">
      <c r="A2" s="86" t="s">
        <v>34</v>
      </c>
      <c r="B2" s="87"/>
      <c r="C2" s="88"/>
      <c r="D2" s="89"/>
    </row>
    <row r="3" spans="1:4" x14ac:dyDescent="0.25">
      <c r="A3" s="11" t="s">
        <v>35</v>
      </c>
      <c r="B3" s="11" t="s">
        <v>36</v>
      </c>
      <c r="C3" s="93" t="s">
        <v>37</v>
      </c>
      <c r="D3" s="94"/>
    </row>
    <row r="4" spans="1:4" ht="21.95" customHeight="1" x14ac:dyDescent="0.25">
      <c r="A4" s="12">
        <v>1</v>
      </c>
      <c r="B4" s="13">
        <v>43399</v>
      </c>
      <c r="C4" s="95" t="s">
        <v>29</v>
      </c>
      <c r="D4" s="96"/>
    </row>
    <row r="5" spans="1:4" ht="33" customHeight="1" x14ac:dyDescent="0.25">
      <c r="A5" s="12">
        <v>2</v>
      </c>
      <c r="B5" s="13">
        <v>44176</v>
      </c>
      <c r="C5" s="95" t="s">
        <v>30</v>
      </c>
      <c r="D5" s="96"/>
    </row>
    <row r="6" spans="1:4" ht="60" customHeight="1" x14ac:dyDescent="0.25">
      <c r="A6" s="12">
        <v>3</v>
      </c>
      <c r="B6" s="13">
        <v>45842</v>
      </c>
      <c r="C6" s="95" t="s">
        <v>31</v>
      </c>
      <c r="D6" s="96"/>
    </row>
    <row r="7" spans="1:4" ht="21.95" customHeight="1" x14ac:dyDescent="0.25">
      <c r="A7" s="12">
        <v>4</v>
      </c>
      <c r="B7" s="13">
        <v>46064</v>
      </c>
      <c r="C7" s="95" t="s">
        <v>57</v>
      </c>
      <c r="D7" s="96"/>
    </row>
    <row r="8" spans="1:4" x14ac:dyDescent="0.25">
      <c r="A8" s="84"/>
      <c r="B8" s="84"/>
      <c r="C8" s="84"/>
      <c r="D8" s="84"/>
    </row>
    <row r="9" spans="1:4" x14ac:dyDescent="0.25">
      <c r="A9" s="14"/>
      <c r="B9" s="14"/>
      <c r="C9" s="14"/>
      <c r="D9" s="14"/>
    </row>
    <row r="10" spans="1:4" x14ac:dyDescent="0.25">
      <c r="A10" s="84"/>
      <c r="B10" s="84"/>
      <c r="C10" s="84"/>
      <c r="D10" s="84"/>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6" ma:contentTypeDescription="Crear nuevo documento." ma:contentTypeScope="" ma:versionID="67199364017ba5b1150d7b86923450f7">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b533360a2b90b8c5383028630eaefd52"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E74A39-8A46-4DDE-9186-0D226204B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C8BB3B-6629-4140-846A-5588036F63F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D52BE65-51D5-4848-9DF2-C84CEE6FD6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SLC-F074</vt:lpstr>
      <vt:lpstr>Instrucciones</vt:lpstr>
      <vt:lpstr>Control de cambios</vt:lpstr>
      <vt:lpstr>'SLC-F074'!Área_de_impresión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Gonzalez Mateus</dc:creator>
  <cp:lastModifiedBy>Angélica Xiomara Ramirez Vargas</cp:lastModifiedBy>
  <cp:lastPrinted>2026-02-10T19:57:44Z</cp:lastPrinted>
  <dcterms:created xsi:type="dcterms:W3CDTF">2018-10-22T19:20:15Z</dcterms:created>
  <dcterms:modified xsi:type="dcterms:W3CDTF">2026-02-11T13:57:56Z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SIP_Label_defa4170-0d19-0005-0004-bc88714345d2_Enabled">
    <vt:lpwstr>true</vt:lpwstr>
  </property>
  <property fmtid="{D5CDD505-2E9C-101B-9397-08002B2CF9AE}" pid="4" name="MSIP_Label_defa4170-0d19-0005-0004-bc88714345d2_SetDate">
    <vt:lpwstr>2025-12-17T22:25:17Z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de2fffed-60b8-42b2-a465-00fee1de04ba</vt:lpwstr>
  </property>
  <property fmtid="{D5CDD505-2E9C-101B-9397-08002B2CF9AE}" pid="8" name="MSIP_Label_defa4170-0d19-0005-0004-bc88714345d2_ActionId">
    <vt:lpwstr>d0681a1d-35b2-4cc2-94fe-20bd297569cb</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