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A\Downloads\GCI_Doc\Turnos AO\"/>
    </mc:Choice>
  </mc:AlternateContent>
  <xr:revisionPtr revIDLastSave="0" documentId="13_ncr:1_{288A408C-14C3-401A-A5FE-2079E2A87F61}" xr6:coauthVersionLast="47" xr6:coauthVersionMax="47" xr10:uidLastSave="{00000000-0000-0000-0000-000000000000}"/>
  <bookViews>
    <workbookView xWindow="28680" yWindow="2520" windowWidth="20730" windowHeight="11040" xr2:uid="{00000000-000D-0000-FFFF-FFFF00000000}"/>
  </bookViews>
  <sheets>
    <sheet name="Programación turnos" sheetId="1" r:id="rId1"/>
    <sheet name="Hoja1" sheetId="4" state="hidden" r:id="rId2"/>
    <sheet name="Instrucciones" sheetId="3" r:id="rId3"/>
    <sheet name="Control de cambios" sheetId="2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31" i="1"/>
  <c r="A32" i="1"/>
  <c r="A33" i="1"/>
  <c r="A24" i="1"/>
  <c r="AG10" i="1" l="1"/>
  <c r="H24" i="1" s="1"/>
  <c r="AG11" i="1"/>
  <c r="H25" i="1" s="1"/>
  <c r="AG12" i="1"/>
  <c r="H26" i="1" s="1"/>
  <c r="AG13" i="1"/>
  <c r="H27" i="1" s="1"/>
  <c r="AG14" i="1"/>
  <c r="H28" i="1" s="1"/>
  <c r="AG15" i="1"/>
  <c r="H29" i="1" s="1"/>
  <c r="AG16" i="1"/>
  <c r="H30" i="1" s="1"/>
  <c r="AG17" i="1"/>
  <c r="H31" i="1" s="1"/>
  <c r="AG18" i="1"/>
  <c r="H32" i="1" s="1"/>
  <c r="AG19" i="1"/>
  <c r="H33" i="1" s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H5" i="1"/>
  <c r="AF8" i="1" s="1"/>
  <c r="E8" i="1" l="1"/>
  <c r="B8" i="1"/>
  <c r="N8" i="1"/>
  <c r="D8" i="1"/>
  <c r="Z8" i="1"/>
  <c r="AB8" i="1"/>
  <c r="AD8" i="1"/>
  <c r="AE8" i="1"/>
  <c r="AA8" i="1"/>
  <c r="AC8" i="1"/>
  <c r="X8" i="1"/>
  <c r="Y8" i="1"/>
  <c r="O8" i="1"/>
  <c r="P8" i="1"/>
  <c r="Q8" i="1"/>
  <c r="R8" i="1"/>
  <c r="S8" i="1"/>
  <c r="T8" i="1"/>
  <c r="U8" i="1"/>
  <c r="V8" i="1"/>
  <c r="W8" i="1"/>
  <c r="C8" i="1"/>
  <c r="F8" i="1"/>
  <c r="G8" i="1"/>
  <c r="H8" i="1"/>
  <c r="I8" i="1"/>
  <c r="J8" i="1"/>
  <c r="K8" i="1"/>
  <c r="L8" i="1"/>
  <c r="M8" i="1"/>
</calcChain>
</file>

<file path=xl/sharedStrings.xml><?xml version="1.0" encoding="utf-8"?>
<sst xmlns="http://schemas.openxmlformats.org/spreadsheetml/2006/main" count="76" uniqueCount="69">
  <si>
    <t>Versión: 01</t>
  </si>
  <si>
    <t>Fecha: 14/03/2025</t>
  </si>
  <si>
    <t>Área Operativa N°:</t>
  </si>
  <si>
    <t>Mes de programación:</t>
  </si>
  <si>
    <t>Año de programación:</t>
  </si>
  <si>
    <t>Fecha diligenciamiento:</t>
  </si>
  <si>
    <t>Periodo del:</t>
  </si>
  <si>
    <t>Al:</t>
  </si>
  <si>
    <t>Nombres y apellidos</t>
  </si>
  <si>
    <t>Total</t>
  </si>
  <si>
    <t>Personas a programar</t>
  </si>
  <si>
    <t>Observaciones:</t>
  </si>
  <si>
    <t>Teléfono</t>
  </si>
  <si>
    <t>Cargo</t>
  </si>
  <si>
    <t>Total turnos</t>
  </si>
  <si>
    <t>Firma Coordinador A.O.</t>
  </si>
  <si>
    <t>Firma Subdirector de Hidrología</t>
  </si>
  <si>
    <t>Área</t>
  </si>
  <si>
    <t>Meses</t>
  </si>
  <si>
    <t>Años</t>
  </si>
  <si>
    <t>Días festivos</t>
  </si>
  <si>
    <t xml:space="preserve">01 – Medellín  </t>
  </si>
  <si>
    <t>Enero</t>
  </si>
  <si>
    <t>02 – Barranquilla</t>
  </si>
  <si>
    <t>Febrero</t>
  </si>
  <si>
    <t xml:space="preserve">03 – Villavicencio 
</t>
  </si>
  <si>
    <t>Marzo</t>
  </si>
  <si>
    <t>04 – Neiva</t>
  </si>
  <si>
    <t>Abril</t>
  </si>
  <si>
    <t xml:space="preserve">05 – Santa Marta </t>
  </si>
  <si>
    <t>Mayo</t>
  </si>
  <si>
    <t xml:space="preserve">06 – Duitama </t>
  </si>
  <si>
    <t>Junio</t>
  </si>
  <si>
    <t>07 – Pasto</t>
  </si>
  <si>
    <t>Julio</t>
  </si>
  <si>
    <t xml:space="preserve">08 – Bucaramanga </t>
  </si>
  <si>
    <t>Agosto</t>
  </si>
  <si>
    <t>09 – Cali</t>
  </si>
  <si>
    <t>Septiembre</t>
  </si>
  <si>
    <t xml:space="preserve">10 – Ibagué </t>
  </si>
  <si>
    <t>Octubre</t>
  </si>
  <si>
    <t>11 – Bogotá</t>
  </si>
  <si>
    <t>Noviembre</t>
  </si>
  <si>
    <t>Diciembre</t>
  </si>
  <si>
    <t>Sección</t>
  </si>
  <si>
    <t>Descripción</t>
  </si>
  <si>
    <t>Encabezado</t>
  </si>
  <si>
    <t>Escoger de la lista desplegable los datos de Área Operativa, mes de programación, año de programación y escribir la fecha de diligenciamiento del formato</t>
  </si>
  <si>
    <t>Periodo del</t>
  </si>
  <si>
    <t>Escribir la fecha del primer día calendario del mes a programar, con el formato DD/MM/AAAA</t>
  </si>
  <si>
    <t>Al</t>
  </si>
  <si>
    <t>Escribir la fecha del último día calendario del mes a programar, con el formato DD/MM/AAAA</t>
  </si>
  <si>
    <t>Escribir los nombres y apellidos de las personas que se programaran en turno para el mes</t>
  </si>
  <si>
    <t>Programación</t>
  </si>
  <si>
    <t>Marcar con X los días en los que se va a programar cada persona para turnos de llamadas</t>
  </si>
  <si>
    <t>Diligenciar los datos respectivos.</t>
  </si>
  <si>
    <t> </t>
  </si>
  <si>
    <r>
      <t>Versión: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01</t>
    </r>
  </si>
  <si>
    <t>CONTROL DE CAMBIOS</t>
  </si>
  <si>
    <t>Versión</t>
  </si>
  <si>
    <t>Fecha</t>
  </si>
  <si>
    <t xml:space="preserve">Cambios Realizados </t>
  </si>
  <si>
    <t>Creación del documento</t>
  </si>
  <si>
    <t>Código: GDI-F072</t>
  </si>
  <si>
    <t>Vigencia: 14/03/2025</t>
  </si>
  <si>
    <t>Generación de Datos e Información Hidrometereológica y Ambiental para la  Toma de Decisiones 
Programación de Turnos Áreas Operativas</t>
  </si>
  <si>
    <t xml:space="preserve">Generación de Datos e Información Hidrometereológica y Ambiental para la  Toma de Decisiones </t>
  </si>
  <si>
    <t>Programación de Turnos Áreas Operativas</t>
  </si>
  <si>
    <t>Generación de Datos e Información Hidrometereológica y Ambiental para la  Toma de Decisiones 
Programación de Turnos Áreas Operativas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</si>
</sst>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240A]d&quot; de &quot;mmmm&quot; de &quot;yyyy;@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b/>
      <sz val="12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69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1" xfId="0" applyFont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justify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65" fontId="3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</cellXfs>
  <cellStyles count="1">
    <cellStyle name="Normal" xfId="0" builtinId="0"/>
  </cellStyles>
  <dxfs count="8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28575</xdr:rowOff>
    </xdr:from>
    <xdr:to>
      <xdr:col>0</xdr:col>
      <xdr:colOff>1114425</xdr:colOff>
      <xdr:row>2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09575" y="28575"/>
          <a:ext cx="70485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19051</xdr:rowOff>
    </xdr:from>
    <xdr:to>
      <xdr:col>0</xdr:col>
      <xdr:colOff>1000125</xdr:colOff>
      <xdr:row>2</xdr:row>
      <xdr:rowOff>209551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5275" y="19051"/>
          <a:ext cx="704850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</xdr:row>
      <xdr:rowOff>57151</xdr:rowOff>
    </xdr:from>
    <xdr:to>
      <xdr:col>2</xdr:col>
      <xdr:colOff>952500</xdr:colOff>
      <xdr:row>5</xdr:row>
      <xdr:rowOff>314326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09700" y="438151"/>
          <a:ext cx="8382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workbookViewId="0">
      <selection activeCell="L13" sqref="L13"/>
    </sheetView>
  </sheetViews>
  <sheetFormatPr baseColWidth="10" defaultColWidth="11.42578125" defaultRowHeight="14.25" x14ac:dyDescent="0.25"/>
  <cols>
    <col min="1" max="1" width="25.140625" style="5" bestFit="1" customWidth="1"/>
    <col min="2" max="33" width="7.5703125" style="5" customWidth="1"/>
    <col min="34" max="34" width="11.42578125" style="5" hidden="1" customWidth="1"/>
    <col min="35" max="16384" width="11.42578125" style="5"/>
  </cols>
  <sheetData>
    <row r="1" spans="1:34" ht="21" customHeight="1" x14ac:dyDescent="0.25">
      <c r="A1" s="58"/>
      <c r="B1" s="60" t="s">
        <v>68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  <c r="AB1" s="59" t="s">
        <v>63</v>
      </c>
      <c r="AC1" s="59"/>
      <c r="AD1" s="59"/>
      <c r="AE1" s="59"/>
      <c r="AF1" s="59"/>
      <c r="AG1" s="59"/>
    </row>
    <row r="2" spans="1:34" ht="19.5" customHeight="1" x14ac:dyDescent="0.25">
      <c r="A2" s="58"/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5"/>
      <c r="AB2" s="59" t="s">
        <v>0</v>
      </c>
      <c r="AC2" s="59"/>
      <c r="AD2" s="59"/>
      <c r="AE2" s="59"/>
      <c r="AF2" s="59"/>
      <c r="AG2" s="59"/>
    </row>
    <row r="3" spans="1:34" ht="19.5" customHeight="1" x14ac:dyDescent="0.25">
      <c r="A3" s="58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8"/>
      <c r="AB3" s="59" t="s">
        <v>1</v>
      </c>
      <c r="AC3" s="59"/>
      <c r="AD3" s="59"/>
      <c r="AE3" s="59"/>
      <c r="AF3" s="59"/>
      <c r="AG3" s="59"/>
    </row>
    <row r="5" spans="1:34" x14ac:dyDescent="0.25">
      <c r="A5" s="6" t="s">
        <v>2</v>
      </c>
      <c r="B5" s="55"/>
      <c r="C5" s="56"/>
      <c r="D5" s="56"/>
      <c r="E5" s="57"/>
      <c r="H5" s="6" t="s">
        <v>3</v>
      </c>
      <c r="I5" s="10"/>
      <c r="J5" s="10"/>
      <c r="K5" s="11"/>
      <c r="L5" s="49"/>
      <c r="M5" s="54"/>
      <c r="N5" s="50"/>
      <c r="Q5" s="6" t="s">
        <v>4</v>
      </c>
      <c r="R5" s="10"/>
      <c r="S5" s="10"/>
      <c r="T5" s="11"/>
      <c r="U5" s="49">
        <v>2025</v>
      </c>
      <c r="V5" s="50"/>
      <c r="Y5" s="14" t="s">
        <v>5</v>
      </c>
      <c r="AC5" s="21"/>
      <c r="AD5" s="21"/>
      <c r="AE5" s="21"/>
      <c r="AF5" s="21"/>
      <c r="AH5" s="18">
        <f>IF(L5="ENERO",1)+IF(L5="FEBRERO",2)+IF(L5="MARZO",3)+IF(L5="ABRIL",4)+IF(L5="MAYO",5)+IF(L5="JUNIO",6)+IF(L5="JULIO",7)+IF(L5="AGOSTO",8)+IF(L5="SEPTIEMBRE",9)+IF(L5="OCTUBRE",10)+IF(L5="NOVIEMBRE",11)+IF(L5="DICIEMBRE",12)</f>
        <v>0</v>
      </c>
    </row>
    <row r="7" spans="1:34" s="14" customFormat="1" ht="15" customHeight="1" x14ac:dyDescent="0.25">
      <c r="A7" s="13"/>
      <c r="B7" s="7" t="s">
        <v>6</v>
      </c>
      <c r="C7" s="9"/>
      <c r="D7" s="51"/>
      <c r="E7" s="52"/>
      <c r="F7" s="52"/>
      <c r="G7" s="52"/>
      <c r="H7" s="52"/>
      <c r="I7" s="52"/>
      <c r="J7" s="53"/>
      <c r="K7" s="7"/>
      <c r="L7" s="9" t="s">
        <v>7</v>
      </c>
      <c r="M7" s="51"/>
      <c r="N7" s="52"/>
      <c r="O7" s="52"/>
      <c r="P7" s="52"/>
      <c r="Q7" s="52"/>
      <c r="R7" s="52"/>
      <c r="S7" s="5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4" x14ac:dyDescent="0.25">
      <c r="A8" s="15" t="s">
        <v>8</v>
      </c>
      <c r="B8" s="19" t="str">
        <f>CHOOSE(WEEKDAY(DATE($U$5,$AH$5,1),2),"Lun.","Mar.","Mié.","Jue.","Vie.","Sáb.","Dom.")</f>
        <v>Dom.</v>
      </c>
      <c r="C8" s="19" t="str">
        <f>CHOOSE(WEEKDAY(DATE($U$5,$AH$5,2),2),"Lun.","Mar.","Mié.","Jue.","Vie.","Sáb.","Dom.")</f>
        <v>Lun.</v>
      </c>
      <c r="D8" s="19" t="str">
        <f>CHOOSE(WEEKDAY(DATE($U$5,$AH$5,3),2),"Lun.","Mar.","Mié.","Jue.","Vie.","Sáb.","Dom.")</f>
        <v>Mar.</v>
      </c>
      <c r="E8" s="19" t="str">
        <f>CHOOSE(WEEKDAY(DATE($U$5,$AH$5,4),2),"Lun.","Mar.","Mié.","Jue.","Vie.","Sáb.","Dom.")</f>
        <v>Mié.</v>
      </c>
      <c r="F8" s="19" t="str">
        <f>CHOOSE(WEEKDAY(DATE($U$5,$AH$5,5),2),"Lun.","Mar.","Mié.","Jue.","Vie.","Sáb.","Dom.")</f>
        <v>Jue.</v>
      </c>
      <c r="G8" s="19" t="str">
        <f>CHOOSE(WEEKDAY(DATE($U$5,$AH$5,6),2),"Lun.","Mar.","Mié.","Jue.","Vie.","Sáb.","Dom.")</f>
        <v>Vie.</v>
      </c>
      <c r="H8" s="19" t="str">
        <f>CHOOSE(WEEKDAY(DATE($U$5,$AH$5,7),2),"Lun.","Mar.","Mié.","Jue.","Vie.","Sáb.","Dom.")</f>
        <v>Sáb.</v>
      </c>
      <c r="I8" s="19" t="str">
        <f>CHOOSE(WEEKDAY(DATE($U$5,$AH$5,8),2),"Lun.","Mar.","Mié.","Jue.","Vie.","Sáb.","Dom.")</f>
        <v>Dom.</v>
      </c>
      <c r="J8" s="19" t="str">
        <f>CHOOSE(WEEKDAY(DATE($U$5,$AH$5,9),2),"Lun.","Mar.","Mié.","Jue.","Vie.","Sáb.","Dom.")</f>
        <v>Lun.</v>
      </c>
      <c r="K8" s="19" t="str">
        <f>CHOOSE(WEEKDAY(DATE($U$5,$AH$5,10),2),"Lun.","Mar.","Mié.","Jue.","Vie.","Sáb.","Dom.")</f>
        <v>Mar.</v>
      </c>
      <c r="L8" s="19" t="str">
        <f>CHOOSE(WEEKDAY(DATE($U$5,$AH$5,11),2),"Lun.","Mar.","Mié.","Jue.","Vie.","Sáb.","Dom.")</f>
        <v>Mié.</v>
      </c>
      <c r="M8" s="19" t="str">
        <f>CHOOSE(WEEKDAY(DATE($U$5,$AH$5,12),2),"Lun.","Mar.","Mié.","Jue.","Vie.","Sáb.","Dom.")</f>
        <v>Jue.</v>
      </c>
      <c r="N8" s="19" t="str">
        <f>CHOOSE(WEEKDAY(DATE($U$5,$AH$5,13),2),"Lun.","Mar.","Mié.","Jue.","Vie.","Sáb.","Dom.")</f>
        <v>Vie.</v>
      </c>
      <c r="O8" s="19" t="str">
        <f>CHOOSE(WEEKDAY(DATE($U$5,$AH$5,14),2),"Lun.","Mar.","Mié.","Jue.","Vie.","Sáb.","Dom.")</f>
        <v>Sáb.</v>
      </c>
      <c r="P8" s="19" t="str">
        <f>CHOOSE(WEEKDAY(DATE($U$5,$AH$5,15),2),"Lun.","Mar.","Mié.","Jue.","Vie.","Sáb.","Dom.")</f>
        <v>Dom.</v>
      </c>
      <c r="Q8" s="19" t="str">
        <f>CHOOSE(WEEKDAY(DATE($U$5,$AH$5,16),2),"Lun.","Mar.","Mié.","Jue.","Vie.","Sáb.","Dom.")</f>
        <v>Lun.</v>
      </c>
      <c r="R8" s="19" t="str">
        <f>CHOOSE(WEEKDAY(DATE($U$5,$AH$5,17),2),"Lun.","Mar.","Mié.","Jue.","Vie.","Sáb.","Dom.")</f>
        <v>Mar.</v>
      </c>
      <c r="S8" s="19" t="str">
        <f>CHOOSE(WEEKDAY(DATE($U$5,$AH$5,18),2),"Lun.","Mar.","Mié.","Jue.","Vie.","Sáb.","Dom.")</f>
        <v>Mié.</v>
      </c>
      <c r="T8" s="19" t="str">
        <f>CHOOSE(WEEKDAY(DATE($U$5,$AH$5,19),2),"Lun.","Mar.","Mié.","Jue.","Vie.","Sáb.","Dom.")</f>
        <v>Jue.</v>
      </c>
      <c r="U8" s="19" t="str">
        <f>CHOOSE(WEEKDAY(DATE($U$5,$AH$5,20),2),"Lun.","Mar.","Mié.","Jue.","Vie.","Sáb.","Dom.")</f>
        <v>Vie.</v>
      </c>
      <c r="V8" s="19" t="str">
        <f>CHOOSE(WEEKDAY(DATE($U$5,$AH$5,21),2),"Lun.","Mar.","Mié.","Jue.","Vie.","Sáb.","Dom.")</f>
        <v>Sáb.</v>
      </c>
      <c r="W8" s="19" t="str">
        <f>CHOOSE(WEEKDAY(DATE($U$5,$AH$5,22),2),"Lun.","Mar.","Mié.","Jue.","Vie.","Sáb.","Dom.")</f>
        <v>Dom.</v>
      </c>
      <c r="X8" s="19" t="str">
        <f>CHOOSE(WEEKDAY(DATE($U$5,$AH$5,23),2),"Lun.","Mar.","Mié.","Jue.","Vie.","Sáb.","Dom.")</f>
        <v>Lun.</v>
      </c>
      <c r="Y8" s="19" t="str">
        <f>CHOOSE(WEEKDAY(DATE($U$5,$AH$5,24),2),"Lun.","Mar.","Mié.","Jue.","Vie.","Sáb.","Dom.")</f>
        <v>Mar.</v>
      </c>
      <c r="Z8" s="19" t="str">
        <f>CHOOSE(WEEKDAY(DATE($U$5,$AH$5,25),2),"Lun.","Mar.","Mié.","Jue.","Vie.","Sáb.","Dom.")</f>
        <v>Mié.</v>
      </c>
      <c r="AA8" s="19" t="str">
        <f>CHOOSE(WEEKDAY(DATE($U$5,$AH$5,26),2),"Lun.","Mar.","Mié.","Jue.","Vie.","Sáb.","Dom.")</f>
        <v>Jue.</v>
      </c>
      <c r="AB8" s="19" t="str">
        <f>CHOOSE(WEEKDAY(DATE($U$5,$AH$5,27),2),"Lun.","Mar.","Mié.","Jue.","Vie.","Sáb.","Dom.")</f>
        <v>Vie.</v>
      </c>
      <c r="AC8" s="19" t="str">
        <f>CHOOSE(WEEKDAY(DATE($U$5,$AH$5,28),2),"Lun.","Mar.","Mié.","Jue.","Vie.","Sáb.","Dom.")</f>
        <v>Sáb.</v>
      </c>
      <c r="AD8" s="19" t="str">
        <f>CHOOSE(WEEKDAY(DATE($U$5,$AH$5,29),2),"Lun.","Mar.","Mié.","Jue.","Vie.","Sáb.","Dom.")</f>
        <v>Dom.</v>
      </c>
      <c r="AE8" s="19" t="str">
        <f>CHOOSE(WEEKDAY(DATE($U$5,$AH$5,30),2),"Lun.","Mar.","Mié.","Jue.","Vie.","Sáb.","Dom.")</f>
        <v>Lun.</v>
      </c>
      <c r="AF8" s="19" t="str">
        <f>CHOOSE(WEEKDAY(DATE($U$5,$AH$5,31),2),"Lun.","Mar.","Mié.","Jue.","Vie.","Sáb.","Dom.")</f>
        <v>Mar.</v>
      </c>
      <c r="AG8" s="30" t="s">
        <v>9</v>
      </c>
    </row>
    <row r="9" spans="1:34" x14ac:dyDescent="0.25">
      <c r="A9" s="16"/>
      <c r="B9" s="20">
        <f>D7</f>
        <v>0</v>
      </c>
      <c r="C9" s="20">
        <f>B9+1</f>
        <v>1</v>
      </c>
      <c r="D9" s="20">
        <f t="shared" ref="D9:AA9" si="0">C9+1</f>
        <v>2</v>
      </c>
      <c r="E9" s="20">
        <f t="shared" si="0"/>
        <v>3</v>
      </c>
      <c r="F9" s="20">
        <f t="shared" si="0"/>
        <v>4</v>
      </c>
      <c r="G9" s="20">
        <f t="shared" si="0"/>
        <v>5</v>
      </c>
      <c r="H9" s="20">
        <f t="shared" si="0"/>
        <v>6</v>
      </c>
      <c r="I9" s="20">
        <f t="shared" si="0"/>
        <v>7</v>
      </c>
      <c r="J9" s="20">
        <f t="shared" si="0"/>
        <v>8</v>
      </c>
      <c r="K9" s="20">
        <f t="shared" si="0"/>
        <v>9</v>
      </c>
      <c r="L9" s="20">
        <f t="shared" si="0"/>
        <v>10</v>
      </c>
      <c r="M9" s="20">
        <f t="shared" si="0"/>
        <v>11</v>
      </c>
      <c r="N9" s="20">
        <f t="shared" si="0"/>
        <v>12</v>
      </c>
      <c r="O9" s="20">
        <f t="shared" si="0"/>
        <v>13</v>
      </c>
      <c r="P9" s="20">
        <f t="shared" si="0"/>
        <v>14</v>
      </c>
      <c r="Q9" s="20">
        <f t="shared" si="0"/>
        <v>15</v>
      </c>
      <c r="R9" s="20">
        <f t="shared" si="0"/>
        <v>16</v>
      </c>
      <c r="S9" s="20">
        <f t="shared" si="0"/>
        <v>17</v>
      </c>
      <c r="T9" s="20">
        <f t="shared" si="0"/>
        <v>18</v>
      </c>
      <c r="U9" s="20">
        <f t="shared" si="0"/>
        <v>19</v>
      </c>
      <c r="V9" s="20">
        <f t="shared" si="0"/>
        <v>20</v>
      </c>
      <c r="W9" s="20">
        <f t="shared" si="0"/>
        <v>21</v>
      </c>
      <c r="X9" s="20">
        <f t="shared" si="0"/>
        <v>22</v>
      </c>
      <c r="Y9" s="20">
        <f t="shared" si="0"/>
        <v>23</v>
      </c>
      <c r="Z9" s="20">
        <f t="shared" si="0"/>
        <v>24</v>
      </c>
      <c r="AA9" s="20">
        <f t="shared" si="0"/>
        <v>25</v>
      </c>
      <c r="AB9" s="20">
        <f>AA9+1</f>
        <v>26</v>
      </c>
      <c r="AC9" s="20">
        <f>AB9+1</f>
        <v>27</v>
      </c>
      <c r="AD9" s="20">
        <f>AC9+1</f>
        <v>28</v>
      </c>
      <c r="AE9" s="20">
        <f>AD9+1</f>
        <v>29</v>
      </c>
      <c r="AF9" s="20">
        <f>AE9+1</f>
        <v>30</v>
      </c>
      <c r="AG9" s="31"/>
    </row>
    <row r="10" spans="1:34" x14ac:dyDescent="0.25">
      <c r="A10" s="16"/>
      <c r="B10" s="4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32">
        <f>COUNTIF(B10:AF10,"X")</f>
        <v>0</v>
      </c>
    </row>
    <row r="11" spans="1:34" x14ac:dyDescent="0.25">
      <c r="A11" s="17"/>
      <c r="B11" s="4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32">
        <f t="shared" ref="AG11:AG19" si="1">COUNTIF(B11:AF11,"X")</f>
        <v>0</v>
      </c>
    </row>
    <row r="12" spans="1:34" x14ac:dyDescent="0.25">
      <c r="A12" s="17"/>
      <c r="B12" s="4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32">
        <f t="shared" si="1"/>
        <v>0</v>
      </c>
    </row>
    <row r="13" spans="1:34" x14ac:dyDescent="0.25">
      <c r="A13" s="17"/>
      <c r="B13" s="4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32">
        <f t="shared" si="1"/>
        <v>0</v>
      </c>
    </row>
    <row r="14" spans="1:34" x14ac:dyDescent="0.25">
      <c r="A14" s="17"/>
      <c r="B14" s="4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32">
        <f t="shared" si="1"/>
        <v>0</v>
      </c>
    </row>
    <row r="15" spans="1:34" x14ac:dyDescent="0.25">
      <c r="A15" s="17"/>
      <c r="B15" s="4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32">
        <f t="shared" si="1"/>
        <v>0</v>
      </c>
    </row>
    <row r="16" spans="1:34" x14ac:dyDescent="0.25">
      <c r="A16" s="17"/>
      <c r="B16" s="4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32">
        <f t="shared" si="1"/>
        <v>0</v>
      </c>
    </row>
    <row r="17" spans="1:33" ht="13.5" customHeight="1" x14ac:dyDescent="0.25">
      <c r="A17" s="17"/>
      <c r="B17" s="4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32">
        <f t="shared" si="1"/>
        <v>0</v>
      </c>
    </row>
    <row r="18" spans="1:33" ht="13.5" customHeight="1" x14ac:dyDescent="0.25">
      <c r="A18" s="17"/>
      <c r="B18" s="4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32">
        <f t="shared" si="1"/>
        <v>0</v>
      </c>
    </row>
    <row r="19" spans="1:33" x14ac:dyDescent="0.25">
      <c r="A19" s="17"/>
      <c r="B19" s="4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32">
        <f t="shared" si="1"/>
        <v>0</v>
      </c>
    </row>
    <row r="22" spans="1:33" x14ac:dyDescent="0.25">
      <c r="A22" s="22"/>
      <c r="B22" s="10"/>
      <c r="C22" s="10"/>
      <c r="D22" s="12" t="s">
        <v>10</v>
      </c>
      <c r="E22" s="10"/>
      <c r="F22" s="10"/>
      <c r="G22" s="10"/>
      <c r="H22" s="10"/>
      <c r="I22" s="11"/>
      <c r="K22" s="38" t="s">
        <v>11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spans="1:33" x14ac:dyDescent="0.25">
      <c r="A23" s="24" t="s">
        <v>8</v>
      </c>
      <c r="B23" s="6"/>
      <c r="C23" s="12" t="s">
        <v>12</v>
      </c>
      <c r="D23" s="25"/>
      <c r="E23" s="6"/>
      <c r="F23" s="12" t="s">
        <v>13</v>
      </c>
      <c r="G23" s="25"/>
      <c r="H23" s="7" t="s">
        <v>14</v>
      </c>
      <c r="I23" s="25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3" x14ac:dyDescent="0.25">
      <c r="A24" s="44">
        <f>A10</f>
        <v>0</v>
      </c>
      <c r="B24" s="46"/>
      <c r="C24" s="39"/>
      <c r="D24" s="40"/>
      <c r="E24" s="23"/>
      <c r="F24" s="42"/>
      <c r="G24" s="43"/>
      <c r="H24" s="45">
        <f>AG10</f>
        <v>0</v>
      </c>
      <c r="I24" s="27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3" x14ac:dyDescent="0.25">
      <c r="A25" s="44">
        <f t="shared" ref="A25:A33" si="2">A11</f>
        <v>0</v>
      </c>
      <c r="B25" s="46"/>
      <c r="C25" s="39"/>
      <c r="D25" s="41"/>
      <c r="E25" s="23"/>
      <c r="F25" s="42"/>
      <c r="G25" s="43"/>
      <c r="H25" s="45">
        <f t="shared" ref="H25:H33" si="3">AG11</f>
        <v>0</v>
      </c>
      <c r="I25" s="11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3" x14ac:dyDescent="0.25">
      <c r="A26" s="44">
        <f t="shared" si="2"/>
        <v>0</v>
      </c>
      <c r="B26" s="46"/>
      <c r="C26" s="39"/>
      <c r="D26" s="41"/>
      <c r="E26" s="23"/>
      <c r="F26" s="42"/>
      <c r="G26" s="43"/>
      <c r="H26" s="45">
        <f t="shared" si="3"/>
        <v>0</v>
      </c>
      <c r="I26" s="11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3" x14ac:dyDescent="0.25">
      <c r="A27" s="44">
        <f t="shared" si="2"/>
        <v>0</v>
      </c>
      <c r="B27" s="46"/>
      <c r="C27" s="39"/>
      <c r="D27" s="41"/>
      <c r="E27" s="23"/>
      <c r="F27" s="42"/>
      <c r="G27" s="43"/>
      <c r="H27" s="45">
        <f t="shared" si="3"/>
        <v>0</v>
      </c>
      <c r="I27" s="11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3" x14ac:dyDescent="0.25">
      <c r="A28" s="44">
        <f t="shared" si="2"/>
        <v>0</v>
      </c>
      <c r="B28" s="46"/>
      <c r="C28" s="39"/>
      <c r="D28" s="41"/>
      <c r="E28" s="23"/>
      <c r="F28" s="42"/>
      <c r="G28" s="43"/>
      <c r="H28" s="45">
        <f t="shared" si="3"/>
        <v>0</v>
      </c>
      <c r="I28" s="11"/>
    </row>
    <row r="29" spans="1:33" x14ac:dyDescent="0.25">
      <c r="A29" s="44">
        <f t="shared" si="2"/>
        <v>0</v>
      </c>
      <c r="B29" s="46"/>
      <c r="C29" s="39"/>
      <c r="D29" s="41"/>
      <c r="E29" s="23"/>
      <c r="F29" s="42"/>
      <c r="G29" s="43"/>
      <c r="H29" s="45">
        <f t="shared" si="3"/>
        <v>0</v>
      </c>
      <c r="I29" s="11"/>
    </row>
    <row r="30" spans="1:33" x14ac:dyDescent="0.25">
      <c r="A30" s="44">
        <f t="shared" si="2"/>
        <v>0</v>
      </c>
      <c r="B30" s="46"/>
      <c r="C30" s="39"/>
      <c r="D30" s="41"/>
      <c r="E30" s="23"/>
      <c r="F30" s="42"/>
      <c r="G30" s="43"/>
      <c r="H30" s="45">
        <f t="shared" si="3"/>
        <v>0</v>
      </c>
      <c r="I30" s="11"/>
    </row>
    <row r="31" spans="1:33" x14ac:dyDescent="0.25">
      <c r="A31" s="44">
        <f t="shared" si="2"/>
        <v>0</v>
      </c>
      <c r="B31" s="46"/>
      <c r="C31" s="39"/>
      <c r="D31" s="41"/>
      <c r="E31" s="23"/>
      <c r="F31" s="42"/>
      <c r="G31" s="43"/>
      <c r="H31" s="45">
        <f t="shared" si="3"/>
        <v>0</v>
      </c>
      <c r="I31" s="11"/>
      <c r="M31" s="26" t="s">
        <v>15</v>
      </c>
      <c r="N31" s="21"/>
      <c r="O31" s="21"/>
      <c r="P31" s="21"/>
      <c r="Q31" s="21"/>
      <c r="R31" s="21"/>
      <c r="S31" s="21"/>
      <c r="Z31" s="26" t="s">
        <v>16</v>
      </c>
      <c r="AA31" s="21"/>
      <c r="AB31" s="21"/>
      <c r="AC31" s="21"/>
      <c r="AD31" s="21"/>
      <c r="AE31" s="21"/>
      <c r="AF31" s="21"/>
    </row>
    <row r="32" spans="1:33" x14ac:dyDescent="0.25">
      <c r="A32" s="44">
        <f t="shared" si="2"/>
        <v>0</v>
      </c>
      <c r="B32" s="46"/>
      <c r="C32" s="39"/>
      <c r="D32" s="41"/>
      <c r="E32" s="23"/>
      <c r="F32" s="42"/>
      <c r="G32" s="43"/>
      <c r="H32" s="45">
        <f t="shared" si="3"/>
        <v>0</v>
      </c>
      <c r="I32" s="11"/>
    </row>
    <row r="33" spans="1:9" x14ac:dyDescent="0.25">
      <c r="A33" s="44">
        <f t="shared" si="2"/>
        <v>0</v>
      </c>
      <c r="B33" s="46"/>
      <c r="C33" s="39"/>
      <c r="D33" s="41"/>
      <c r="E33" s="23"/>
      <c r="F33" s="42"/>
      <c r="G33" s="43"/>
      <c r="H33" s="45">
        <f t="shared" si="3"/>
        <v>0</v>
      </c>
      <c r="I33" s="11"/>
    </row>
  </sheetData>
  <sheetProtection algorithmName="SHA-512" hashValue="6aJhO9JDTuJ/miy074D1v7KudGodWKZi3sq/CQPUzz0z7Ev4cpoNhMrHQdSoW1Xv9hVEF/Yk9gxqJIKhtwD4Uw==" saltValue="3coeBx01UJ22hyJ4UzGypw==" spinCount="100000" sheet="1" objects="1" scenarios="1"/>
  <mergeCells count="10">
    <mergeCell ref="A1:A3"/>
    <mergeCell ref="AB1:AG1"/>
    <mergeCell ref="AB2:AG2"/>
    <mergeCell ref="AB3:AG3"/>
    <mergeCell ref="B1:AA3"/>
    <mergeCell ref="U5:V5"/>
    <mergeCell ref="D7:J7"/>
    <mergeCell ref="M7:S7"/>
    <mergeCell ref="L5:N5"/>
    <mergeCell ref="B5:E5"/>
  </mergeCells>
  <phoneticPr fontId="1" type="noConversion"/>
  <conditionalFormatting sqref="B8">
    <cfRule type="cellIs" dxfId="79" priority="94" operator="equal">
      <formula>"Sáb"</formula>
    </cfRule>
    <cfRule type="cellIs" dxfId="78" priority="93" operator="equal">
      <formula>"""Sáb."""</formula>
    </cfRule>
  </conditionalFormatting>
  <conditionalFormatting sqref="B10:B19">
    <cfRule type="expression" dxfId="76" priority="9">
      <formula>$B$8="Dom."</formula>
    </cfRule>
    <cfRule type="expression" dxfId="75" priority="11">
      <formula>$B$8="Sáb."</formula>
    </cfRule>
  </conditionalFormatting>
  <conditionalFormatting sqref="C10:C19">
    <cfRule type="expression" dxfId="73" priority="83">
      <formula>$C$8="Sáb."</formula>
    </cfRule>
    <cfRule type="expression" dxfId="72" priority="85">
      <formula>$C$8="Dom."</formula>
    </cfRule>
  </conditionalFormatting>
  <conditionalFormatting sqref="D10:D19">
    <cfRule type="expression" dxfId="71" priority="81">
      <formula>$D$8="Dom."</formula>
    </cfRule>
    <cfRule type="expression" dxfId="69" priority="82">
      <formula>$D$8="Sáb."</formula>
    </cfRule>
  </conditionalFormatting>
  <conditionalFormatting sqref="E10:E19">
    <cfRule type="expression" dxfId="68" priority="79">
      <formula>$E$8="Dom."</formula>
    </cfRule>
    <cfRule type="expression" dxfId="67" priority="80">
      <formula>$E$8="Sáb."</formula>
    </cfRule>
  </conditionalFormatting>
  <conditionalFormatting sqref="F10:F19">
    <cfRule type="expression" dxfId="66" priority="78">
      <formula>$F$8="Sáb."</formula>
    </cfRule>
    <cfRule type="expression" dxfId="65" priority="77">
      <formula>$F$8="Dom."</formula>
    </cfRule>
  </conditionalFormatting>
  <conditionalFormatting sqref="G10:G19">
    <cfRule type="expression" dxfId="64" priority="76">
      <formula>$G$8="Sáb."</formula>
    </cfRule>
    <cfRule type="expression" dxfId="62" priority="75">
      <formula>$G$8="Dom."</formula>
    </cfRule>
  </conditionalFormatting>
  <conditionalFormatting sqref="H10:H19">
    <cfRule type="expression" dxfId="61" priority="74">
      <formula>$H$8="Sáb."</formula>
    </cfRule>
    <cfRule type="expression" dxfId="60" priority="73">
      <formula>$H$8="Dom."</formula>
    </cfRule>
  </conditionalFormatting>
  <conditionalFormatting sqref="I10:I19">
    <cfRule type="expression" dxfId="57" priority="72">
      <formula>$I$8="Sáb."</formula>
    </cfRule>
    <cfRule type="expression" dxfId="56" priority="71">
      <formula>$I$8="Dom."</formula>
    </cfRule>
  </conditionalFormatting>
  <conditionalFormatting sqref="J10:J19">
    <cfRule type="expression" dxfId="55" priority="70">
      <formula>$J$8="Dom."</formula>
    </cfRule>
    <cfRule type="expression" dxfId="54" priority="69">
      <formula>$J$8="Sáb."</formula>
    </cfRule>
  </conditionalFormatting>
  <conditionalFormatting sqref="K10:K19">
    <cfRule type="expression" dxfId="53" priority="68">
      <formula>$K$8="Sáb."</formula>
    </cfRule>
    <cfRule type="expression" dxfId="52" priority="67">
      <formula>$K$8="Dom."</formula>
    </cfRule>
  </conditionalFormatting>
  <conditionalFormatting sqref="L10:L19">
    <cfRule type="expression" dxfId="51" priority="65">
      <formula>$L$8="Sáb."</formula>
    </cfRule>
    <cfRule type="expression" dxfId="50" priority="66">
      <formula>$L$8="Dom."</formula>
    </cfRule>
  </conditionalFormatting>
  <conditionalFormatting sqref="M10:M19">
    <cfRule type="expression" dxfId="49" priority="64">
      <formula>$M$8="Sáb."</formula>
    </cfRule>
    <cfRule type="expression" dxfId="48" priority="63">
      <formula>$M$8="Dom."</formula>
    </cfRule>
  </conditionalFormatting>
  <conditionalFormatting sqref="N10:N19">
    <cfRule type="expression" dxfId="46" priority="62">
      <formula>$N$8="Dom."</formula>
    </cfRule>
    <cfRule type="expression" dxfId="45" priority="61">
      <formula>$N$8="Sáb."</formula>
    </cfRule>
  </conditionalFormatting>
  <conditionalFormatting sqref="O10:O19">
    <cfRule type="expression" dxfId="44" priority="60">
      <formula>$O$8="Sáb."</formula>
    </cfRule>
    <cfRule type="expression" dxfId="43" priority="59">
      <formula>$O$8="Dom."</formula>
    </cfRule>
  </conditionalFormatting>
  <conditionalFormatting sqref="P10:P19">
    <cfRule type="expression" dxfId="42" priority="57">
      <formula>$P$8="Dom."</formula>
    </cfRule>
    <cfRule type="expression" dxfId="41" priority="58">
      <formula>$P$8="Sáb."</formula>
    </cfRule>
  </conditionalFormatting>
  <conditionalFormatting sqref="Q10:Q19">
    <cfRule type="expression" dxfId="40" priority="56">
      <formula>$Q$8="Sáb."</formula>
    </cfRule>
    <cfRule type="expression" dxfId="39" priority="55">
      <formula>$Q$8="Dom."</formula>
    </cfRule>
  </conditionalFormatting>
  <conditionalFormatting sqref="R10:R19">
    <cfRule type="expression" dxfId="38" priority="54">
      <formula>$R$8="Sáb."</formula>
    </cfRule>
    <cfRule type="expression" dxfId="37" priority="53">
      <formula>$R$8="Dom."</formula>
    </cfRule>
  </conditionalFormatting>
  <conditionalFormatting sqref="S10:S19">
    <cfRule type="expression" dxfId="34" priority="52">
      <formula>$S$8="Sáb."</formula>
    </cfRule>
    <cfRule type="expression" dxfId="33" priority="51">
      <formula>$S$8="Dom."</formula>
    </cfRule>
  </conditionalFormatting>
  <conditionalFormatting sqref="T10:T19">
    <cfRule type="expression" dxfId="30" priority="49">
      <formula>$T$8="Dom."</formula>
    </cfRule>
    <cfRule type="expression" dxfId="29" priority="50">
      <formula>$T$8="Sáb."</formula>
    </cfRule>
  </conditionalFormatting>
  <conditionalFormatting sqref="U10:U19">
    <cfRule type="expression" dxfId="28" priority="48">
      <formula>$U$8="Dom."</formula>
    </cfRule>
    <cfRule type="expression" dxfId="27" priority="47">
      <formula>$U$8="Sáb."</formula>
    </cfRule>
  </conditionalFormatting>
  <conditionalFormatting sqref="V10:V19">
    <cfRule type="expression" dxfId="26" priority="46">
      <formula>$V$8="Sáb."</formula>
    </cfRule>
    <cfRule type="expression" dxfId="25" priority="45">
      <formula>$V$8="Dom."</formula>
    </cfRule>
  </conditionalFormatting>
  <conditionalFormatting sqref="W10:W19">
    <cfRule type="expression" dxfId="24" priority="44">
      <formula>$W$8="Dom."</formula>
    </cfRule>
    <cfRule type="expression" dxfId="23" priority="43">
      <formula>$W$8="Sáb."</formula>
    </cfRule>
  </conditionalFormatting>
  <conditionalFormatting sqref="X10:X19">
    <cfRule type="expression" dxfId="21" priority="42">
      <formula>$X$8="Sáb."</formula>
    </cfRule>
    <cfRule type="expression" dxfId="20" priority="41">
      <formula>$X$8="Dom."</formula>
    </cfRule>
  </conditionalFormatting>
  <conditionalFormatting sqref="Y10:Y19">
    <cfRule type="expression" dxfId="18" priority="40">
      <formula>$Y$8="Dom."</formula>
    </cfRule>
    <cfRule type="expression" dxfId="17" priority="39">
      <formula>$Y$8="Sáb."</formula>
    </cfRule>
  </conditionalFormatting>
  <conditionalFormatting sqref="Z10:Z19">
    <cfRule type="expression" dxfId="15" priority="37">
      <formula>$Z$8="Dom."</formula>
    </cfRule>
    <cfRule type="expression" dxfId="14" priority="38">
      <formula>$Z$8="Sáb."</formula>
    </cfRule>
  </conditionalFormatting>
  <conditionalFormatting sqref="AA10:AA19">
    <cfRule type="expression" dxfId="13" priority="35">
      <formula>$AA$8="Sáb."</formula>
    </cfRule>
    <cfRule type="expression" dxfId="12" priority="36">
      <formula>$AA$8="Dom."</formula>
    </cfRule>
  </conditionalFormatting>
  <conditionalFormatting sqref="AB10:AB19">
    <cfRule type="expression" dxfId="11" priority="34">
      <formula>$AB$8="Sáb."</formula>
    </cfRule>
    <cfRule type="expression" dxfId="10" priority="33">
      <formula>$AB$8="Dom."</formula>
    </cfRule>
  </conditionalFormatting>
  <conditionalFormatting sqref="AC10:AC19">
    <cfRule type="expression" dxfId="9" priority="32">
      <formula>$AC$8="Dom."</formula>
    </cfRule>
    <cfRule type="expression" dxfId="8" priority="31">
      <formula>$AC$8="Sáb."</formula>
    </cfRule>
  </conditionalFormatting>
  <conditionalFormatting sqref="AD10:AD19">
    <cfRule type="expression" dxfId="7" priority="30">
      <formula>$AD$8="Sáb."</formula>
    </cfRule>
    <cfRule type="expression" dxfId="6" priority="29">
      <formula>$AD$8="Dom."</formula>
    </cfRule>
  </conditionalFormatting>
  <conditionalFormatting sqref="AE10:AE19">
    <cfRule type="expression" dxfId="5" priority="28">
      <formula>$AE$8="Dom."</formula>
    </cfRule>
    <cfRule type="expression" dxfId="4" priority="27">
      <formula>$AE$8="Sáb."</formula>
    </cfRule>
  </conditionalFormatting>
  <conditionalFormatting sqref="AF10:AF19">
    <cfRule type="expression" dxfId="2" priority="26">
      <formula>$AF$8="Sáb."</formula>
    </cfRule>
    <cfRule type="expression" dxfId="1" priority="25">
      <formula>$AF$8="Dom."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BC224A5-E905-4E17-89D3-8BD11A911E2C}">
            <xm:f>$B$9=Hoja1!$E$2</xm:f>
            <x14:dxf>
              <fill>
                <patternFill>
                  <bgColor theme="5" tint="0.59996337778862885"/>
                </patternFill>
              </fill>
            </x14:dxf>
          </x14:cfRule>
          <xm:sqref>B10:B19</xm:sqref>
        </x14:conditionalFormatting>
        <x14:conditionalFormatting xmlns:xm="http://schemas.microsoft.com/office/excel/2006/main">
          <x14:cfRule type="expression" priority="14" id="{C052CF5E-158B-4BD2-BCBF-377DA670672C}">
            <xm:f>$C$9=Hoja1!$E$8</xm:f>
            <x14:dxf>
              <fill>
                <patternFill>
                  <bgColor theme="5" tint="0.59996337778862885"/>
                </patternFill>
              </fill>
            </x14:dxf>
          </x14:cfRule>
          <xm:sqref>C10:C19</xm:sqref>
        </x14:conditionalFormatting>
        <x14:conditionalFormatting xmlns:xm="http://schemas.microsoft.com/office/excel/2006/main">
          <x14:cfRule type="expression" priority="4" id="{7A91AE4D-B3A2-4BF5-B863-D4D69A24BA41}">
            <xm:f>$D$9=Hoja1!$E$14</xm:f>
            <x14:dxf>
              <fill>
                <patternFill>
                  <bgColor theme="5" tint="0.59996337778862885"/>
                </patternFill>
              </fill>
            </x14:dxf>
          </x14:cfRule>
          <xm:sqref>D10:D19</xm:sqref>
        </x14:conditionalFormatting>
        <x14:conditionalFormatting xmlns:xm="http://schemas.microsoft.com/office/excel/2006/main">
          <x14:cfRule type="expression" priority="15" id="{6C5B9293-6BF0-4FB4-96C3-F3ABAF8670BF}">
            <xm:f>$G$9=Hoja1!$E$3</xm:f>
            <x14:dxf>
              <fill>
                <patternFill>
                  <bgColor theme="5" tint="0.59996337778862885"/>
                </patternFill>
              </fill>
            </x14:dxf>
          </x14:cfRule>
          <xm:sqref>G10:G19</xm:sqref>
        </x14:conditionalFormatting>
        <x14:conditionalFormatting xmlns:xm="http://schemas.microsoft.com/office/excel/2006/main">
          <x14:cfRule type="expression" priority="7" id="{710D9E19-5BF8-4FE7-9DD6-7BE63F818A58}">
            <xm:f>$H$9=Hoja1!$E$11</xm:f>
            <x14:dxf>
              <fill>
                <patternFill>
                  <bgColor theme="5" tint="0.59996337778862885"/>
                </patternFill>
              </fill>
            </x14:dxf>
          </x14:cfRule>
          <xm:sqref>H10:H19</xm:sqref>
        </x14:conditionalFormatting>
        <x14:conditionalFormatting xmlns:xm="http://schemas.microsoft.com/office/excel/2006/main">
          <x14:cfRule type="expression" priority="2" id="{1EAE5962-99C7-4C43-8B90-8080314B6D70}">
            <xm:f>$I$9=Hoja1!$E$16</xm:f>
            <x14:dxf>
              <fill>
                <patternFill>
                  <bgColor theme="5" tint="0.59996337778862885"/>
                </patternFill>
              </fill>
            </x14:dxf>
          </x14:cfRule>
          <xm:sqref>I10:I19</xm:sqref>
        </x14:conditionalFormatting>
        <x14:conditionalFormatting xmlns:xm="http://schemas.microsoft.com/office/excel/2006/main">
          <x14:cfRule type="expression" priority="5" id="{BE1C9F5B-78CD-4162-AE11-CF771EA3710D}">
            <xm:f>$N$9=Hoja1!$E$13</xm:f>
            <x14:dxf>
              <fill>
                <patternFill>
                  <bgColor theme="5" tint="0.59996337778862885"/>
                </patternFill>
              </fill>
            </x14:dxf>
          </x14:cfRule>
          <xm:sqref>N10:N19</xm:sqref>
        </x14:conditionalFormatting>
        <x14:conditionalFormatting xmlns:xm="http://schemas.microsoft.com/office/excel/2006/main">
          <x14:cfRule type="expression" priority="22" id="{35FE63C1-52F5-4571-83B9-53FAF4B75EA6}">
            <xm:f>$R$9=Hoja1!$E$5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3" id="{169C90A2-5CC0-4875-B0FB-9568FE80BBF5}">
            <xm:f>$R$9=Hoja1!$E$15</xm:f>
            <x14:dxf>
              <fill>
                <patternFill>
                  <bgColor theme="5" tint="0.59996337778862885"/>
                </patternFill>
              </fill>
            </x14:dxf>
          </x14:cfRule>
          <xm:sqref>R10:R19</xm:sqref>
        </x14:conditionalFormatting>
        <x14:conditionalFormatting xmlns:xm="http://schemas.microsoft.com/office/excel/2006/main">
          <x14:cfRule type="expression" priority="21" id="{890ACB99-AE59-4993-8CDD-2EC135D5F451}">
            <xm:f>$S$9=Hoja1!$E$6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6" id="{B26CBCD9-0120-497D-AFB0-FAD546097CDC}">
            <xm:f>$S$9=Hoja1!$E$12</xm:f>
            <x14:dxf>
              <fill>
                <patternFill>
                  <bgColor theme="5" tint="0.59996337778862885"/>
                </patternFill>
              </fill>
            </x14:dxf>
          </x14:cfRule>
          <xm:sqref>S10:S19</xm:sqref>
        </x14:conditionalFormatting>
        <x14:conditionalFormatting xmlns:xm="http://schemas.microsoft.com/office/excel/2006/main">
          <x14:cfRule type="expression" priority="13" id="{430A932C-D5BA-4DC7-B652-BCBFECE00AB8}">
            <xm:f>$X$9=Hoja1!$E$9</xm:f>
            <x14:dxf>
              <fill>
                <patternFill>
                  <bgColor theme="5" tint="0.59996337778862885"/>
                </patternFill>
              </fill>
            </x14:dxf>
          </x14:cfRule>
          <xm:sqref>X10:X19</xm:sqref>
        </x14:conditionalFormatting>
        <x14:conditionalFormatting xmlns:xm="http://schemas.microsoft.com/office/excel/2006/main">
          <x14:cfRule type="expression" priority="23" id="{DE1EA43B-1BDB-4F70-A595-9ACC9FCA124C}">
            <xm:f>$Y$9=Hoja1!$E$4</xm:f>
            <x14:dxf>
              <fill>
                <patternFill>
                  <bgColor theme="5" tint="0.59996337778862885"/>
                </patternFill>
              </fill>
            </x14:dxf>
          </x14:cfRule>
          <xm:sqref>Y10:Y19</xm:sqref>
        </x14:conditionalFormatting>
        <x14:conditionalFormatting xmlns:xm="http://schemas.microsoft.com/office/excel/2006/main">
          <x14:cfRule type="expression" priority="1" id="{4EC9E26A-39CD-4F66-AC67-59150A5CC2B4}">
            <xm:f>$Z$9=Hoja1!$E$17</xm:f>
            <x14:dxf>
              <fill>
                <patternFill>
                  <bgColor theme="5" tint="0.59996337778862885"/>
                </patternFill>
              </fill>
            </x14:dxf>
          </x14:cfRule>
          <xm:sqref>Z10:Z19</xm:sqref>
        </x14:conditionalFormatting>
        <x14:conditionalFormatting xmlns:xm="http://schemas.microsoft.com/office/excel/2006/main">
          <x14:cfRule type="expression" priority="12" id="{DE703B37-A526-4DD7-9569-B20FDDA11085}">
            <xm:f>$AE$9=Hoja1!$E$10</xm:f>
            <x14:dxf>
              <fill>
                <patternFill>
                  <bgColor theme="5" tint="0.59996337778862885"/>
                </patternFill>
              </fill>
            </x14:dxf>
          </x14:cfRule>
          <xm:sqref>AE10:AE19</xm:sqref>
        </x14:conditionalFormatting>
        <x14:conditionalFormatting xmlns:xm="http://schemas.microsoft.com/office/excel/2006/main">
          <x14:cfRule type="expression" priority="19" id="{4902EAC7-38AA-44BE-AFBC-EDAE233B073F}">
            <xm:f>$AF$9=Hoja1!$E$7</xm:f>
            <x14:dxf>
              <fill>
                <patternFill>
                  <bgColor theme="5" tint="0.59996337778862885"/>
                </patternFill>
              </fill>
            </x14:dxf>
          </x14:cfRule>
          <xm:sqref>AF10:AF19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Hoja1!$B$2:$B$13</xm:f>
          </x14:formula1>
          <xm:sqref>L5:N5</xm:sqref>
        </x14:dataValidation>
        <x14:dataValidation type="list" allowBlank="1" showInputMessage="1" showErrorMessage="1" xr:uid="{00000000-0002-0000-0000-000001000000}">
          <x14:formula1>
            <xm:f>Hoja1!$A$2:$A$12</xm:f>
          </x14:formula1>
          <xm:sqref>B5:E5</xm:sqref>
        </x14:dataValidation>
        <x14:dataValidation type="list" allowBlank="1" showInputMessage="1" showErrorMessage="1" xr:uid="{00000000-0002-0000-0000-000002000000}">
          <x14:formula1>
            <xm:f>Hoja1!$C$2:$C$12</xm:f>
          </x14:formula1>
          <xm:sqref>U5:V5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4"/>
  <sheetViews>
    <sheetView workbookViewId="0">
      <selection activeCell="E16" sqref="E16"/>
    </sheetView>
  </sheetViews>
  <sheetFormatPr baseColWidth="10" defaultColWidth="11.42578125" defaultRowHeight="15" x14ac:dyDescent="0.25"/>
  <cols>
    <col min="1" max="1" width="16.7109375" bestFit="1" customWidth="1"/>
    <col min="5" max="5" width="12" bestFit="1" customWidth="1"/>
  </cols>
  <sheetData>
    <row r="1" spans="1:5" x14ac:dyDescent="0.25">
      <c r="A1" t="s">
        <v>17</v>
      </c>
      <c r="B1" t="s">
        <v>18</v>
      </c>
      <c r="C1" t="s">
        <v>19</v>
      </c>
      <c r="E1" t="s">
        <v>20</v>
      </c>
    </row>
    <row r="2" spans="1:5" x14ac:dyDescent="0.25">
      <c r="A2" t="s">
        <v>21</v>
      </c>
      <c r="B2" t="s">
        <v>22</v>
      </c>
      <c r="C2">
        <v>2025</v>
      </c>
      <c r="E2" s="2">
        <v>45658</v>
      </c>
    </row>
    <row r="3" spans="1:5" x14ac:dyDescent="0.25">
      <c r="A3" t="s">
        <v>23</v>
      </c>
      <c r="B3" t="s">
        <v>24</v>
      </c>
      <c r="C3">
        <v>2026</v>
      </c>
      <c r="E3" s="2">
        <v>45663</v>
      </c>
    </row>
    <row r="4" spans="1:5" x14ac:dyDescent="0.25">
      <c r="A4" t="s">
        <v>25</v>
      </c>
      <c r="B4" t="s">
        <v>26</v>
      </c>
      <c r="C4">
        <v>2027</v>
      </c>
      <c r="E4" s="2">
        <v>45740</v>
      </c>
    </row>
    <row r="5" spans="1:5" x14ac:dyDescent="0.25">
      <c r="A5" s="3" t="s">
        <v>27</v>
      </c>
      <c r="B5" t="s">
        <v>28</v>
      </c>
      <c r="C5">
        <v>2028</v>
      </c>
      <c r="E5" s="2">
        <v>45764</v>
      </c>
    </row>
    <row r="6" spans="1:5" x14ac:dyDescent="0.25">
      <c r="A6" t="s">
        <v>29</v>
      </c>
      <c r="B6" t="s">
        <v>30</v>
      </c>
      <c r="C6">
        <v>2029</v>
      </c>
      <c r="E6" s="2">
        <v>45765</v>
      </c>
    </row>
    <row r="7" spans="1:5" x14ac:dyDescent="0.25">
      <c r="A7" t="s">
        <v>31</v>
      </c>
      <c r="B7" t="s">
        <v>32</v>
      </c>
      <c r="C7">
        <v>2030</v>
      </c>
      <c r="E7" s="2">
        <v>45778</v>
      </c>
    </row>
    <row r="8" spans="1:5" x14ac:dyDescent="0.25">
      <c r="A8" t="s">
        <v>33</v>
      </c>
      <c r="B8" t="s">
        <v>34</v>
      </c>
      <c r="C8">
        <v>2031</v>
      </c>
      <c r="E8" s="2">
        <v>45810</v>
      </c>
    </row>
    <row r="9" spans="1:5" x14ac:dyDescent="0.25">
      <c r="A9" t="s">
        <v>35</v>
      </c>
      <c r="B9" t="s">
        <v>36</v>
      </c>
      <c r="C9">
        <v>2032</v>
      </c>
      <c r="E9" s="2">
        <v>45831</v>
      </c>
    </row>
    <row r="10" spans="1:5" x14ac:dyDescent="0.25">
      <c r="A10" t="s">
        <v>37</v>
      </c>
      <c r="B10" t="s">
        <v>38</v>
      </c>
      <c r="C10">
        <v>2033</v>
      </c>
      <c r="E10" s="2">
        <v>45838</v>
      </c>
    </row>
    <row r="11" spans="1:5" x14ac:dyDescent="0.25">
      <c r="A11" t="s">
        <v>39</v>
      </c>
      <c r="B11" t="s">
        <v>40</v>
      </c>
      <c r="C11">
        <v>2034</v>
      </c>
      <c r="E11" s="2">
        <v>45876</v>
      </c>
    </row>
    <row r="12" spans="1:5" x14ac:dyDescent="0.25">
      <c r="A12" t="s">
        <v>41</v>
      </c>
      <c r="B12" t="s">
        <v>42</v>
      </c>
      <c r="C12">
        <v>2035</v>
      </c>
      <c r="E12" s="2">
        <v>45887</v>
      </c>
    </row>
    <row r="13" spans="1:5" x14ac:dyDescent="0.25">
      <c r="B13" t="s">
        <v>43</v>
      </c>
      <c r="E13" s="2">
        <v>45943</v>
      </c>
    </row>
    <row r="14" spans="1:5" x14ac:dyDescent="0.25">
      <c r="E14" s="2">
        <v>45964</v>
      </c>
    </row>
    <row r="15" spans="1:5" x14ac:dyDescent="0.25">
      <c r="E15" s="2">
        <v>45978</v>
      </c>
    </row>
    <row r="16" spans="1:5" x14ac:dyDescent="0.25">
      <c r="E16" s="2">
        <v>45999</v>
      </c>
    </row>
    <row r="17" spans="5:5" x14ac:dyDescent="0.25">
      <c r="E17" s="2">
        <v>46016</v>
      </c>
    </row>
    <row r="18" spans="5:5" x14ac:dyDescent="0.25">
      <c r="E18" s="2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2"/>
    </row>
    <row r="28" spans="5:5" x14ac:dyDescent="0.25">
      <c r="E28" s="2"/>
    </row>
    <row r="29" spans="5:5" x14ac:dyDescent="0.25">
      <c r="E29" s="2"/>
    </row>
    <row r="30" spans="5:5" x14ac:dyDescent="0.25">
      <c r="E30" s="2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activeCell="C15" sqref="C15"/>
    </sheetView>
  </sheetViews>
  <sheetFormatPr baseColWidth="10" defaultColWidth="11.42578125" defaultRowHeight="15" x14ac:dyDescent="0.25"/>
  <cols>
    <col min="1" max="1" width="19" customWidth="1"/>
    <col min="2" max="2" width="27.85546875" bestFit="1" customWidth="1"/>
    <col min="3" max="3" width="71.85546875" customWidth="1"/>
    <col min="4" max="4" width="25.42578125" customWidth="1"/>
  </cols>
  <sheetData>
    <row r="1" spans="1:4" s="5" customFormat="1" ht="21" customHeight="1" x14ac:dyDescent="0.25">
      <c r="A1" s="58"/>
      <c r="B1" s="60" t="s">
        <v>65</v>
      </c>
      <c r="C1" s="62"/>
      <c r="D1" s="48" t="s">
        <v>63</v>
      </c>
    </row>
    <row r="2" spans="1:4" s="5" customFormat="1" ht="19.5" customHeight="1" x14ac:dyDescent="0.25">
      <c r="A2" s="58"/>
      <c r="B2" s="63"/>
      <c r="C2" s="65"/>
      <c r="D2" s="48" t="s">
        <v>0</v>
      </c>
    </row>
    <row r="3" spans="1:4" s="5" customFormat="1" ht="19.5" customHeight="1" x14ac:dyDescent="0.25">
      <c r="A3" s="58"/>
      <c r="B3" s="66"/>
      <c r="C3" s="68"/>
      <c r="D3" s="48" t="s">
        <v>1</v>
      </c>
    </row>
    <row r="5" spans="1:4" x14ac:dyDescent="0.25">
      <c r="B5" s="29" t="s">
        <v>44</v>
      </c>
      <c r="C5" s="29" t="s">
        <v>45</v>
      </c>
    </row>
    <row r="6" spans="1:4" ht="42.75" x14ac:dyDescent="0.25">
      <c r="B6" s="1" t="s">
        <v>46</v>
      </c>
      <c r="C6" s="28" t="s">
        <v>47</v>
      </c>
    </row>
    <row r="7" spans="1:4" ht="28.5" x14ac:dyDescent="0.25">
      <c r="B7" s="1" t="s">
        <v>48</v>
      </c>
      <c r="C7" s="28" t="s">
        <v>49</v>
      </c>
    </row>
    <row r="8" spans="1:4" ht="28.5" x14ac:dyDescent="0.25">
      <c r="B8" s="1" t="s">
        <v>50</v>
      </c>
      <c r="C8" s="28" t="s">
        <v>51</v>
      </c>
    </row>
    <row r="9" spans="1:4" ht="28.5" x14ac:dyDescent="0.25">
      <c r="B9" s="1" t="s">
        <v>8</v>
      </c>
      <c r="C9" s="28" t="s">
        <v>52</v>
      </c>
    </row>
    <row r="10" spans="1:4" ht="28.5" x14ac:dyDescent="0.25">
      <c r="B10" s="1" t="s">
        <v>53</v>
      </c>
      <c r="C10" s="28" t="s">
        <v>54</v>
      </c>
    </row>
    <row r="11" spans="1:4" x14ac:dyDescent="0.25">
      <c r="B11" s="1" t="s">
        <v>10</v>
      </c>
      <c r="C11" s="28" t="s">
        <v>55</v>
      </c>
    </row>
  </sheetData>
  <mergeCells count="2">
    <mergeCell ref="A1:A3"/>
    <mergeCell ref="B1:C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9"/>
  <sheetViews>
    <sheetView workbookViewId="0">
      <selection activeCell="C11" sqref="C11"/>
    </sheetView>
  </sheetViews>
  <sheetFormatPr baseColWidth="10" defaultColWidth="9.140625" defaultRowHeight="15" x14ac:dyDescent="0.25"/>
  <cols>
    <col min="1" max="1" width="9.140625" style="33"/>
    <col min="2" max="2" width="10.28515625" style="33" customWidth="1"/>
    <col min="3" max="3" width="14.7109375" style="33" bestFit="1" customWidth="1"/>
    <col min="4" max="4" width="12" style="33" customWidth="1"/>
    <col min="5" max="8" width="9.140625" style="33"/>
    <col min="9" max="9" width="13.7109375" style="33" customWidth="1"/>
    <col min="10" max="10" width="24.5703125" style="33" customWidth="1"/>
    <col min="11" max="16384" width="9.140625" style="33"/>
  </cols>
  <sheetData>
    <row r="2" spans="2:10" ht="15" customHeight="1" x14ac:dyDescent="0.25">
      <c r="B2" s="73" t="s">
        <v>56</v>
      </c>
      <c r="C2" s="74"/>
      <c r="D2" s="75"/>
      <c r="E2" s="76" t="s">
        <v>67</v>
      </c>
      <c r="F2" s="76"/>
      <c r="G2" s="76"/>
      <c r="H2" s="76"/>
      <c r="I2" s="77"/>
      <c r="J2" s="78" t="s">
        <v>63</v>
      </c>
    </row>
    <row r="3" spans="2:10" ht="15" customHeight="1" x14ac:dyDescent="0.25">
      <c r="B3" s="79"/>
      <c r="C3" s="80"/>
      <c r="D3" s="81"/>
      <c r="E3" s="82"/>
      <c r="F3" s="82"/>
      <c r="G3" s="82"/>
      <c r="H3" s="82"/>
      <c r="I3" s="83"/>
      <c r="J3" s="84"/>
    </row>
    <row r="4" spans="2:10" ht="15" customHeight="1" x14ac:dyDescent="0.25">
      <c r="B4" s="79"/>
      <c r="C4" s="80"/>
      <c r="D4" s="81"/>
      <c r="E4" s="82"/>
      <c r="F4" s="82"/>
      <c r="G4" s="82"/>
      <c r="H4" s="82"/>
      <c r="I4" s="83"/>
      <c r="J4" s="85"/>
    </row>
    <row r="5" spans="2:10" ht="15.75" customHeight="1" x14ac:dyDescent="0.25">
      <c r="B5" s="79"/>
      <c r="C5" s="80"/>
      <c r="D5" s="81"/>
      <c r="E5" s="86"/>
      <c r="F5" s="86"/>
      <c r="G5" s="86"/>
      <c r="H5" s="86"/>
      <c r="I5" s="87"/>
      <c r="J5" s="88" t="s">
        <v>57</v>
      </c>
    </row>
    <row r="6" spans="2:10" ht="47.25" customHeight="1" x14ac:dyDescent="0.25">
      <c r="B6" s="89"/>
      <c r="C6" s="90"/>
      <c r="D6" s="91"/>
      <c r="E6" s="92" t="s">
        <v>66</v>
      </c>
      <c r="F6" s="93"/>
      <c r="G6" s="93"/>
      <c r="H6" s="93"/>
      <c r="I6" s="94"/>
      <c r="J6" s="88" t="s">
        <v>64</v>
      </c>
    </row>
    <row r="7" spans="2:10" x14ac:dyDescent="0.25">
      <c r="B7" s="95" t="s">
        <v>58</v>
      </c>
      <c r="C7" s="96"/>
      <c r="D7" s="96"/>
      <c r="E7" s="97"/>
      <c r="F7" s="97"/>
      <c r="G7" s="97"/>
      <c r="H7" s="97"/>
      <c r="I7" s="97"/>
      <c r="J7" s="98"/>
    </row>
    <row r="8" spans="2:10" x14ac:dyDescent="0.25">
      <c r="B8" s="34" t="s">
        <v>59</v>
      </c>
      <c r="C8" s="35" t="s">
        <v>60</v>
      </c>
      <c r="D8" s="69" t="s">
        <v>61</v>
      </c>
      <c r="E8" s="69"/>
      <c r="F8" s="69"/>
      <c r="G8" s="69"/>
      <c r="H8" s="69"/>
      <c r="I8" s="69"/>
      <c r="J8" s="70"/>
    </row>
    <row r="9" spans="2:10" ht="31.5" customHeight="1" x14ac:dyDescent="0.25">
      <c r="B9" s="36">
        <v>1</v>
      </c>
      <c r="C9" s="37">
        <v>45730</v>
      </c>
      <c r="D9" s="71" t="s">
        <v>62</v>
      </c>
      <c r="E9" s="71"/>
      <c r="F9" s="71"/>
      <c r="G9" s="71"/>
      <c r="H9" s="71"/>
      <c r="I9" s="71"/>
      <c r="J9" s="72"/>
    </row>
  </sheetData>
  <mergeCells count="6">
    <mergeCell ref="D8:J8"/>
    <mergeCell ref="D9:J9"/>
    <mergeCell ref="E2:I5"/>
    <mergeCell ref="B2:D6"/>
    <mergeCell ref="J2:J4"/>
    <mergeCell ref="E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ECFB04-58A1-48E9-8822-D3BBD87FF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E6D3F1-9B8C-4A45-AEC4-1C4ADDA66F10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3.xml><?xml version="1.0" encoding="utf-8"?>
<ds:datastoreItem xmlns:ds="http://schemas.openxmlformats.org/officeDocument/2006/customXml" ds:itemID="{E8D96F00-0DC0-46F9-A1EA-56825249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Programación turnos</vt:lpstr>
      <vt:lpstr>Hoja1</vt:lpstr>
      <vt:lpstr>Instrucciones</vt:lpstr>
      <vt:lpstr>Control de 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Milena Rey Moreno</dc:creator>
  <cp:keywords/>
  <dc:description/>
  <cp:lastModifiedBy>SENA</cp:lastModifiedBy>
  <cp:revision/>
  <dcterms:created xsi:type="dcterms:W3CDTF">2024-02-06T20:09:32Z</dcterms:created>
  <dcterms:modified xsi:type="dcterms:W3CDTF">2025-03-24T16:51:17Z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2024-02-06T20:58:34Z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49be9737-7281-4815-91db-43a517042497</vt:lpwstr>
  </property>
  <property fmtid="{D5CDD505-2E9C-101B-9397-08002B2CF9AE}" pid="8" name="MSIP_Label_1299739c-ad3d-4908-806e-4d91151a6e13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2024-02-28T22:12:15Z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de2fffed-60b8-42b2-a465-00fee1de04ba</vt:lpwstr>
  </property>
  <property fmtid="{D5CDD505-2E9C-101B-9397-08002B2CF9AE}" pid="14" name="MSIP_Label_defa4170-0d19-0005-0004-bc88714345d2_ActionId">
    <vt:lpwstr>c926a62f-eef9-4aba-8ff9-a28d18e14c28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ContentTypeId">
    <vt:lpwstr>0x010100DC79D8D6360E7E4A80588D15E9806AD9</vt:lpwstr>
  </property>
  <property fmtid="{D5CDD505-2E9C-101B-9397-08002B2CF9AE}" pid="17" name="MediaServiceImageTags">
    <vt:lpwstr/>
  </property>
</Properties>
</file>