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426"/>
  <workbookPr/>
  <mc:AlternateContent xmlns:mc="http://schemas.openxmlformats.org/markup-compatibility/2006">
    <mc:Choice Requires="x15">
      <x15ac:absPath xmlns:x15ac="http://schemas.microsoft.com/office/spreadsheetml/2010/11/ac" url="/Users/diliacu/Desktop/Proyecto de Inversión/Chocó/Fabio/"/>
    </mc:Choice>
  </mc:AlternateContent>
  <bookViews>
    <workbookView xWindow="0" yWindow="0" windowWidth="25600" windowHeight="16000"/>
  </bookViews>
  <sheets>
    <sheet name="cadena de valor ajus 2018" sheetId="14" r:id="rId1"/>
    <sheet name="cadena de valor solo 2018" sheetId="15" r:id="rId2"/>
    <sheet name="Cronograma" sheetId="16"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R14" i="15" l="1"/>
  <c r="S14" i="15"/>
  <c r="P20" i="15"/>
  <c r="R11" i="15"/>
  <c r="R12" i="15"/>
  <c r="R15" i="15"/>
  <c r="R16" i="15"/>
  <c r="Q11" i="15"/>
  <c r="Q15" i="15"/>
  <c r="Q16" i="15"/>
  <c r="S13" i="15"/>
  <c r="S12" i="15"/>
  <c r="S15" i="15"/>
  <c r="C12" i="15"/>
  <c r="E12" i="15"/>
  <c r="S10" i="15"/>
  <c r="S9" i="15"/>
  <c r="C9" i="15"/>
  <c r="E9" i="15"/>
  <c r="S11" i="15"/>
  <c r="T18" i="14"/>
  <c r="U19" i="14"/>
  <c r="S16" i="15"/>
  <c r="T21" i="14"/>
  <c r="X17" i="14"/>
  <c r="U14" i="14"/>
  <c r="U16" i="14"/>
  <c r="U15" i="14"/>
  <c r="U13" i="14"/>
  <c r="V19" i="14"/>
  <c r="U22" i="14"/>
  <c r="S22" i="14"/>
  <c r="V18" i="14"/>
  <c r="V9" i="14"/>
  <c r="V10" i="14"/>
  <c r="V12" i="14"/>
  <c r="V13" i="14"/>
  <c r="V14" i="14"/>
  <c r="V15" i="14"/>
  <c r="V16" i="14"/>
  <c r="X21" i="14"/>
  <c r="C18" i="14"/>
  <c r="E18" i="14"/>
  <c r="U17" i="14"/>
  <c r="T17" i="14"/>
  <c r="S17" i="14"/>
  <c r="C12" i="14"/>
  <c r="E12" i="14"/>
  <c r="U11" i="14"/>
  <c r="T11" i="14"/>
  <c r="S11" i="14"/>
  <c r="C9" i="14"/>
  <c r="E9" i="14"/>
  <c r="U23" i="14"/>
  <c r="V17" i="14"/>
  <c r="S23" i="14"/>
  <c r="V22" i="14"/>
  <c r="V11" i="14"/>
  <c r="T22" i="14"/>
  <c r="T23" i="14"/>
  <c r="V23" i="14"/>
</calcChain>
</file>

<file path=xl/comments1.xml><?xml version="1.0" encoding="utf-8"?>
<comments xmlns="http://schemas.openxmlformats.org/spreadsheetml/2006/main">
  <authors>
    <author>Claudia Patricia Carvajal Diosa</author>
    <author>cpcarvajal</author>
    <author>Dilia Isabel Acuña Barcenas</author>
  </authors>
  <commentList>
    <comment ref="B4" authorId="0">
      <text>
        <r>
          <rPr>
            <b/>
            <sz val="9"/>
            <color indexed="81"/>
            <rFont val="Tahoma"/>
            <family val="2"/>
          </rPr>
          <t>OAP - MADS:</t>
        </r>
        <r>
          <rPr>
            <sz val="9"/>
            <color indexed="81"/>
            <rFont val="Tahoma"/>
            <family val="2"/>
          </rPr>
          <t xml:space="preserve">
El objetivo general debe contener como mínimo:
(1) la acción que se espera realizar, (2) el objeto sobre el cual recae la acción y (3) elementos adicionales de contexto o descriptivos. 
Debe proveer una solución al problema o necesidad previamente identificada. Debe iniciar con verbo en infinitivo (ar, er, ir).
 Ver guía de los 7 pasos 2014.
</t>
        </r>
      </text>
    </comment>
    <comment ref="B5" authorId="0">
      <text>
        <r>
          <rPr>
            <b/>
            <sz val="9"/>
            <color indexed="81"/>
            <rFont val="Tahoma"/>
            <family val="2"/>
          </rPr>
          <t xml:space="preserve">MADS: </t>
        </r>
        <r>
          <rPr>
            <sz val="9"/>
            <color indexed="81"/>
            <rFont val="Tahoma"/>
            <family val="2"/>
          </rPr>
          <t xml:space="preserve">
Se diligencia esta casilla, de acuerdo al documento de protocolo "Protocolo formulación de proyectos de inversión".
</t>
        </r>
      </text>
    </comment>
    <comment ref="B6" authorId="1">
      <text>
        <r>
          <rPr>
            <b/>
            <sz val="9"/>
            <color indexed="81"/>
            <rFont val="Tahoma"/>
            <family val="2"/>
          </rPr>
          <t xml:space="preserve">OAP - MADS:
</t>
        </r>
        <r>
          <rPr>
            <sz val="9"/>
            <color indexed="81"/>
            <rFont val="Tahoma"/>
            <family val="2"/>
          </rPr>
          <t xml:space="preserve">Los objetivos específicos deben ser los que más incidencia tengan en la solución del problema, permitiendo alcanzar el objetivo general. Los objetivos específicos se construyen a partir de la identificación de las causas en el árbol de problemas.
</t>
        </r>
      </text>
    </comment>
    <comment ref="C6" authorId="0">
      <text>
        <r>
          <rPr>
            <b/>
            <sz val="9"/>
            <color indexed="81"/>
            <rFont val="Tahoma"/>
            <family val="2"/>
          </rPr>
          <t>MADS: Se diligencia esta casilla, de acuerdo al documento de protocolo "Protocolo formulación de proyectos de inversión".</t>
        </r>
        <r>
          <rPr>
            <sz val="9"/>
            <color indexed="81"/>
            <rFont val="Tahoma"/>
            <family val="2"/>
          </rPr>
          <t xml:space="preserve">
</t>
        </r>
      </text>
    </comment>
    <comment ref="V6" authorId="1">
      <text>
        <r>
          <rPr>
            <b/>
            <sz val="9"/>
            <color indexed="81"/>
            <rFont val="Tahoma"/>
            <family val="2"/>
          </rPr>
          <t>OAP - MADS:</t>
        </r>
        <r>
          <rPr>
            <sz val="9"/>
            <color indexed="81"/>
            <rFont val="Tahoma"/>
            <family val="2"/>
          </rPr>
          <t xml:space="preserve">
Se debe colocar el valor total  de lo que cuesta realizar la actividad. Sumatoria de los años en que se va a realizar el proyecto es decir,
 el horizonte del proyecto</t>
        </r>
      </text>
    </comment>
    <comment ref="D7" authorId="1">
      <text>
        <r>
          <rPr>
            <b/>
            <sz val="9"/>
            <color indexed="81"/>
            <rFont val="Tahoma"/>
            <family val="2"/>
          </rPr>
          <t>OAP - MADS:</t>
        </r>
        <r>
          <rPr>
            <sz val="9"/>
            <color indexed="81"/>
            <rFont val="Tahoma"/>
            <family val="2"/>
          </rPr>
          <t xml:space="preserve">
Identifique cual es el producto que le permite alcanzar el objetivo específico.</t>
        </r>
      </text>
    </comment>
    <comment ref="E7" authorId="0">
      <text>
        <r>
          <rPr>
            <b/>
            <sz val="9"/>
            <color indexed="81"/>
            <rFont val="Tahoma"/>
            <family val="2"/>
          </rPr>
          <t>MADS: Se diligencia esta casilla, de acuerdo al documento de protocolo "Protocolo formulación de proyectos de inversión".</t>
        </r>
        <r>
          <rPr>
            <sz val="9"/>
            <color indexed="81"/>
            <rFont val="Tahoma"/>
            <family val="2"/>
          </rPr>
          <t xml:space="preserve">
</t>
        </r>
      </text>
    </comment>
    <comment ref="F7" authorId="1">
      <text>
        <r>
          <rPr>
            <b/>
            <sz val="9"/>
            <color indexed="81"/>
            <rFont val="Tahoma"/>
            <family val="2"/>
          </rPr>
          <t>OAP - MADS:</t>
        </r>
        <r>
          <rPr>
            <sz val="9"/>
            <color indexed="81"/>
            <rFont val="Tahoma"/>
            <family val="2"/>
          </rPr>
          <t xml:space="preserve">
El indicador de producto se construye a partir del producto que le permite alcanzar el objetivo específico adicionando la condición deseada según opciones del SUIFP ( Ejm: realizada(o), implementada(o), etc).
 </t>
        </r>
      </text>
    </comment>
    <comment ref="J7" authorId="1">
      <text>
        <r>
          <rPr>
            <b/>
            <sz val="9"/>
            <color indexed="81"/>
            <rFont val="Tahoma"/>
            <family val="2"/>
          </rPr>
          <t>OAP - MADS:</t>
        </r>
        <r>
          <rPr>
            <sz val="9"/>
            <color indexed="81"/>
            <rFont val="Tahoma"/>
            <family val="2"/>
          </rPr>
          <t xml:space="preserve">
Unidad de medida en la que está expresado el indicador de producto</t>
        </r>
      </text>
    </comment>
    <comment ref="K7" authorId="1">
      <text>
        <r>
          <rPr>
            <b/>
            <sz val="9"/>
            <color indexed="81"/>
            <rFont val="Tahoma"/>
            <family val="2"/>
          </rPr>
          <t>OAP - MADS:</t>
        </r>
        <r>
          <rPr>
            <sz val="9"/>
            <color indexed="81"/>
            <rFont val="Tahoma"/>
            <family val="2"/>
          </rPr>
          <t xml:space="preserve">
Se deben listar las actividades principales para obtener cada producto.  Verifique que exista al menos dos actividades  para la obtención de un producto. Tenga en cuenta que las actividades deben redactarse en verbos infinitivos (no usar verbos demasiado generales que no permiten determinar claramente de que se trata la operación (Ver guía de cadena de valor del DNP).
Mirar documento de protocolo "Protocolo formulación de proyectos de inversión".</t>
        </r>
      </text>
    </comment>
    <comment ref="L7" authorId="1">
      <text>
        <r>
          <rPr>
            <b/>
            <sz val="9"/>
            <color indexed="81"/>
            <rFont val="Tahoma"/>
            <family val="2"/>
          </rPr>
          <t>OAP-MADS:</t>
        </r>
        <r>
          <rPr>
            <sz val="9"/>
            <color indexed="81"/>
            <rFont val="Tahoma"/>
            <family val="2"/>
          </rPr>
          <t xml:space="preserve">
Incluir el indicador de gestión que le permita medir las actividades descritas en la columna de actividades. Este indicador debe corresponder a los descritos en la Batería de Indicadores del DNP.
 </t>
        </r>
      </text>
    </comment>
    <comment ref="M7" authorId="2">
      <text>
        <r>
          <rPr>
            <b/>
            <sz val="9"/>
            <color indexed="81"/>
            <rFont val="Tahoma"/>
            <family val="2"/>
          </rPr>
          <t xml:space="preserve">OAP-MADS:
Incluir el indicador de gestión que le permita medir las actividades descritas en la columna de actividades. Este indicador debe corresponder a los descritos en la Batería de Indicadores del DNP.
 </t>
        </r>
        <r>
          <rPr>
            <sz val="9"/>
            <color indexed="81"/>
            <rFont val="Tahoma"/>
            <family val="2"/>
          </rPr>
          <t xml:space="preserve">
</t>
        </r>
      </text>
    </comment>
    <comment ref="N7" authorId="0">
      <text>
        <r>
          <rPr>
            <b/>
            <sz val="9"/>
            <color indexed="81"/>
            <rFont val="Tahoma"/>
            <family val="2"/>
          </rPr>
          <t>OAP - MADS:</t>
        </r>
        <r>
          <rPr>
            <sz val="9"/>
            <color indexed="81"/>
            <rFont val="Tahoma"/>
            <family val="2"/>
          </rPr>
          <t xml:space="preserve">
Unidad de medida en la que está expresado el indicador de gestión</t>
        </r>
      </text>
    </comment>
    <comment ref="O7" authorId="1">
      <text>
        <r>
          <rPr>
            <b/>
            <sz val="9"/>
            <color indexed="81"/>
            <rFont val="Tahoma"/>
            <family val="2"/>
          </rPr>
          <t>OAP - MADS:</t>
        </r>
        <r>
          <rPr>
            <sz val="9"/>
            <color indexed="81"/>
            <rFont val="Tahoma"/>
            <family val="2"/>
          </rPr>
          <t xml:space="preserve">
Se debe colocar la meta en número de acuerdo cn el indicador de gestión. Debe ajustarse al plan de acción para el cuatrienio correspondiente.</t>
        </r>
      </text>
    </comment>
  </commentList>
</comments>
</file>

<file path=xl/comments2.xml><?xml version="1.0" encoding="utf-8"?>
<comments xmlns="http://schemas.openxmlformats.org/spreadsheetml/2006/main">
  <authors>
    <author>Claudia Patricia Carvajal Diosa</author>
    <author>cpcarvajal</author>
    <author>Dilia Isabel Acuña Barcenas</author>
  </authors>
  <commentList>
    <comment ref="B4" authorId="0">
      <text>
        <r>
          <rPr>
            <b/>
            <sz val="9"/>
            <color indexed="81"/>
            <rFont val="Tahoma"/>
            <family val="2"/>
          </rPr>
          <t>OAP - MADS:</t>
        </r>
        <r>
          <rPr>
            <sz val="9"/>
            <color indexed="81"/>
            <rFont val="Tahoma"/>
            <family val="2"/>
          </rPr>
          <t xml:space="preserve">
El objetivo general debe contener como mínimo:
(1) la acción que se espera realizar, (2) el objeto sobre el cual recae la acción y (3) elementos adicionales de contexto o descriptivos. 
Debe proveer una solución al problema o necesidad previamente identificada. Debe iniciar con verbo en infinitivo (ar, er, ir).
 Ver guía de los 7 pasos 2014.
</t>
        </r>
      </text>
    </comment>
    <comment ref="B5" authorId="0">
      <text>
        <r>
          <rPr>
            <b/>
            <sz val="9"/>
            <color indexed="81"/>
            <rFont val="Tahoma"/>
            <family val="2"/>
          </rPr>
          <t xml:space="preserve">MADS: </t>
        </r>
        <r>
          <rPr>
            <sz val="9"/>
            <color indexed="81"/>
            <rFont val="Tahoma"/>
            <family val="2"/>
          </rPr>
          <t xml:space="preserve">
Se diligencia esta casilla, de acuerdo al documento de protocolo "Protocolo formulación de proyectos de inversión".
</t>
        </r>
      </text>
    </comment>
    <comment ref="B6" authorId="1">
      <text>
        <r>
          <rPr>
            <b/>
            <sz val="9"/>
            <color indexed="81"/>
            <rFont val="Tahoma"/>
            <family val="2"/>
          </rPr>
          <t xml:space="preserve">OAP - MADS:
</t>
        </r>
        <r>
          <rPr>
            <sz val="9"/>
            <color indexed="81"/>
            <rFont val="Tahoma"/>
            <family val="2"/>
          </rPr>
          <t xml:space="preserve">Los objetivos específicos deben ser los que más incidencia tengan en la solución del problema, permitiendo alcanzar el objetivo general. Los objetivos específicos se construyen a partir de la identificación de las causas en el árbol de problemas.
</t>
        </r>
      </text>
    </comment>
    <comment ref="C6" authorId="0">
      <text>
        <r>
          <rPr>
            <b/>
            <sz val="9"/>
            <color indexed="81"/>
            <rFont val="Tahoma"/>
            <family val="2"/>
          </rPr>
          <t>MADS: Se diligencia esta casilla, de acuerdo al documento de protocolo "Protocolo formulación de proyectos de inversión".</t>
        </r>
        <r>
          <rPr>
            <sz val="9"/>
            <color indexed="81"/>
            <rFont val="Tahoma"/>
            <family val="2"/>
          </rPr>
          <t xml:space="preserve">
</t>
        </r>
      </text>
    </comment>
    <comment ref="S6" authorId="1">
      <text>
        <r>
          <rPr>
            <b/>
            <sz val="9"/>
            <color indexed="81"/>
            <rFont val="Tahoma"/>
            <family val="2"/>
          </rPr>
          <t>OAP - MADS:</t>
        </r>
        <r>
          <rPr>
            <sz val="9"/>
            <color indexed="81"/>
            <rFont val="Tahoma"/>
            <family val="2"/>
          </rPr>
          <t xml:space="preserve">
Se debe colocar el valor total  de lo que cuesta realizar la actividad. Sumatoria de los años en que se va a realizar el proyecto es decir,
 el horizonte del proyecto</t>
        </r>
      </text>
    </comment>
    <comment ref="D7" authorId="1">
      <text>
        <r>
          <rPr>
            <b/>
            <sz val="9"/>
            <color indexed="81"/>
            <rFont val="Tahoma"/>
            <family val="2"/>
          </rPr>
          <t>OAP - MADS:</t>
        </r>
        <r>
          <rPr>
            <sz val="9"/>
            <color indexed="81"/>
            <rFont val="Tahoma"/>
            <family val="2"/>
          </rPr>
          <t xml:space="preserve">
Identifique cual es el producto que le permite alcanzar el objetivo específico.</t>
        </r>
      </text>
    </comment>
    <comment ref="E7" authorId="0">
      <text>
        <r>
          <rPr>
            <b/>
            <sz val="9"/>
            <color indexed="81"/>
            <rFont val="Tahoma"/>
            <family val="2"/>
          </rPr>
          <t>MADS: Se diligencia esta casilla, de acuerdo al documento de protocolo "Protocolo formulación de proyectos de inversión".</t>
        </r>
        <r>
          <rPr>
            <sz val="9"/>
            <color indexed="81"/>
            <rFont val="Tahoma"/>
            <family val="2"/>
          </rPr>
          <t xml:space="preserve">
</t>
        </r>
      </text>
    </comment>
    <comment ref="F7" authorId="1">
      <text>
        <r>
          <rPr>
            <b/>
            <sz val="9"/>
            <color indexed="81"/>
            <rFont val="Tahoma"/>
            <family val="2"/>
          </rPr>
          <t>OAP - MADS:</t>
        </r>
        <r>
          <rPr>
            <sz val="9"/>
            <color indexed="81"/>
            <rFont val="Tahoma"/>
            <family val="2"/>
          </rPr>
          <t xml:space="preserve">
El indicador de producto se construye a partir del producto que le permite alcanzar el objetivo específico adicionando la condición deseada según opciones del SUIFP ( Ejm: realizada(o), implementada(o), etc).
 </t>
        </r>
      </text>
    </comment>
    <comment ref="J7" authorId="1">
      <text>
        <r>
          <rPr>
            <b/>
            <sz val="9"/>
            <color indexed="81"/>
            <rFont val="Tahoma"/>
            <family val="2"/>
          </rPr>
          <t>OAP - MADS:</t>
        </r>
        <r>
          <rPr>
            <sz val="9"/>
            <color indexed="81"/>
            <rFont val="Tahoma"/>
            <family val="2"/>
          </rPr>
          <t xml:space="preserve">
Unidad de medida en la que está expresado el indicador de producto</t>
        </r>
      </text>
    </comment>
    <comment ref="K7" authorId="1">
      <text>
        <r>
          <rPr>
            <b/>
            <sz val="9"/>
            <color indexed="81"/>
            <rFont val="Tahoma"/>
            <family val="2"/>
          </rPr>
          <t>OAP - MADS:</t>
        </r>
        <r>
          <rPr>
            <sz val="9"/>
            <color indexed="81"/>
            <rFont val="Tahoma"/>
            <family val="2"/>
          </rPr>
          <t xml:space="preserve">
Se deben listar las actividades principales para obtener cada producto.  Verifique que exista al menos dos actividades  para la obtención de un producto. Tenga en cuenta que las actividades deben redactarse en verbos infinitivos (no usar verbos demasiado generales que no permiten determinar claramente de que se trata la operación (Ver guía de cadena de valor del DNP).
Mirar documento de protocolo "Protocolo formulación de proyectos de inversión".</t>
        </r>
      </text>
    </comment>
    <comment ref="L7" authorId="1">
      <text>
        <r>
          <rPr>
            <b/>
            <sz val="9"/>
            <color indexed="81"/>
            <rFont val="Tahoma"/>
            <family val="2"/>
          </rPr>
          <t>OAP-MADS:</t>
        </r>
        <r>
          <rPr>
            <sz val="9"/>
            <color indexed="81"/>
            <rFont val="Tahoma"/>
            <family val="2"/>
          </rPr>
          <t xml:space="preserve">
Incluir el indicador de gestión que le permita medir las actividades descritas en la columna de actividades. Este indicador debe corresponder a los descritos en la Batería de Indicadores del DNP.
 </t>
        </r>
      </text>
    </comment>
    <comment ref="M7" authorId="2">
      <text>
        <r>
          <rPr>
            <b/>
            <sz val="9"/>
            <color indexed="81"/>
            <rFont val="Tahoma"/>
            <family val="2"/>
          </rPr>
          <t xml:space="preserve">OAP-MADS:
Incluir el indicador de gestión que le permita medir las actividades descritas en la columna de actividades. Este indicador debe corresponder a los descritos en la Batería de Indicadores del DNP.
 </t>
        </r>
        <r>
          <rPr>
            <sz val="9"/>
            <color indexed="81"/>
            <rFont val="Tahoma"/>
            <family val="2"/>
          </rPr>
          <t xml:space="preserve">
</t>
        </r>
      </text>
    </comment>
    <comment ref="N7" authorId="0">
      <text>
        <r>
          <rPr>
            <b/>
            <sz val="9"/>
            <color indexed="81"/>
            <rFont val="Tahoma"/>
            <family val="2"/>
          </rPr>
          <t>OAP - MADS:</t>
        </r>
        <r>
          <rPr>
            <sz val="9"/>
            <color indexed="81"/>
            <rFont val="Tahoma"/>
            <family val="2"/>
          </rPr>
          <t xml:space="preserve">
Unidad de medida en la que está expresado el indicador de gestión</t>
        </r>
      </text>
    </comment>
    <comment ref="O7" authorId="1">
      <text>
        <r>
          <rPr>
            <b/>
            <sz val="9"/>
            <color indexed="81"/>
            <rFont val="Tahoma"/>
            <family val="2"/>
          </rPr>
          <t>OAP - MADS:</t>
        </r>
        <r>
          <rPr>
            <sz val="9"/>
            <color indexed="81"/>
            <rFont val="Tahoma"/>
            <family val="2"/>
          </rPr>
          <t xml:space="preserve">
Se debe colocar la meta en número de acuerdo cn el indicador de gestión. Debe ajustarse al plan de acción para el cuatrienio correspondiente.</t>
        </r>
      </text>
    </comment>
  </commentList>
</comments>
</file>

<file path=xl/comments3.xml><?xml version="1.0" encoding="utf-8"?>
<comments xmlns="http://schemas.openxmlformats.org/spreadsheetml/2006/main">
  <authors>
    <author>Claudia Patricia Carvajal Diosa</author>
  </authors>
  <commentList>
    <comment ref="A3" authorId="0">
      <text>
        <r>
          <rPr>
            <b/>
            <sz val="9"/>
            <color indexed="81"/>
            <rFont val="Tahoma"/>
            <family val="2"/>
          </rPr>
          <t>OAP - MADS:</t>
        </r>
        <r>
          <rPr>
            <sz val="9"/>
            <color indexed="81"/>
            <rFont val="Tahoma"/>
            <family val="2"/>
          </rPr>
          <t xml:space="preserve">
El objetivo general debe contener como mínimo:
(1) la acción que se espera realizar, (2) el objeto sobre el cual recae la acción y (3) elementos adicionales de contexto o descriptivos. 
Debe proveer una solución al problema o necesidad previamente identificada. Debe iniciar con verbo en infinitivo (ar, er, ir).
 Ver guía de los 7 pasos 2014.
</t>
        </r>
      </text>
    </comment>
  </commentList>
</comments>
</file>

<file path=xl/sharedStrings.xml><?xml version="1.0" encoding="utf-8"?>
<sst xmlns="http://schemas.openxmlformats.org/spreadsheetml/2006/main" count="164" uniqueCount="89">
  <si>
    <t>Nombre del Proyecto</t>
  </si>
  <si>
    <t>Código del Proyecto</t>
  </si>
  <si>
    <t>Objetivo General Proyecto</t>
  </si>
  <si>
    <t>Objetivo específico (1)</t>
  </si>
  <si>
    <t xml:space="preserve">Producto  </t>
  </si>
  <si>
    <t>Unidad de Medida</t>
  </si>
  <si>
    <t>Costo por actividad</t>
  </si>
  <si>
    <t>Indicador de Producto</t>
  </si>
  <si>
    <t>Indicador de Gestión</t>
  </si>
  <si>
    <t>META INDICADOR DE GESTIÓN</t>
  </si>
  <si>
    <t>META INDICADOR DE PRODUCTO</t>
  </si>
  <si>
    <t>Valor de la distribución de los recursos de la vigencia atual que se debe ingresar al SUIFP de acuerdo a las actividades</t>
  </si>
  <si>
    <t>Unidad de medida Ind. Gestion</t>
  </si>
  <si>
    <t xml:space="preserve">PRODUCTOS </t>
  </si>
  <si>
    <t>ACTIVIDADES</t>
  </si>
  <si>
    <t xml:space="preserve">FORMATO CADENA DE VALOR </t>
  </si>
  <si>
    <t>Articulación de los Objetivos específicos con PND</t>
  </si>
  <si>
    <t>Articulación de los Productos con PND</t>
  </si>
  <si>
    <t>Articulación del Objetivo General con PND</t>
  </si>
  <si>
    <t xml:space="preserve">Actividad </t>
  </si>
  <si>
    <t>https://colaboracion.dnp.gov.co/CDT/Inversiones%20y%20finanzas%20pblicas/MGA_WEB/Guia%20Cadena%20de%20valor_v%205.pdf</t>
  </si>
  <si>
    <r>
      <rPr>
        <b/>
        <sz val="11"/>
        <color indexed="8"/>
        <rFont val="Calibri"/>
        <family val="2"/>
      </rPr>
      <t>(1</t>
    </r>
    <r>
      <rPr>
        <sz val="11"/>
        <color theme="1"/>
        <rFont val="Calibri"/>
        <family val="2"/>
        <scheme val="minor"/>
      </rPr>
      <t>) Este formato refleja la estructura mínima de cadena de valor requerida para un proyecto o programa de inversión según la “Guía para la construcción y estandarización de la Cadena de valor del DNP  Versión 5.0 2017, la cual pueden bajar en el link indicado abajo 
Se pueden incluir más objetivos específicos o productos según se requiera. Se debe tener en cuenta que por cada objetivo específico debe existir al menos un producto y por cada producto, mínimo dos actividades.</t>
    </r>
  </si>
  <si>
    <t>TOTAL COSTOS OBJETIVO ESPECÍFICO 1</t>
  </si>
  <si>
    <t>TOTAL COSTOS OBJETIVO ESPECÍFICO 2</t>
  </si>
  <si>
    <t>Número</t>
  </si>
  <si>
    <t>TOTAL COSTOS OBJETIVO ESPECÍFICO 3</t>
  </si>
  <si>
    <t>Desarrollar herramientas de información y conocimiento para la toma de decisiones oportunas que permitan reducir las afectaciones ante eventos extremos de origen hidrometeorológico en el departamento de choco.</t>
  </si>
  <si>
    <t>Proteger y asegurar el uso sostenible del capital natural y mejorar la calidad y la gobernanza ambiental</t>
  </si>
  <si>
    <t>Realizar Caracterización climatológica.</t>
  </si>
  <si>
    <t xml:space="preserve">Desarrollar  Modelos hidrológicos </t>
  </si>
  <si>
    <t>Desarrollar  Modelos hidráulicos</t>
  </si>
  <si>
    <t>Incorporar modelos a plataforma FEWS</t>
  </si>
  <si>
    <t>DESARROLLO DE HERRAMIENTAS DE INFORMACIÓN Y CONOCIMIENTO PARA LA TOMA DE DECISIONES OPORTUNAS ANTE EVENTOS ADVERSOS DE ORIGEN HIDROMETEOROLÓGICOS EN EL DEPARTAMENTO DE CHOCÓ</t>
  </si>
  <si>
    <t>Adquirir, instalar y puesta en funcionamiento de estaciones hidrometeorológicas.</t>
  </si>
  <si>
    <t>Equipos Adquiridos</t>
  </si>
  <si>
    <t>Modelos hidrodinámicos realizados</t>
  </si>
  <si>
    <t>Documentos de soporte elaborados</t>
  </si>
  <si>
    <t>Fortalecer la capacidad de monitoreo, medición y vigilancia hidrometeorológica.</t>
  </si>
  <si>
    <t>Implementar herramientas de modelación hidrológica.</t>
  </si>
  <si>
    <t xml:space="preserve">Estaciones de monitoreo operando de forma continua </t>
  </si>
  <si>
    <t>Servicio de información en tiempo real de pronósticos y alertas</t>
  </si>
  <si>
    <t>Informes de pronósticos y alertas generados</t>
  </si>
  <si>
    <t>Servicio de modelación hidrodinámica</t>
  </si>
  <si>
    <t>Adquirir Equipos de Monitoreo</t>
  </si>
  <si>
    <t>Documentos insumos elaborados</t>
  </si>
  <si>
    <t>Informes elaborados para acompañar la toma de decisiones de Autoridades Ambientales</t>
  </si>
  <si>
    <t>Elaborar mapas de amenaza de inundación de zonas urbanas</t>
  </si>
  <si>
    <t>Disponer de información para la toma de decisiones oportunas  ante eventos extremos de origen hidrometeorológico</t>
  </si>
  <si>
    <t>Servicio de monitoreo y seguimiento hidrometeorológico</t>
  </si>
  <si>
    <t>Elaborar los reportes de pronósticos y alertas y hacer su difusión para la toma oportuna de decisiones.</t>
  </si>
  <si>
    <t>Número de estaciones</t>
  </si>
  <si>
    <t>Número de modelos integrados</t>
  </si>
  <si>
    <t>Número de Informes</t>
  </si>
  <si>
    <t>TOTAL COSTOS OBJETIVO 1 +OBJETIVO 2 + OBJETIVO 3</t>
  </si>
  <si>
    <t>Realizar Levantamientos topobatimétricos de alta resolución para modelación de amenaza por inundación</t>
  </si>
  <si>
    <t>Elaborar hidrotopografias y trabajos de campo</t>
  </si>
  <si>
    <t>Modelos y herramientas de pronóstico hidrológico</t>
  </si>
  <si>
    <t>Levantamiento topográfico realizado</t>
  </si>
  <si>
    <t>DESARROLLO DE HERRAMIENTAS DE INFORMACIÓN Y CONOCIMIENTO PARA LA TOMA DE DECISIONES OPORTUNAS ANTE EVENTOS ADVERSOS DE ORIGEN HIDROMETEOROLÓGICOS EN EL DEPARTAMENTO DE CHOCÓ - FASE II</t>
  </si>
  <si>
    <t>Objetivo Específico</t>
  </si>
  <si>
    <t>Actividad</t>
  </si>
  <si>
    <t>Actividades precontractuales</t>
  </si>
  <si>
    <t>Recepción de recursos en IDEAM</t>
  </si>
  <si>
    <t>ENE</t>
  </si>
  <si>
    <t>FEB</t>
  </si>
  <si>
    <t>MAR</t>
  </si>
  <si>
    <t>ABR</t>
  </si>
  <si>
    <t>MAY</t>
  </si>
  <si>
    <t>JUN</t>
  </si>
  <si>
    <t>JUL</t>
  </si>
  <si>
    <t>AGO</t>
  </si>
  <si>
    <t>SEP</t>
  </si>
  <si>
    <t>OCT</t>
  </si>
  <si>
    <t>NOV</t>
  </si>
  <si>
    <t>DIC</t>
  </si>
  <si>
    <t>Subactividad / MES</t>
  </si>
  <si>
    <t>Gestión de recursos</t>
  </si>
  <si>
    <t>Proceso contractual - Licitación  - Adjudicación</t>
  </si>
  <si>
    <t>Ejecución del contrato</t>
  </si>
  <si>
    <t>Producto - Levantamiento hidrotopográfico</t>
  </si>
  <si>
    <t>Proceso - precontractual Contratación directa</t>
  </si>
  <si>
    <t>Ejecución contrato Profesional SIG</t>
  </si>
  <si>
    <t>Ejecución contrato Ingeniero hidráulico</t>
  </si>
  <si>
    <t>Ejecución contrato profesional oficina de pronóstico</t>
  </si>
  <si>
    <t xml:space="preserve">
Disponer de información para la toma de decisiones oportunas  ante eventos extremos de origen hidrometeorológico</t>
  </si>
  <si>
    <t>Producto: Documentos de soporte elaborados</t>
  </si>
  <si>
    <t>Realizar Levantamientos ttopográficos</t>
  </si>
  <si>
    <t>Talleres o actividades de capacitación</t>
  </si>
  <si>
    <t>Realizar talleres de capacitación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</si>
</sst>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8" x14ac:knownFonts="1">
    <font>
      <sz val="11"/>
      <color theme="1"/>
      <name val="Calibri"/>
      <family val="2"/>
      <scheme val="minor"/>
    </font>
    <font>
      <sz val="9"/>
      <color indexed="81"/>
      <name val="Tahoma"/>
      <family val="2"/>
    </font>
    <font>
      <b/>
      <sz val="9"/>
      <color indexed="81"/>
      <name val="Tahoma"/>
      <family val="2"/>
    </font>
    <font>
      <b/>
      <sz val="11"/>
      <color indexed="8"/>
      <name val="Calibri"/>
      <family val="2"/>
    </font>
    <font>
      <sz val="11"/>
      <name val="Calibri"/>
      <family val="2"/>
      <scheme val="minor"/>
    </font>
    <font>
      <sz val="14"/>
      <name val="Calibri"/>
      <family val="2"/>
      <scheme val="minor"/>
    </font>
    <font>
      <sz val="14"/>
      <color theme="1"/>
      <name val="Calibri"/>
      <family val="2"/>
      <scheme val="minor"/>
    </font>
    <font>
      <b/>
      <sz val="14"/>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b/>
      <sz val="14"/>
      <name val="Calibri"/>
      <family val="2"/>
      <scheme val="minor"/>
    </font>
    <font>
      <b/>
      <sz val="10"/>
      <name val="Calibri"/>
      <family val="2"/>
      <scheme val="minor"/>
    </font>
    <font>
      <sz val="10"/>
      <name val="Calibri"/>
      <family val="2"/>
      <scheme val="minor"/>
    </font>
    <font>
      <b/>
      <sz val="11"/>
      <name val="Calibri"/>
      <family val="2"/>
      <scheme val="minor"/>
    </font>
    <font>
      <sz val="10"/>
      <color rgb="FFFF0000"/>
      <name val="Calibri"/>
      <family val="2"/>
      <scheme val="minor"/>
    </font>
    <font>
      <sz val="11"/>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3"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5" tint="-0.499984740745262"/>
      </left>
      <right style="thin">
        <color theme="5" tint="-0.499984740745262"/>
      </right>
      <top/>
      <bottom/>
      <diagonal/>
    </border>
    <border>
      <left style="thin">
        <color auto="1"/>
      </left>
      <right/>
      <top style="thin">
        <color auto="1"/>
      </top>
      <bottom/>
      <diagonal/>
    </border>
    <border>
      <left style="thin">
        <color theme="5" tint="-0.499984740745262"/>
      </left>
      <right style="thin">
        <color theme="5" tint="-0.499984740745262"/>
      </right>
      <top style="thin">
        <color auto="1"/>
      </top>
      <bottom/>
      <diagonal/>
    </border>
    <border>
      <left style="thin">
        <color theme="5" tint="-0.499984740745262"/>
      </left>
      <right style="thin">
        <color theme="5" tint="-0.499984740745262"/>
      </right>
      <top style="thin">
        <color theme="5" tint="-0.499984740745262"/>
      </top>
      <bottom style="thin">
        <color theme="5" tint="-0.499984740745262"/>
      </bottom>
      <diagonal/>
    </border>
    <border>
      <left/>
      <right/>
      <top style="thin">
        <color auto="1"/>
      </top>
      <bottom/>
      <diagonal/>
    </border>
    <border>
      <left style="thin">
        <color auto="1"/>
      </left>
      <right/>
      <top/>
      <bottom style="thin">
        <color auto="1"/>
      </bottom>
      <diagonal/>
    </border>
    <border>
      <left/>
      <right/>
      <top/>
      <bottom style="thin">
        <color auto="1"/>
      </bottom>
      <diagonal/>
    </border>
  </borders>
  <cellStyleXfs count="4">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164" fontId="16" fillId="0" borderId="0" applyFont="0" applyFill="0" applyBorder="0" applyAlignment="0" applyProtection="0"/>
  </cellStyleXfs>
  <cellXfs count="112">
    <xf numFmtId="0" fontId="0" fillId="0" borderId="0" xfId="0"/>
    <xf numFmtId="0" fontId="0" fillId="0" borderId="0" xfId="0" applyFill="1"/>
    <xf numFmtId="0" fontId="4" fillId="0" borderId="0" xfId="0" applyFont="1" applyFill="1"/>
    <xf numFmtId="0" fontId="5" fillId="0" borderId="0" xfId="0" applyFont="1" applyFill="1"/>
    <xf numFmtId="0" fontId="6" fillId="0" borderId="0" xfId="0" applyFont="1"/>
    <xf numFmtId="0" fontId="0" fillId="0" borderId="0" xfId="0" applyFill="1" applyBorder="1"/>
    <xf numFmtId="0" fontId="9" fillId="0" borderId="0" xfId="1"/>
    <xf numFmtId="0" fontId="11" fillId="3" borderId="1" xfId="0" applyFont="1" applyFill="1" applyBorder="1" applyAlignment="1">
      <alignment vertical="center"/>
    </xf>
    <xf numFmtId="0" fontId="12" fillId="3" borderId="1" xfId="0" applyFont="1" applyFill="1" applyBorder="1" applyAlignment="1">
      <alignment vertical="center"/>
    </xf>
    <xf numFmtId="0" fontId="12" fillId="3" borderId="1" xfId="0" applyFont="1" applyFill="1" applyBorder="1" applyAlignment="1">
      <alignment vertical="center" wrapText="1"/>
    </xf>
    <xf numFmtId="0" fontId="12" fillId="2" borderId="1" xfId="0" applyFont="1" applyFill="1" applyBorder="1" applyAlignment="1">
      <alignment vertical="center" wrapText="1"/>
    </xf>
    <xf numFmtId="0" fontId="12" fillId="3"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13" fillId="0" borderId="1" xfId="0" applyFont="1" applyFill="1" applyBorder="1" applyAlignment="1">
      <alignment vertical="center" wrapText="1"/>
    </xf>
    <xf numFmtId="3" fontId="13" fillId="0" borderId="1" xfId="0" applyNumberFormat="1" applyFont="1" applyFill="1" applyBorder="1" applyAlignment="1">
      <alignment horizontal="center" vertical="center" wrapText="1"/>
    </xf>
    <xf numFmtId="0" fontId="13" fillId="0" borderId="11" xfId="0" applyFont="1" applyFill="1" applyBorder="1" applyAlignment="1">
      <alignment vertical="center" wrapText="1"/>
    </xf>
    <xf numFmtId="0" fontId="13" fillId="0" borderId="1" xfId="0" applyFont="1" applyFill="1" applyBorder="1" applyAlignment="1">
      <alignment horizontal="left" vertical="center" wrapText="1"/>
    </xf>
    <xf numFmtId="0" fontId="0" fillId="0" borderId="0" xfId="0" applyFill="1" applyAlignment="1">
      <alignment vertical="center"/>
    </xf>
    <xf numFmtId="3" fontId="8" fillId="0" borderId="1" xfId="0" applyNumberFormat="1" applyFont="1" applyFill="1" applyBorder="1" applyAlignment="1">
      <alignment horizontal="center" vertical="center"/>
    </xf>
    <xf numFmtId="3" fontId="12" fillId="0" borderId="1" xfId="0" applyNumberFormat="1" applyFont="1" applyFill="1" applyBorder="1" applyAlignment="1">
      <alignment horizontal="center" vertical="center" wrapText="1"/>
    </xf>
    <xf numFmtId="0" fontId="0" fillId="0" borderId="0" xfId="0" applyAlignment="1">
      <alignment wrapText="1"/>
    </xf>
    <xf numFmtId="3" fontId="0" fillId="0" borderId="0" xfId="0" applyNumberFormat="1" applyFill="1"/>
    <xf numFmtId="0" fontId="13" fillId="4" borderId="1" xfId="0" applyFont="1" applyFill="1" applyBorder="1" applyAlignment="1">
      <alignment horizontal="left" vertical="center" wrapText="1"/>
    </xf>
    <xf numFmtId="0" fontId="13" fillId="4" borderId="1" xfId="0" applyFont="1" applyFill="1" applyBorder="1" applyAlignment="1">
      <alignment vertical="center" wrapText="1"/>
    </xf>
    <xf numFmtId="3" fontId="13" fillId="4" borderId="1" xfId="0" applyNumberFormat="1" applyFont="1" applyFill="1" applyBorder="1" applyAlignment="1">
      <alignment horizontal="center" vertical="center" wrapText="1"/>
    </xf>
    <xf numFmtId="0" fontId="0" fillId="0" borderId="0" xfId="0" applyBorder="1"/>
    <xf numFmtId="3" fontId="15" fillId="0" borderId="1" xfId="0" applyNumberFormat="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165" fontId="0" fillId="0" borderId="0" xfId="3" applyNumberFormat="1" applyFont="1" applyFill="1" applyAlignment="1">
      <alignment vertical="center"/>
    </xf>
    <xf numFmtId="0" fontId="13" fillId="4" borderId="4" xfId="0" applyFont="1" applyFill="1" applyBorder="1" applyAlignment="1">
      <alignment horizontal="center" vertical="center" wrapText="1"/>
    </xf>
    <xf numFmtId="3" fontId="17" fillId="0" borderId="1" xfId="0" applyNumberFormat="1" applyFont="1" applyFill="1" applyBorder="1" applyAlignment="1">
      <alignment horizontal="center" vertical="center"/>
    </xf>
    <xf numFmtId="3" fontId="8" fillId="5" borderId="0" xfId="0" applyNumberFormat="1" applyFont="1" applyFill="1"/>
    <xf numFmtId="3" fontId="13" fillId="6" borderId="1" xfId="0" applyNumberFormat="1" applyFont="1" applyFill="1" applyBorder="1" applyAlignment="1">
      <alignment horizontal="center" vertical="center" wrapText="1"/>
    </xf>
    <xf numFmtId="3" fontId="13" fillId="7" borderId="1" xfId="0" applyNumberFormat="1" applyFont="1" applyFill="1" applyBorder="1" applyAlignment="1">
      <alignment horizontal="center" vertical="center" wrapText="1"/>
    </xf>
    <xf numFmtId="3" fontId="7" fillId="7" borderId="0" xfId="0" applyNumberFormat="1" applyFont="1" applyFill="1" applyAlignment="1">
      <alignment vertical="center"/>
    </xf>
    <xf numFmtId="0" fontId="13" fillId="7"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top" wrapText="1"/>
    </xf>
    <xf numFmtId="0" fontId="0" fillId="8" borderId="1" xfId="0" applyFill="1" applyBorder="1"/>
    <xf numFmtId="0" fontId="13" fillId="4"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wrapText="1"/>
    </xf>
    <xf numFmtId="0" fontId="8" fillId="0" borderId="1" xfId="0" applyFont="1" applyBorder="1"/>
    <xf numFmtId="0" fontId="8" fillId="0" borderId="1" xfId="0" applyFont="1" applyBorder="1" applyAlignment="1">
      <alignment horizontal="center"/>
    </xf>
    <xf numFmtId="3" fontId="8" fillId="4" borderId="1"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0" xfId="0" applyAlignment="1">
      <alignment horizontal="left" vertical="center" wrapText="1"/>
    </xf>
    <xf numFmtId="0" fontId="13"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3" fillId="2"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xf>
    <xf numFmtId="0" fontId="12" fillId="3" borderId="9"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7" fillId="0" borderId="0" xfId="0" applyFont="1" applyAlignment="1">
      <alignment horizontal="center"/>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1" fontId="11" fillId="0" borderId="5" xfId="0" applyNumberFormat="1" applyFont="1" applyFill="1" applyBorder="1" applyAlignment="1">
      <alignment horizontal="left" vertical="center"/>
    </xf>
    <xf numFmtId="1" fontId="11" fillId="0" borderId="6" xfId="0" applyNumberFormat="1" applyFont="1" applyFill="1" applyBorder="1" applyAlignment="1">
      <alignment horizontal="left" vertical="center"/>
    </xf>
    <xf numFmtId="1" fontId="11" fillId="0" borderId="7" xfId="0" applyNumberFormat="1" applyFont="1" applyFill="1" applyBorder="1" applyAlignment="1">
      <alignment horizontal="left"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0" fillId="0" borderId="1" xfId="0" applyBorder="1" applyAlignment="1">
      <alignment horizontal="center" vertical="top" wrapText="1"/>
    </xf>
    <xf numFmtId="0" fontId="11" fillId="0"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1" xfId="0" applyBorder="1" applyAlignment="1">
      <alignment horizontal="center" vertical="center" wrapText="1"/>
    </xf>
  </cellXfs>
  <cellStyles count="4">
    <cellStyle name="Hipervínculo" xfId="1" builtinId="8"/>
    <cellStyle name="Hipervínculo visitado" xfId="2" builtinId="9" hidden="1"/>
    <cellStyle name="Millares" xfId="3"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hyperlink" Target="https://colaboracion.dnp.gov.co/CDT/Inversiones%20y%20finanzas%20pblicas/MGA_WEB/Guia%20Cadena%20de%20valor_v%205.pdf"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2.xml"/><Relationship Id="rId1" Type="http://schemas.openxmlformats.org/officeDocument/2006/relationships/hyperlink" Target="https://colaboracion.dnp.gov.co/CDT/Inversiones%20y%20finanzas%20pblicas/MGA_WEB/Guia%20Cadena%20de%20valor_v%205.pdf" TargetMode="External"/><Relationship Id="rId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X30"/>
  <sheetViews>
    <sheetView tabSelected="1" topLeftCell="D8" zoomScale="70" zoomScaleNormal="70" zoomScalePageLayoutView="70" workbookViewId="0">
      <selection activeCell="Q19" sqref="Q19"/>
    </sheetView>
  </sheetViews>
  <sheetFormatPr baseColWidth="10" defaultRowHeight="15" x14ac:dyDescent="0.2"/>
  <cols>
    <col min="1" max="1" width="2.1640625" customWidth="1"/>
    <col min="2" max="2" width="31.5" customWidth="1"/>
    <col min="3" max="3" width="25.33203125" customWidth="1"/>
    <col min="4" max="4" width="19.83203125" style="1" customWidth="1"/>
    <col min="5" max="5" width="23.6640625" style="1" customWidth="1"/>
    <col min="6" max="6" width="20.6640625" style="1" customWidth="1"/>
    <col min="7" max="8" width="10" style="1" customWidth="1"/>
    <col min="9" max="9" width="10.1640625" style="1" customWidth="1"/>
    <col min="10" max="10" width="14.83203125" style="1" customWidth="1"/>
    <col min="11" max="11" width="32.1640625" style="1" customWidth="1"/>
    <col min="12" max="12" width="24.33203125" style="1" hidden="1" customWidth="1"/>
    <col min="13" max="13" width="24.33203125" style="1" customWidth="1"/>
    <col min="14" max="14" width="11" style="1" customWidth="1"/>
    <col min="15" max="15" width="8.5" style="1" customWidth="1"/>
    <col min="16" max="16" width="8.83203125" style="1" customWidth="1"/>
    <col min="17" max="17" width="11.1640625" style="1" customWidth="1"/>
    <col min="18" max="18" width="8.33203125" style="1" customWidth="1"/>
    <col min="19" max="19" width="21.33203125" style="1" customWidth="1"/>
    <col min="20" max="20" width="18.6640625" style="1" customWidth="1"/>
    <col min="21" max="21" width="18.1640625" style="1" customWidth="1"/>
    <col min="22" max="22" width="25" style="1" customWidth="1"/>
    <col min="23" max="23" width="10.83203125" style="1"/>
    <col min="24" max="24" width="19" customWidth="1"/>
  </cols>
  <sheetData>
    <row r="1" spans="2:23" ht="19" x14ac:dyDescent="0.25">
      <c r="B1" s="94" t="s">
        <v>15</v>
      </c>
      <c r="C1" s="94"/>
      <c r="D1" s="94"/>
      <c r="E1" s="94"/>
      <c r="F1" s="94"/>
      <c r="G1" s="94"/>
      <c r="H1" s="94"/>
      <c r="I1" s="94"/>
      <c r="J1" s="94"/>
      <c r="K1" s="94"/>
      <c r="L1" s="94"/>
      <c r="M1" s="94"/>
      <c r="N1" s="94"/>
      <c r="O1" s="94"/>
      <c r="P1" s="94"/>
      <c r="Q1" s="94"/>
      <c r="R1" s="94"/>
      <c r="S1" s="94"/>
      <c r="T1" s="94"/>
      <c r="U1" s="94"/>
      <c r="V1" s="94"/>
    </row>
    <row r="2" spans="2:23" s="4" customFormat="1" ht="50.25" customHeight="1" x14ac:dyDescent="0.25">
      <c r="B2" s="7" t="s">
        <v>0</v>
      </c>
      <c r="C2" s="95" t="s">
        <v>58</v>
      </c>
      <c r="D2" s="96"/>
      <c r="E2" s="96"/>
      <c r="F2" s="96"/>
      <c r="G2" s="96"/>
      <c r="H2" s="96"/>
      <c r="I2" s="96"/>
      <c r="J2" s="96"/>
      <c r="K2" s="96"/>
      <c r="L2" s="96"/>
      <c r="M2" s="96"/>
      <c r="N2" s="96"/>
      <c r="O2" s="96"/>
      <c r="P2" s="96"/>
      <c r="Q2" s="96"/>
      <c r="R2" s="96"/>
      <c r="S2" s="96"/>
      <c r="T2" s="96"/>
      <c r="U2" s="96"/>
      <c r="V2" s="97"/>
      <c r="W2" s="3"/>
    </row>
    <row r="3" spans="2:23" ht="30" customHeight="1" x14ac:dyDescent="0.2">
      <c r="B3" s="8" t="s">
        <v>1</v>
      </c>
      <c r="C3" s="98">
        <v>2017011000103</v>
      </c>
      <c r="D3" s="99"/>
      <c r="E3" s="99"/>
      <c r="F3" s="99"/>
      <c r="G3" s="99"/>
      <c r="H3" s="99"/>
      <c r="I3" s="99"/>
      <c r="J3" s="99"/>
      <c r="K3" s="99"/>
      <c r="L3" s="99"/>
      <c r="M3" s="99"/>
      <c r="N3" s="99"/>
      <c r="O3" s="99"/>
      <c r="P3" s="99"/>
      <c r="Q3" s="99"/>
      <c r="R3" s="99"/>
      <c r="S3" s="99"/>
      <c r="T3" s="99"/>
      <c r="U3" s="99"/>
      <c r="V3" s="100"/>
      <c r="W3" s="2"/>
    </row>
    <row r="4" spans="2:23" ht="72.75" customHeight="1" x14ac:dyDescent="0.2">
      <c r="B4" s="9" t="s">
        <v>2</v>
      </c>
      <c r="C4" s="101" t="s">
        <v>26</v>
      </c>
      <c r="D4" s="102"/>
      <c r="E4" s="102"/>
      <c r="F4" s="102"/>
      <c r="G4" s="102"/>
      <c r="H4" s="102"/>
      <c r="I4" s="102"/>
      <c r="J4" s="102"/>
      <c r="K4" s="102"/>
      <c r="L4" s="102"/>
      <c r="M4" s="102"/>
      <c r="N4" s="102"/>
      <c r="O4" s="102"/>
      <c r="P4" s="102"/>
      <c r="Q4" s="102"/>
      <c r="R4" s="102"/>
      <c r="S4" s="102"/>
      <c r="T4" s="102"/>
      <c r="U4" s="102"/>
      <c r="V4" s="103"/>
      <c r="W4" s="2"/>
    </row>
    <row r="5" spans="2:23" ht="87.75" customHeight="1" x14ac:dyDescent="0.2">
      <c r="B5" s="10" t="s">
        <v>18</v>
      </c>
      <c r="C5" s="104" t="s">
        <v>27</v>
      </c>
      <c r="D5" s="105"/>
      <c r="E5" s="105"/>
      <c r="F5" s="105"/>
      <c r="G5" s="105"/>
      <c r="H5" s="105"/>
      <c r="I5" s="105"/>
      <c r="J5" s="105"/>
      <c r="K5" s="105"/>
      <c r="L5" s="105"/>
      <c r="M5" s="105"/>
      <c r="N5" s="105"/>
      <c r="O5" s="105"/>
      <c r="P5" s="105"/>
      <c r="Q5" s="105"/>
      <c r="R5" s="105"/>
      <c r="S5" s="105"/>
      <c r="T5" s="105"/>
      <c r="U5" s="105"/>
      <c r="V5" s="106"/>
      <c r="W5" s="2"/>
    </row>
    <row r="6" spans="2:23" ht="35.25" customHeight="1" x14ac:dyDescent="0.2">
      <c r="B6" s="74" t="s">
        <v>3</v>
      </c>
      <c r="C6" s="77" t="s">
        <v>16</v>
      </c>
      <c r="D6" s="82" t="s">
        <v>13</v>
      </c>
      <c r="E6" s="83"/>
      <c r="F6" s="83"/>
      <c r="G6" s="83"/>
      <c r="H6" s="83"/>
      <c r="I6" s="83"/>
      <c r="J6" s="86"/>
      <c r="K6" s="82" t="s">
        <v>14</v>
      </c>
      <c r="L6" s="83"/>
      <c r="M6" s="83"/>
      <c r="N6" s="83"/>
      <c r="O6" s="83"/>
      <c r="P6" s="83"/>
      <c r="Q6" s="83"/>
      <c r="R6" s="86"/>
      <c r="S6" s="87" t="s">
        <v>11</v>
      </c>
      <c r="T6" s="88"/>
      <c r="U6" s="88"/>
      <c r="V6" s="74" t="s">
        <v>6</v>
      </c>
      <c r="W6" s="2"/>
    </row>
    <row r="7" spans="2:23" ht="35.25" customHeight="1" x14ac:dyDescent="0.2">
      <c r="B7" s="75"/>
      <c r="C7" s="78"/>
      <c r="D7" s="74" t="s">
        <v>4</v>
      </c>
      <c r="E7" s="77" t="s">
        <v>17</v>
      </c>
      <c r="F7" s="74" t="s">
        <v>7</v>
      </c>
      <c r="G7" s="82" t="s">
        <v>10</v>
      </c>
      <c r="H7" s="83"/>
      <c r="I7" s="83"/>
      <c r="J7" s="84" t="s">
        <v>5</v>
      </c>
      <c r="K7" s="84" t="s">
        <v>19</v>
      </c>
      <c r="L7" s="74" t="s">
        <v>8</v>
      </c>
      <c r="M7" s="84" t="s">
        <v>8</v>
      </c>
      <c r="N7" s="84" t="s">
        <v>12</v>
      </c>
      <c r="O7" s="91" t="s">
        <v>9</v>
      </c>
      <c r="P7" s="92"/>
      <c r="Q7" s="92"/>
      <c r="R7" s="93"/>
      <c r="S7" s="89"/>
      <c r="T7" s="90"/>
      <c r="U7" s="90"/>
      <c r="V7" s="75"/>
      <c r="W7" s="2"/>
    </row>
    <row r="8" spans="2:23" ht="42" customHeight="1" x14ac:dyDescent="0.2">
      <c r="B8" s="76"/>
      <c r="C8" s="79"/>
      <c r="D8" s="76"/>
      <c r="E8" s="79"/>
      <c r="F8" s="76"/>
      <c r="G8" s="11">
        <v>2017</v>
      </c>
      <c r="H8" s="11">
        <v>2018</v>
      </c>
      <c r="I8" s="11">
        <v>2019</v>
      </c>
      <c r="J8" s="85"/>
      <c r="K8" s="85"/>
      <c r="L8" s="76"/>
      <c r="M8" s="85"/>
      <c r="N8" s="85"/>
      <c r="O8" s="11">
        <v>2017</v>
      </c>
      <c r="P8" s="11">
        <v>2018</v>
      </c>
      <c r="Q8" s="11">
        <v>2019</v>
      </c>
      <c r="R8" s="11">
        <v>2020</v>
      </c>
      <c r="S8" s="11">
        <v>2017</v>
      </c>
      <c r="T8" s="11">
        <v>2018</v>
      </c>
      <c r="U8" s="11">
        <v>2019</v>
      </c>
      <c r="V8" s="76"/>
      <c r="W8" s="2"/>
    </row>
    <row r="9" spans="2:23" ht="40" customHeight="1" x14ac:dyDescent="0.2">
      <c r="B9" s="63" t="s">
        <v>37</v>
      </c>
      <c r="C9" s="61" t="str">
        <f>+C5</f>
        <v>Proteger y asegurar el uso sostenible del capital natural y mejorar la calidad y la gobernanza ambiental</v>
      </c>
      <c r="D9" s="63" t="s">
        <v>48</v>
      </c>
      <c r="E9" s="61" t="str">
        <f>+C9</f>
        <v>Proteger y asegurar el uso sostenible del capital natural y mejorar la calidad y la gobernanza ambiental</v>
      </c>
      <c r="F9" s="63" t="s">
        <v>39</v>
      </c>
      <c r="G9" s="63">
        <v>23</v>
      </c>
      <c r="H9" s="72"/>
      <c r="I9" s="72"/>
      <c r="J9" s="63" t="s">
        <v>50</v>
      </c>
      <c r="K9" s="12" t="s">
        <v>33</v>
      </c>
      <c r="L9" s="63"/>
      <c r="M9" s="13" t="s">
        <v>34</v>
      </c>
      <c r="N9" s="13" t="s">
        <v>24</v>
      </c>
      <c r="O9" s="48">
        <v>23</v>
      </c>
      <c r="P9" s="28"/>
      <c r="Q9" s="13"/>
      <c r="R9" s="13"/>
      <c r="S9" s="14">
        <v>3014700995</v>
      </c>
      <c r="T9" s="14"/>
      <c r="U9" s="14"/>
      <c r="V9" s="14">
        <f>SUM(S9:U9)</f>
        <v>3014700995</v>
      </c>
      <c r="W9" s="2"/>
    </row>
    <row r="10" spans="2:23" ht="40" customHeight="1" x14ac:dyDescent="0.2">
      <c r="B10" s="64"/>
      <c r="C10" s="62"/>
      <c r="D10" s="64"/>
      <c r="E10" s="62"/>
      <c r="F10" s="64"/>
      <c r="G10" s="64"/>
      <c r="H10" s="73"/>
      <c r="I10" s="73"/>
      <c r="J10" s="64"/>
      <c r="K10" s="12" t="s">
        <v>43</v>
      </c>
      <c r="L10" s="64"/>
      <c r="M10" s="13" t="s">
        <v>34</v>
      </c>
      <c r="N10" s="13" t="s">
        <v>24</v>
      </c>
      <c r="O10" s="48">
        <v>2</v>
      </c>
      <c r="P10" s="28"/>
      <c r="Q10" s="13"/>
      <c r="R10" s="13"/>
      <c r="S10" s="14">
        <v>472299005</v>
      </c>
      <c r="T10" s="26"/>
      <c r="U10" s="14"/>
      <c r="V10" s="14">
        <f>SUM(S10:U10)</f>
        <v>472299005</v>
      </c>
      <c r="W10" s="2"/>
    </row>
    <row r="11" spans="2:23" ht="40" customHeight="1" x14ac:dyDescent="0.2">
      <c r="B11" s="65" t="s">
        <v>22</v>
      </c>
      <c r="C11" s="66"/>
      <c r="D11" s="66"/>
      <c r="E11" s="66"/>
      <c r="F11" s="66"/>
      <c r="G11" s="66"/>
      <c r="H11" s="66"/>
      <c r="I11" s="66"/>
      <c r="J11" s="66"/>
      <c r="K11" s="66"/>
      <c r="L11" s="66"/>
      <c r="M11" s="66"/>
      <c r="N11" s="66"/>
      <c r="O11" s="66"/>
      <c r="P11" s="66"/>
      <c r="Q11" s="66"/>
      <c r="R11" s="66"/>
      <c r="S11" s="19">
        <f>SUM(S9:S10)</f>
        <v>3487000000</v>
      </c>
      <c r="T11" s="19">
        <f>SUM(T9:T10)</f>
        <v>0</v>
      </c>
      <c r="U11" s="14">
        <f>SUM(U9:U10)</f>
        <v>0</v>
      </c>
      <c r="V11" s="32">
        <f>SUM(V9:V10)</f>
        <v>3487000000</v>
      </c>
    </row>
    <row r="12" spans="2:23" ht="66.75" customHeight="1" x14ac:dyDescent="0.2">
      <c r="B12" s="63" t="s">
        <v>38</v>
      </c>
      <c r="C12" s="61" t="str">
        <f>+C5</f>
        <v>Proteger y asegurar el uso sostenible del capital natural y mejorar la calidad y la gobernanza ambiental</v>
      </c>
      <c r="D12" s="58" t="s">
        <v>42</v>
      </c>
      <c r="E12" s="61" t="str">
        <f>+C12</f>
        <v>Proteger y asegurar el uso sostenible del capital natural y mejorar la calidad y la gobernanza ambiental</v>
      </c>
      <c r="F12" s="58" t="s">
        <v>56</v>
      </c>
      <c r="G12" s="63"/>
      <c r="H12" s="63"/>
      <c r="I12" s="63">
        <v>3</v>
      </c>
      <c r="J12" s="70" t="s">
        <v>51</v>
      </c>
      <c r="K12" s="15" t="s">
        <v>55</v>
      </c>
      <c r="L12" s="63"/>
      <c r="M12" s="13" t="s">
        <v>44</v>
      </c>
      <c r="N12" s="13" t="s">
        <v>24</v>
      </c>
      <c r="O12" s="13"/>
      <c r="P12" s="13"/>
      <c r="Q12" s="13">
        <v>12</v>
      </c>
      <c r="R12" s="13"/>
      <c r="S12" s="24"/>
      <c r="T12" s="27"/>
      <c r="U12" s="14">
        <v>50000000</v>
      </c>
      <c r="V12" s="14">
        <f>SUM(S12:U12)</f>
        <v>50000000</v>
      </c>
    </row>
    <row r="13" spans="2:23" ht="57" customHeight="1" x14ac:dyDescent="0.2">
      <c r="B13" s="64"/>
      <c r="C13" s="62"/>
      <c r="D13" s="58"/>
      <c r="E13" s="62"/>
      <c r="F13" s="58"/>
      <c r="G13" s="64"/>
      <c r="H13" s="64"/>
      <c r="I13" s="64"/>
      <c r="J13" s="71"/>
      <c r="K13" s="15" t="s">
        <v>28</v>
      </c>
      <c r="L13" s="64"/>
      <c r="M13" s="13" t="s">
        <v>44</v>
      </c>
      <c r="N13" s="13" t="s">
        <v>24</v>
      </c>
      <c r="O13" s="13"/>
      <c r="P13" s="13"/>
      <c r="Q13" s="13">
        <v>1</v>
      </c>
      <c r="R13" s="13"/>
      <c r="S13" s="14"/>
      <c r="T13" s="26"/>
      <c r="U13" s="14">
        <f>7000000*8</f>
        <v>56000000</v>
      </c>
      <c r="V13" s="14">
        <f>SUM(S13:U13)</f>
        <v>56000000</v>
      </c>
    </row>
    <row r="14" spans="2:23" ht="40" customHeight="1" x14ac:dyDescent="0.2">
      <c r="B14" s="64"/>
      <c r="C14" s="62"/>
      <c r="D14" s="58"/>
      <c r="E14" s="62"/>
      <c r="F14" s="58"/>
      <c r="G14" s="64"/>
      <c r="H14" s="64"/>
      <c r="I14" s="64"/>
      <c r="J14" s="71"/>
      <c r="K14" s="15" t="s">
        <v>29</v>
      </c>
      <c r="L14" s="64"/>
      <c r="M14" s="13" t="s">
        <v>35</v>
      </c>
      <c r="N14" s="13" t="s">
        <v>24</v>
      </c>
      <c r="O14" s="13"/>
      <c r="P14" s="13"/>
      <c r="Q14" s="13">
        <v>3</v>
      </c>
      <c r="R14" s="13"/>
      <c r="S14" s="14"/>
      <c r="T14" s="26"/>
      <c r="U14" s="14">
        <f>7500000*10*2</f>
        <v>150000000</v>
      </c>
      <c r="V14" s="14">
        <f>SUM(S14:U14)</f>
        <v>150000000</v>
      </c>
    </row>
    <row r="15" spans="2:23" ht="40" customHeight="1" x14ac:dyDescent="0.2">
      <c r="B15" s="64"/>
      <c r="C15" s="62"/>
      <c r="D15" s="58"/>
      <c r="E15" s="62"/>
      <c r="F15" s="58"/>
      <c r="G15" s="64"/>
      <c r="H15" s="64"/>
      <c r="I15" s="64"/>
      <c r="J15" s="71"/>
      <c r="K15" s="15" t="s">
        <v>30</v>
      </c>
      <c r="L15" s="64"/>
      <c r="M15" s="13" t="s">
        <v>35</v>
      </c>
      <c r="N15" s="13" t="s">
        <v>24</v>
      </c>
      <c r="O15" s="13"/>
      <c r="P15" s="13"/>
      <c r="Q15" s="13">
        <v>3</v>
      </c>
      <c r="R15" s="13"/>
      <c r="S15" s="14"/>
      <c r="T15" s="26"/>
      <c r="U15" s="14">
        <f>8000000*10*2</f>
        <v>160000000</v>
      </c>
      <c r="V15" s="14">
        <f>SUM(S15:U15)</f>
        <v>160000000</v>
      </c>
    </row>
    <row r="16" spans="2:23" ht="40" customHeight="1" x14ac:dyDescent="0.2">
      <c r="B16" s="64"/>
      <c r="C16" s="62"/>
      <c r="D16" s="58"/>
      <c r="E16" s="67"/>
      <c r="F16" s="58"/>
      <c r="G16" s="64"/>
      <c r="H16" s="64"/>
      <c r="I16" s="64"/>
      <c r="J16" s="71"/>
      <c r="K16" s="15" t="s">
        <v>31</v>
      </c>
      <c r="L16" s="64"/>
      <c r="M16" s="13" t="s">
        <v>36</v>
      </c>
      <c r="N16" s="13" t="s">
        <v>24</v>
      </c>
      <c r="O16" s="13"/>
      <c r="P16" s="13"/>
      <c r="Q16" s="13">
        <v>1</v>
      </c>
      <c r="R16" s="13"/>
      <c r="S16" s="14"/>
      <c r="T16" s="26"/>
      <c r="U16" s="14">
        <f>7500000*10</f>
        <v>75000000</v>
      </c>
      <c r="V16" s="14">
        <f>SUM(S16:U16)</f>
        <v>75000000</v>
      </c>
    </row>
    <row r="17" spans="2:24" s="17" customFormat="1" ht="40" customHeight="1" x14ac:dyDescent="0.2">
      <c r="B17" s="53" t="s">
        <v>23</v>
      </c>
      <c r="C17" s="54"/>
      <c r="D17" s="54"/>
      <c r="E17" s="54"/>
      <c r="F17" s="54"/>
      <c r="G17" s="54"/>
      <c r="H17" s="54"/>
      <c r="I17" s="54"/>
      <c r="J17" s="54"/>
      <c r="K17" s="54"/>
      <c r="L17" s="54"/>
      <c r="M17" s="54"/>
      <c r="N17" s="54"/>
      <c r="O17" s="54"/>
      <c r="P17" s="54"/>
      <c r="Q17" s="54"/>
      <c r="R17" s="54"/>
      <c r="S17" s="19">
        <f>SUM(S12:S16)</f>
        <v>0</v>
      </c>
      <c r="T17" s="19">
        <f>SUM(T12:T16)</f>
        <v>0</v>
      </c>
      <c r="U17" s="14">
        <f>SUM(U12:U16)</f>
        <v>491000000</v>
      </c>
      <c r="V17" s="32">
        <f>SUM(V12:V16)</f>
        <v>491000000</v>
      </c>
      <c r="X17" s="36">
        <f>T18+T21</f>
        <v>1935000000</v>
      </c>
    </row>
    <row r="18" spans="2:24" s="1" customFormat="1" ht="65.25" customHeight="1" x14ac:dyDescent="0.2">
      <c r="B18" s="59" t="s">
        <v>47</v>
      </c>
      <c r="C18" s="60" t="str">
        <f>+C5</f>
        <v>Proteger y asegurar el uso sostenible del capital natural y mejorar la calidad y la gobernanza ambiental</v>
      </c>
      <c r="D18" s="58" t="s">
        <v>40</v>
      </c>
      <c r="E18" s="61" t="str">
        <f>+C18</f>
        <v>Proteger y asegurar el uso sostenible del capital natural y mejorar la calidad y la gobernanza ambiental</v>
      </c>
      <c r="F18" s="58" t="s">
        <v>41</v>
      </c>
      <c r="G18" s="58">
        <v>30</v>
      </c>
      <c r="H18" s="58">
        <v>365</v>
      </c>
      <c r="I18" s="58"/>
      <c r="J18" s="58" t="s">
        <v>52</v>
      </c>
      <c r="K18" s="12" t="s">
        <v>86</v>
      </c>
      <c r="L18" s="29"/>
      <c r="M18" s="22" t="s">
        <v>57</v>
      </c>
      <c r="N18" s="16" t="s">
        <v>24</v>
      </c>
      <c r="O18" s="48"/>
      <c r="P18" s="48">
        <v>1</v>
      </c>
      <c r="Q18" s="13"/>
      <c r="R18" s="13"/>
      <c r="S18" s="14"/>
      <c r="T18" s="14">
        <f>2000000000-35000000-65000000</f>
        <v>1900000000</v>
      </c>
      <c r="U18" s="14"/>
      <c r="V18" s="14">
        <f>SUM(S18:U18)</f>
        <v>1900000000</v>
      </c>
      <c r="X18" s="30"/>
    </row>
    <row r="19" spans="2:24" s="1" customFormat="1" ht="65.25" customHeight="1" x14ac:dyDescent="0.2">
      <c r="B19" s="59"/>
      <c r="C19" s="60"/>
      <c r="D19" s="58"/>
      <c r="E19" s="62"/>
      <c r="F19" s="58"/>
      <c r="G19" s="58"/>
      <c r="H19" s="58"/>
      <c r="I19" s="58"/>
      <c r="J19" s="58"/>
      <c r="K19" s="12" t="s">
        <v>46</v>
      </c>
      <c r="L19" s="31"/>
      <c r="M19" s="23" t="s">
        <v>36</v>
      </c>
      <c r="N19" s="16" t="s">
        <v>24</v>
      </c>
      <c r="O19" s="48"/>
      <c r="P19" s="48">
        <v>1</v>
      </c>
      <c r="Q19" s="13">
        <v>1</v>
      </c>
      <c r="R19" s="13"/>
      <c r="S19" s="14"/>
      <c r="T19" s="14">
        <v>65000000</v>
      </c>
      <c r="U19" s="14">
        <f>8000000*3*8</f>
        <v>192000000</v>
      </c>
      <c r="V19" s="14">
        <f>SUM(S19:U19)</f>
        <v>257000000</v>
      </c>
      <c r="X19" s="30"/>
    </row>
    <row r="20" spans="2:24" s="1" customFormat="1" ht="65.25" customHeight="1" x14ac:dyDescent="0.2">
      <c r="B20" s="59"/>
      <c r="C20" s="60"/>
      <c r="D20" s="58"/>
      <c r="E20" s="62"/>
      <c r="F20" s="58"/>
      <c r="G20" s="58"/>
      <c r="H20" s="58"/>
      <c r="I20" s="58"/>
      <c r="J20" s="58"/>
      <c r="K20" s="12" t="s">
        <v>88</v>
      </c>
      <c r="L20" s="47"/>
      <c r="M20" s="23" t="s">
        <v>87</v>
      </c>
      <c r="N20" s="16"/>
      <c r="O20" s="48"/>
      <c r="P20" s="48">
        <v>0</v>
      </c>
      <c r="Q20" s="13">
        <v>5</v>
      </c>
      <c r="R20" s="13"/>
      <c r="S20" s="14"/>
      <c r="T20" s="14"/>
      <c r="U20" s="14">
        <v>30000000</v>
      </c>
      <c r="V20" s="14"/>
      <c r="X20" s="30"/>
    </row>
    <row r="21" spans="2:24" s="1" customFormat="1" ht="62.25" customHeight="1" x14ac:dyDescent="0.2">
      <c r="B21" s="59"/>
      <c r="C21" s="60"/>
      <c r="D21" s="58"/>
      <c r="E21" s="62"/>
      <c r="F21" s="58"/>
      <c r="G21" s="58"/>
      <c r="H21" s="58"/>
      <c r="I21" s="58"/>
      <c r="J21" s="58"/>
      <c r="K21" s="12" t="s">
        <v>49</v>
      </c>
      <c r="L21" s="29"/>
      <c r="M21" s="23" t="s">
        <v>45</v>
      </c>
      <c r="N21" s="16" t="s">
        <v>24</v>
      </c>
      <c r="O21" s="48">
        <v>30</v>
      </c>
      <c r="P21" s="48">
        <v>365</v>
      </c>
      <c r="Q21" s="13"/>
      <c r="R21" s="13"/>
      <c r="S21" s="14">
        <v>30500000</v>
      </c>
      <c r="T21" s="14">
        <f>35000000</f>
        <v>35000000</v>
      </c>
      <c r="U21" s="14"/>
      <c r="V21" s="14">
        <v>50000000</v>
      </c>
      <c r="X21" s="33">
        <f>V9+V10+V12+V13+V14+V15+V16+V18+V19+V21</f>
        <v>6185000000</v>
      </c>
    </row>
    <row r="22" spans="2:24" s="17" customFormat="1" ht="40" customHeight="1" x14ac:dyDescent="0.2">
      <c r="B22" s="53" t="s">
        <v>25</v>
      </c>
      <c r="C22" s="54"/>
      <c r="D22" s="54"/>
      <c r="E22" s="54"/>
      <c r="F22" s="54"/>
      <c r="G22" s="54"/>
      <c r="H22" s="54"/>
      <c r="I22" s="54"/>
      <c r="J22" s="54"/>
      <c r="K22" s="54"/>
      <c r="L22" s="54"/>
      <c r="M22" s="54"/>
      <c r="N22" s="54"/>
      <c r="O22" s="54"/>
      <c r="P22" s="54"/>
      <c r="Q22" s="54"/>
      <c r="R22" s="54"/>
      <c r="S22" s="19">
        <f>SUM(S18:S21)</f>
        <v>30500000</v>
      </c>
      <c r="T22" s="19">
        <f>SUM(T18:T21)</f>
        <v>2000000000</v>
      </c>
      <c r="U22" s="19">
        <f>SUM(U18:U21)</f>
        <v>222000000</v>
      </c>
      <c r="V22" s="32">
        <f>SUM(V18:V21)</f>
        <v>2207000000</v>
      </c>
    </row>
    <row r="23" spans="2:24" s="1" customFormat="1" x14ac:dyDescent="0.2">
      <c r="B23" s="53" t="s">
        <v>53</v>
      </c>
      <c r="C23" s="54"/>
      <c r="D23" s="54"/>
      <c r="E23" s="54"/>
      <c r="F23" s="54"/>
      <c r="G23" s="54"/>
      <c r="H23" s="54"/>
      <c r="I23" s="54"/>
      <c r="J23" s="54"/>
      <c r="K23" s="54"/>
      <c r="L23" s="54"/>
      <c r="M23" s="54"/>
      <c r="N23" s="54"/>
      <c r="O23" s="54"/>
      <c r="P23" s="54"/>
      <c r="Q23" s="54"/>
      <c r="R23" s="54"/>
      <c r="S23" s="18">
        <f>+S11+S17+S22</f>
        <v>3517500000</v>
      </c>
      <c r="T23" s="18">
        <f>+T11+T17+T22</f>
        <v>2000000000</v>
      </c>
      <c r="U23" s="18">
        <f>+U11+U17+U22</f>
        <v>713000000</v>
      </c>
      <c r="V23" s="18">
        <f>SUM(S23:U23)</f>
        <v>6230500000</v>
      </c>
    </row>
    <row r="24" spans="2:24" s="1" customFormat="1" ht="38.25" customHeight="1" x14ac:dyDescent="0.2">
      <c r="B24" s="55" t="s">
        <v>21</v>
      </c>
      <c r="C24" s="55"/>
      <c r="D24" s="55"/>
      <c r="E24" s="55"/>
      <c r="F24" s="55"/>
      <c r="G24" s="55"/>
      <c r="H24" s="55"/>
      <c r="I24" s="55"/>
      <c r="J24" s="55"/>
      <c r="K24" s="55"/>
      <c r="L24" s="55"/>
      <c r="M24" s="55"/>
      <c r="N24" s="55"/>
      <c r="O24" s="55"/>
      <c r="P24" s="55"/>
      <c r="Q24" s="55"/>
      <c r="R24" s="55"/>
      <c r="S24" s="55"/>
      <c r="T24" s="55"/>
      <c r="U24" s="55"/>
      <c r="V24" s="55"/>
    </row>
    <row r="25" spans="2:24" x14ac:dyDescent="0.2">
      <c r="S25" s="21"/>
      <c r="T25" s="21"/>
      <c r="U25" s="21"/>
    </row>
    <row r="26" spans="2:24" s="1" customFormat="1" x14ac:dyDescent="0.2">
      <c r="B26" s="6" t="s">
        <v>20</v>
      </c>
      <c r="C26"/>
    </row>
    <row r="30" spans="2:24" ht="71.25" customHeight="1" x14ac:dyDescent="0.2">
      <c r="B30" s="20"/>
      <c r="C30" s="25"/>
      <c r="D30" s="5"/>
      <c r="E30" s="5"/>
      <c r="F30" s="5"/>
      <c r="G30" s="5"/>
      <c r="H30" s="5"/>
      <c r="I30" s="5"/>
      <c r="J30" s="5"/>
      <c r="K30" s="5"/>
      <c r="L30" s="5"/>
      <c r="M30" s="5"/>
    </row>
  </sheetData>
  <mergeCells count="55">
    <mergeCell ref="B1:V1"/>
    <mergeCell ref="C2:V2"/>
    <mergeCell ref="C3:V3"/>
    <mergeCell ref="C4:V4"/>
    <mergeCell ref="C5:V5"/>
    <mergeCell ref="E9:E10"/>
    <mergeCell ref="F9:F10"/>
    <mergeCell ref="V6:V8"/>
    <mergeCell ref="D7:D8"/>
    <mergeCell ref="E7:E8"/>
    <mergeCell ref="F7:F8"/>
    <mergeCell ref="G7:I7"/>
    <mergeCell ref="J7:J8"/>
    <mergeCell ref="K7:K8"/>
    <mergeCell ref="L7:L8"/>
    <mergeCell ref="M7:M8"/>
    <mergeCell ref="N7:N8"/>
    <mergeCell ref="D6:J6"/>
    <mergeCell ref="K6:R6"/>
    <mergeCell ref="S6:U7"/>
    <mergeCell ref="O7:R7"/>
    <mergeCell ref="B6:B8"/>
    <mergeCell ref="C6:C8"/>
    <mergeCell ref="B9:B10"/>
    <mergeCell ref="C9:C10"/>
    <mergeCell ref="D9:D10"/>
    <mergeCell ref="J9:J10"/>
    <mergeCell ref="L9:L10"/>
    <mergeCell ref="B11:R11"/>
    <mergeCell ref="B12:B16"/>
    <mergeCell ref="C12:C16"/>
    <mergeCell ref="D12:D16"/>
    <mergeCell ref="E12:E16"/>
    <mergeCell ref="F12:F16"/>
    <mergeCell ref="G12:G16"/>
    <mergeCell ref="H12:H16"/>
    <mergeCell ref="I12:I16"/>
    <mergeCell ref="J12:J16"/>
    <mergeCell ref="L12:L16"/>
    <mergeCell ref="G9:G10"/>
    <mergeCell ref="H9:H10"/>
    <mergeCell ref="I9:I10"/>
    <mergeCell ref="B17:R17"/>
    <mergeCell ref="B23:R23"/>
    <mergeCell ref="B24:V24"/>
    <mergeCell ref="G18:G21"/>
    <mergeCell ref="H18:H21"/>
    <mergeCell ref="I18:I21"/>
    <mergeCell ref="J18:J21"/>
    <mergeCell ref="B22:R22"/>
    <mergeCell ref="B18:B21"/>
    <mergeCell ref="C18:C21"/>
    <mergeCell ref="D18:D21"/>
    <mergeCell ref="E18:E21"/>
    <mergeCell ref="F18:F21"/>
  </mergeCells>
  <hyperlinks>
    <hyperlink ref="B26" r:id="rId1"/>
  </hyperlinks>
  <printOptions horizontalCentered="1"/>
  <pageMargins left="0.7" right="0.7" top="0.75" bottom="0.75" header="0.3" footer="0.3"/>
  <pageSetup paperSize="5" scale="45"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23"/>
  <sheetViews>
    <sheetView topLeftCell="D1" zoomScale="70" zoomScaleNormal="70" zoomScalePageLayoutView="70" workbookViewId="0">
      <selection activeCell="R13" sqref="R13"/>
    </sheetView>
  </sheetViews>
  <sheetFormatPr baseColWidth="10" defaultRowHeight="15" x14ac:dyDescent="0.2"/>
  <cols>
    <col min="1" max="1" width="2.1640625" customWidth="1"/>
    <col min="2" max="2" width="31.5" customWidth="1"/>
    <col min="3" max="3" width="25.33203125" customWidth="1"/>
    <col min="4" max="4" width="19.83203125" style="1" customWidth="1"/>
    <col min="5" max="5" width="23.6640625" style="1" customWidth="1"/>
    <col min="6" max="6" width="20.6640625" style="1" customWidth="1"/>
    <col min="7" max="8" width="10" style="1" customWidth="1"/>
    <col min="9" max="9" width="10.1640625" style="1" customWidth="1"/>
    <col min="10" max="10" width="14.83203125" style="1" customWidth="1"/>
    <col min="11" max="11" width="32.1640625" style="1" customWidth="1"/>
    <col min="12" max="12" width="24.33203125" style="1" hidden="1" customWidth="1"/>
    <col min="13" max="13" width="24.33203125" style="1" customWidth="1"/>
    <col min="14" max="14" width="11" style="1" customWidth="1"/>
    <col min="15" max="15" width="13.83203125" style="1" customWidth="1"/>
    <col min="16" max="16" width="14" style="1" customWidth="1"/>
    <col min="17" max="17" width="21.33203125" style="1" customWidth="1"/>
    <col min="18" max="18" width="18.6640625" style="1" customWidth="1"/>
    <col min="19" max="19" width="25" style="1" customWidth="1"/>
    <col min="20" max="20" width="10.83203125" style="1"/>
    <col min="21" max="21" width="19" customWidth="1"/>
  </cols>
  <sheetData>
    <row r="1" spans="2:21" ht="19" x14ac:dyDescent="0.25">
      <c r="B1" s="94" t="s">
        <v>15</v>
      </c>
      <c r="C1" s="94"/>
      <c r="D1" s="94"/>
      <c r="E1" s="94"/>
      <c r="F1" s="94"/>
      <c r="G1" s="94"/>
      <c r="H1" s="94"/>
      <c r="I1" s="94"/>
      <c r="J1" s="94"/>
      <c r="K1" s="94"/>
      <c r="L1" s="94"/>
      <c r="M1" s="94"/>
      <c r="N1" s="94"/>
      <c r="O1" s="94"/>
      <c r="P1" s="94"/>
      <c r="Q1" s="94"/>
      <c r="R1" s="94"/>
      <c r="S1" s="94"/>
    </row>
    <row r="2" spans="2:21" s="4" customFormat="1" ht="50.25" customHeight="1" x14ac:dyDescent="0.25">
      <c r="B2" s="7" t="s">
        <v>0</v>
      </c>
      <c r="C2" s="95" t="s">
        <v>32</v>
      </c>
      <c r="D2" s="96"/>
      <c r="E2" s="96"/>
      <c r="F2" s="96"/>
      <c r="G2" s="96"/>
      <c r="H2" s="96"/>
      <c r="I2" s="96"/>
      <c r="J2" s="96"/>
      <c r="K2" s="96"/>
      <c r="L2" s="96"/>
      <c r="M2" s="96"/>
      <c r="N2" s="96"/>
      <c r="O2" s="96"/>
      <c r="P2" s="96"/>
      <c r="Q2" s="96"/>
      <c r="R2" s="96"/>
      <c r="S2" s="97"/>
      <c r="T2" s="3"/>
    </row>
    <row r="3" spans="2:21" ht="30" customHeight="1" x14ac:dyDescent="0.2">
      <c r="B3" s="8" t="s">
        <v>1</v>
      </c>
      <c r="C3" s="98">
        <v>2017011000103</v>
      </c>
      <c r="D3" s="99"/>
      <c r="E3" s="99"/>
      <c r="F3" s="99"/>
      <c r="G3" s="99"/>
      <c r="H3" s="99"/>
      <c r="I3" s="99"/>
      <c r="J3" s="99"/>
      <c r="K3" s="99"/>
      <c r="L3" s="99"/>
      <c r="M3" s="99"/>
      <c r="N3" s="99"/>
      <c r="O3" s="99"/>
      <c r="P3" s="99"/>
      <c r="Q3" s="99"/>
      <c r="R3" s="99"/>
      <c r="S3" s="100"/>
      <c r="T3" s="2"/>
    </row>
    <row r="4" spans="2:21" ht="72.75" customHeight="1" x14ac:dyDescent="0.2">
      <c r="B4" s="9" t="s">
        <v>2</v>
      </c>
      <c r="C4" s="101" t="s">
        <v>26</v>
      </c>
      <c r="D4" s="102"/>
      <c r="E4" s="102"/>
      <c r="F4" s="102"/>
      <c r="G4" s="102"/>
      <c r="H4" s="102"/>
      <c r="I4" s="102"/>
      <c r="J4" s="102"/>
      <c r="K4" s="102"/>
      <c r="L4" s="102"/>
      <c r="M4" s="102"/>
      <c r="N4" s="102"/>
      <c r="O4" s="102"/>
      <c r="P4" s="102"/>
      <c r="Q4" s="102"/>
      <c r="R4" s="102"/>
      <c r="S4" s="103"/>
      <c r="T4" s="2"/>
    </row>
    <row r="5" spans="2:21" ht="87.75" customHeight="1" x14ac:dyDescent="0.2">
      <c r="B5" s="10" t="s">
        <v>18</v>
      </c>
      <c r="C5" s="104" t="s">
        <v>27</v>
      </c>
      <c r="D5" s="105"/>
      <c r="E5" s="105"/>
      <c r="F5" s="105"/>
      <c r="G5" s="105"/>
      <c r="H5" s="105"/>
      <c r="I5" s="105"/>
      <c r="J5" s="105"/>
      <c r="K5" s="105"/>
      <c r="L5" s="105"/>
      <c r="M5" s="105"/>
      <c r="N5" s="105"/>
      <c r="O5" s="105"/>
      <c r="P5" s="105"/>
      <c r="Q5" s="105"/>
      <c r="R5" s="105"/>
      <c r="S5" s="106"/>
      <c r="T5" s="2"/>
    </row>
    <row r="6" spans="2:21" ht="35.25" customHeight="1" x14ac:dyDescent="0.2">
      <c r="B6" s="74" t="s">
        <v>3</v>
      </c>
      <c r="C6" s="77" t="s">
        <v>16</v>
      </c>
      <c r="D6" s="82" t="s">
        <v>13</v>
      </c>
      <c r="E6" s="83"/>
      <c r="F6" s="83"/>
      <c r="G6" s="83"/>
      <c r="H6" s="83"/>
      <c r="I6" s="83"/>
      <c r="J6" s="86"/>
      <c r="K6" s="82" t="s">
        <v>14</v>
      </c>
      <c r="L6" s="83"/>
      <c r="M6" s="83"/>
      <c r="N6" s="83"/>
      <c r="O6" s="83"/>
      <c r="P6" s="83"/>
      <c r="Q6" s="87" t="s">
        <v>11</v>
      </c>
      <c r="R6" s="88"/>
      <c r="S6" s="74" t="s">
        <v>6</v>
      </c>
      <c r="T6" s="2"/>
    </row>
    <row r="7" spans="2:21" ht="35.25" customHeight="1" x14ac:dyDescent="0.2">
      <c r="B7" s="75"/>
      <c r="C7" s="78"/>
      <c r="D7" s="74" t="s">
        <v>4</v>
      </c>
      <c r="E7" s="77" t="s">
        <v>17</v>
      </c>
      <c r="F7" s="74" t="s">
        <v>7</v>
      </c>
      <c r="G7" s="82" t="s">
        <v>10</v>
      </c>
      <c r="H7" s="83"/>
      <c r="I7" s="83"/>
      <c r="J7" s="84" t="s">
        <v>5</v>
      </c>
      <c r="K7" s="84" t="s">
        <v>19</v>
      </c>
      <c r="L7" s="74" t="s">
        <v>8</v>
      </c>
      <c r="M7" s="84" t="s">
        <v>8</v>
      </c>
      <c r="N7" s="84" t="s">
        <v>12</v>
      </c>
      <c r="O7" s="91" t="s">
        <v>9</v>
      </c>
      <c r="P7" s="92"/>
      <c r="Q7" s="89"/>
      <c r="R7" s="90"/>
      <c r="S7" s="75"/>
      <c r="T7" s="2"/>
    </row>
    <row r="8" spans="2:21" ht="42" customHeight="1" x14ac:dyDescent="0.2">
      <c r="B8" s="76"/>
      <c r="C8" s="79"/>
      <c r="D8" s="76"/>
      <c r="E8" s="79"/>
      <c r="F8" s="76"/>
      <c r="G8" s="11">
        <v>2017</v>
      </c>
      <c r="H8" s="11">
        <v>2018</v>
      </c>
      <c r="I8" s="11">
        <v>2019</v>
      </c>
      <c r="J8" s="85"/>
      <c r="K8" s="85"/>
      <c r="L8" s="76"/>
      <c r="M8" s="85"/>
      <c r="N8" s="85"/>
      <c r="O8" s="11">
        <v>2017</v>
      </c>
      <c r="P8" s="11">
        <v>2018</v>
      </c>
      <c r="Q8" s="11">
        <v>2017</v>
      </c>
      <c r="R8" s="11">
        <v>2018</v>
      </c>
      <c r="S8" s="76"/>
      <c r="T8" s="2"/>
    </row>
    <row r="9" spans="2:21" ht="40" customHeight="1" x14ac:dyDescent="0.2">
      <c r="B9" s="63" t="s">
        <v>37</v>
      </c>
      <c r="C9" s="61" t="str">
        <f>+C5</f>
        <v>Proteger y asegurar el uso sostenible del capital natural y mejorar la calidad y la gobernanza ambiental</v>
      </c>
      <c r="D9" s="80" t="s">
        <v>48</v>
      </c>
      <c r="E9" s="61" t="str">
        <f>+C9</f>
        <v>Proteger y asegurar el uso sostenible del capital natural y mejorar la calidad y la gobernanza ambiental</v>
      </c>
      <c r="F9" s="80" t="s">
        <v>39</v>
      </c>
      <c r="G9" s="68">
        <v>23</v>
      </c>
      <c r="H9" s="72"/>
      <c r="I9" s="72"/>
      <c r="J9" s="63" t="s">
        <v>50</v>
      </c>
      <c r="K9" s="12" t="s">
        <v>33</v>
      </c>
      <c r="L9" s="63"/>
      <c r="M9" s="13" t="s">
        <v>34</v>
      </c>
      <c r="N9" s="13" t="s">
        <v>24</v>
      </c>
      <c r="O9" s="39">
        <v>23</v>
      </c>
      <c r="P9" s="40"/>
      <c r="Q9" s="34">
        <v>3014700995</v>
      </c>
      <c r="R9" s="14"/>
      <c r="S9" s="14">
        <f>SUM(Q9:R9)</f>
        <v>3014700995</v>
      </c>
      <c r="T9" s="2"/>
    </row>
    <row r="10" spans="2:21" ht="40" customHeight="1" x14ac:dyDescent="0.2">
      <c r="B10" s="64"/>
      <c r="C10" s="62"/>
      <c r="D10" s="81"/>
      <c r="E10" s="62"/>
      <c r="F10" s="81"/>
      <c r="G10" s="69"/>
      <c r="H10" s="73"/>
      <c r="I10" s="73"/>
      <c r="J10" s="64"/>
      <c r="K10" s="12" t="s">
        <v>43</v>
      </c>
      <c r="L10" s="64"/>
      <c r="M10" s="13" t="s">
        <v>34</v>
      </c>
      <c r="N10" s="13" t="s">
        <v>24</v>
      </c>
      <c r="O10" s="39">
        <v>2</v>
      </c>
      <c r="P10" s="40"/>
      <c r="Q10" s="34">
        <v>472299005</v>
      </c>
      <c r="R10" s="26"/>
      <c r="S10" s="14">
        <f>SUM(Q10:R10)</f>
        <v>472299005</v>
      </c>
      <c r="T10" s="2"/>
    </row>
    <row r="11" spans="2:21" ht="40" customHeight="1" x14ac:dyDescent="0.2">
      <c r="B11" s="65" t="s">
        <v>22</v>
      </c>
      <c r="C11" s="66"/>
      <c r="D11" s="66"/>
      <c r="E11" s="66"/>
      <c r="F11" s="66"/>
      <c r="G11" s="66"/>
      <c r="H11" s="66"/>
      <c r="I11" s="66"/>
      <c r="J11" s="66"/>
      <c r="K11" s="66"/>
      <c r="L11" s="66"/>
      <c r="M11" s="66"/>
      <c r="N11" s="66"/>
      <c r="O11" s="66"/>
      <c r="P11" s="66"/>
      <c r="Q11" s="19">
        <f>SUM(Q9:Q10)</f>
        <v>3487000000</v>
      </c>
      <c r="R11" s="19">
        <f>SUM(R9:R10)</f>
        <v>0</v>
      </c>
      <c r="S11" s="32">
        <f>SUM(S9:S10)</f>
        <v>3487000000</v>
      </c>
    </row>
    <row r="12" spans="2:21" s="1" customFormat="1" ht="65.25" customHeight="1" x14ac:dyDescent="0.2">
      <c r="B12" s="59" t="s">
        <v>47</v>
      </c>
      <c r="C12" s="60" t="str">
        <f>+C5</f>
        <v>Proteger y asegurar el uso sostenible del capital natural y mejorar la calidad y la gobernanza ambiental</v>
      </c>
      <c r="D12" s="57" t="s">
        <v>40</v>
      </c>
      <c r="E12" s="61" t="str">
        <f>+C12</f>
        <v>Proteger y asegurar el uso sostenible del capital natural y mejorar la calidad y la gobernanza ambiental</v>
      </c>
      <c r="F12" s="57" t="s">
        <v>41</v>
      </c>
      <c r="G12" s="56">
        <v>30</v>
      </c>
      <c r="H12" s="57">
        <v>365</v>
      </c>
      <c r="I12" s="58"/>
      <c r="J12" s="58" t="s">
        <v>52</v>
      </c>
      <c r="K12" s="12" t="s">
        <v>54</v>
      </c>
      <c r="L12" s="38"/>
      <c r="M12" s="22" t="s">
        <v>57</v>
      </c>
      <c r="N12" s="16" t="s">
        <v>24</v>
      </c>
      <c r="O12" s="40"/>
      <c r="P12" s="37">
        <v>1</v>
      </c>
      <c r="Q12" s="14"/>
      <c r="R12" s="35">
        <f>2000000000-35000000-65000000</f>
        <v>1900000000</v>
      </c>
      <c r="S12" s="14">
        <f>SUM(Q12:R12)</f>
        <v>1900000000</v>
      </c>
      <c r="U12" s="30"/>
    </row>
    <row r="13" spans="2:21" s="1" customFormat="1" ht="65.25" customHeight="1" x14ac:dyDescent="0.2">
      <c r="B13" s="59"/>
      <c r="C13" s="60"/>
      <c r="D13" s="57"/>
      <c r="E13" s="62"/>
      <c r="F13" s="57"/>
      <c r="G13" s="56"/>
      <c r="H13" s="57"/>
      <c r="I13" s="58"/>
      <c r="J13" s="58"/>
      <c r="K13" s="12" t="s">
        <v>46</v>
      </c>
      <c r="L13" s="38"/>
      <c r="M13" s="23" t="s">
        <v>36</v>
      </c>
      <c r="N13" s="16" t="s">
        <v>24</v>
      </c>
      <c r="O13" s="40"/>
      <c r="P13" s="37">
        <v>1</v>
      </c>
      <c r="Q13" s="14"/>
      <c r="R13" s="35">
        <v>65000000</v>
      </c>
      <c r="S13" s="14">
        <f>SUM(Q13:R13)</f>
        <v>65000000</v>
      </c>
      <c r="U13" s="30"/>
    </row>
    <row r="14" spans="2:21" s="1" customFormat="1" ht="62.25" customHeight="1" x14ac:dyDescent="0.2">
      <c r="B14" s="59"/>
      <c r="C14" s="60"/>
      <c r="D14" s="57"/>
      <c r="E14" s="62"/>
      <c r="F14" s="57"/>
      <c r="G14" s="56"/>
      <c r="H14" s="57"/>
      <c r="I14" s="58"/>
      <c r="J14" s="58"/>
      <c r="K14" s="12" t="s">
        <v>49</v>
      </c>
      <c r="L14" s="38"/>
      <c r="M14" s="23" t="s">
        <v>45</v>
      </c>
      <c r="N14" s="16" t="s">
        <v>24</v>
      </c>
      <c r="O14" s="39">
        <v>30</v>
      </c>
      <c r="P14" s="37">
        <v>365</v>
      </c>
      <c r="Q14" s="34">
        <v>30500000</v>
      </c>
      <c r="R14" s="35">
        <f>35000000</f>
        <v>35000000</v>
      </c>
      <c r="S14" s="14">
        <f>R14</f>
        <v>35000000</v>
      </c>
      <c r="U14" s="30"/>
    </row>
    <row r="15" spans="2:21" s="17" customFormat="1" ht="40" customHeight="1" x14ac:dyDescent="0.2">
      <c r="B15" s="53" t="s">
        <v>25</v>
      </c>
      <c r="C15" s="54"/>
      <c r="D15" s="54"/>
      <c r="E15" s="54"/>
      <c r="F15" s="54"/>
      <c r="G15" s="54"/>
      <c r="H15" s="54"/>
      <c r="I15" s="54"/>
      <c r="J15" s="54"/>
      <c r="K15" s="54"/>
      <c r="L15" s="54"/>
      <c r="M15" s="54"/>
      <c r="N15" s="54"/>
      <c r="O15" s="54"/>
      <c r="P15" s="54"/>
      <c r="Q15" s="19">
        <f>SUM(Q12:Q14)</f>
        <v>30500000</v>
      </c>
      <c r="R15" s="19">
        <f>SUM(R12:R14)</f>
        <v>2000000000</v>
      </c>
      <c r="S15" s="32">
        <f>SUM(S12:S14)</f>
        <v>2000000000</v>
      </c>
    </row>
    <row r="16" spans="2:21" s="1" customFormat="1" x14ac:dyDescent="0.2">
      <c r="B16" s="53" t="s">
        <v>53</v>
      </c>
      <c r="C16" s="54"/>
      <c r="D16" s="54"/>
      <c r="E16" s="54"/>
      <c r="F16" s="54"/>
      <c r="G16" s="54"/>
      <c r="H16" s="54"/>
      <c r="I16" s="54"/>
      <c r="J16" s="54"/>
      <c r="K16" s="54"/>
      <c r="L16" s="54"/>
      <c r="M16" s="54"/>
      <c r="N16" s="54"/>
      <c r="O16" s="54"/>
      <c r="P16" s="54"/>
      <c r="Q16" s="18">
        <f>+Q11+Q15</f>
        <v>3517500000</v>
      </c>
      <c r="R16" s="18">
        <f>+R11+R15</f>
        <v>2000000000</v>
      </c>
      <c r="S16" s="52">
        <f>SUM(Q16:R16)</f>
        <v>5517500000</v>
      </c>
    </row>
    <row r="17" spans="2:19" s="1" customFormat="1" ht="38.25" customHeight="1" x14ac:dyDescent="0.2">
      <c r="B17" s="55" t="s">
        <v>21</v>
      </c>
      <c r="C17" s="55"/>
      <c r="D17" s="55"/>
      <c r="E17" s="55"/>
      <c r="F17" s="55"/>
      <c r="G17" s="55"/>
      <c r="H17" s="55"/>
      <c r="I17" s="55"/>
      <c r="J17" s="55"/>
      <c r="K17" s="55"/>
      <c r="L17" s="55"/>
      <c r="M17" s="55"/>
      <c r="N17" s="55"/>
      <c r="O17" s="55"/>
      <c r="P17" s="55"/>
      <c r="Q17" s="55"/>
      <c r="R17" s="55"/>
      <c r="S17" s="55"/>
    </row>
    <row r="18" spans="2:19" x14ac:dyDescent="0.2">
      <c r="Q18" s="21"/>
      <c r="R18" s="21"/>
    </row>
    <row r="19" spans="2:19" s="1" customFormat="1" x14ac:dyDescent="0.2">
      <c r="B19" s="6" t="s">
        <v>20</v>
      </c>
      <c r="C19"/>
    </row>
    <row r="20" spans="2:19" x14ac:dyDescent="0.2">
      <c r="P20" s="1">
        <f>ROUND(365/12*5,0)</f>
        <v>152</v>
      </c>
    </row>
    <row r="23" spans="2:19" ht="71.25" customHeight="1" x14ac:dyDescent="0.2">
      <c r="B23" s="20"/>
      <c r="C23" s="25"/>
      <c r="D23" s="5"/>
      <c r="E23" s="5"/>
      <c r="F23" s="5"/>
      <c r="G23" s="5"/>
      <c r="H23" s="5"/>
      <c r="I23" s="5"/>
      <c r="J23" s="5"/>
      <c r="K23" s="5"/>
      <c r="L23" s="5"/>
      <c r="M23" s="5"/>
    </row>
  </sheetData>
  <mergeCells count="44">
    <mergeCell ref="I12:I14"/>
    <mergeCell ref="J12:J14"/>
    <mergeCell ref="B15:P15"/>
    <mergeCell ref="B16:P16"/>
    <mergeCell ref="B17:S17"/>
    <mergeCell ref="B12:B14"/>
    <mergeCell ref="C12:C14"/>
    <mergeCell ref="D12:D14"/>
    <mergeCell ref="E12:E14"/>
    <mergeCell ref="F12:F14"/>
    <mergeCell ref="G12:G14"/>
    <mergeCell ref="H12:H14"/>
    <mergeCell ref="L9:L10"/>
    <mergeCell ref="B11:P11"/>
    <mergeCell ref="O7:P7"/>
    <mergeCell ref="B9:B10"/>
    <mergeCell ref="C9:C10"/>
    <mergeCell ref="D9:D10"/>
    <mergeCell ref="E9:E10"/>
    <mergeCell ref="F9:F10"/>
    <mergeCell ref="G9:G10"/>
    <mergeCell ref="H9:H10"/>
    <mergeCell ref="I9:I10"/>
    <mergeCell ref="J9:J10"/>
    <mergeCell ref="B6:B8"/>
    <mergeCell ref="C6:C8"/>
    <mergeCell ref="S6:S8"/>
    <mergeCell ref="D7:D8"/>
    <mergeCell ref="E7:E8"/>
    <mergeCell ref="F7:F8"/>
    <mergeCell ref="G7:I7"/>
    <mergeCell ref="J7:J8"/>
    <mergeCell ref="K7:K8"/>
    <mergeCell ref="L7:L8"/>
    <mergeCell ref="M7:M8"/>
    <mergeCell ref="N7:N8"/>
    <mergeCell ref="D6:J6"/>
    <mergeCell ref="K6:P6"/>
    <mergeCell ref="Q6:R7"/>
    <mergeCell ref="B1:S1"/>
    <mergeCell ref="C2:S2"/>
    <mergeCell ref="C3:S3"/>
    <mergeCell ref="C4:S4"/>
    <mergeCell ref="C5:S5"/>
  </mergeCells>
  <hyperlinks>
    <hyperlink ref="B19" r:id="rId1"/>
  </hyperlinks>
  <printOptions horizontalCentered="1"/>
  <pageMargins left="0.7" right="0.7" top="0.75" bottom="0.75" header="0.3" footer="0.3"/>
  <pageSetup paperSize="5" scale="45" orientation="landscape"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20"/>
  <sheetViews>
    <sheetView zoomScale="80" zoomScaleNormal="80" zoomScalePageLayoutView="80" workbookViewId="0">
      <selection activeCell="S3" sqref="S3"/>
    </sheetView>
  </sheetViews>
  <sheetFormatPr baseColWidth="10" defaultRowHeight="15" x14ac:dyDescent="0.2"/>
  <cols>
    <col min="1" max="1" width="28.5" customWidth="1"/>
    <col min="2" max="2" width="31.5" customWidth="1"/>
    <col min="3" max="3" width="26" customWidth="1"/>
    <col min="4" max="4" width="4.33203125" bestFit="1" customWidth="1"/>
    <col min="5" max="5" width="4" bestFit="1" customWidth="1"/>
    <col min="6" max="6" width="5" bestFit="1" customWidth="1"/>
    <col min="7" max="7" width="4.5" bestFit="1" customWidth="1"/>
    <col min="8" max="8" width="4.83203125" bestFit="1" customWidth="1"/>
    <col min="9" max="9" width="4.33203125" bestFit="1" customWidth="1"/>
    <col min="10" max="10" width="3.83203125" bestFit="1" customWidth="1"/>
    <col min="11" max="11" width="4.83203125" bestFit="1" customWidth="1"/>
    <col min="12" max="12" width="4" bestFit="1" customWidth="1"/>
    <col min="13" max="13" width="4.5" bestFit="1" customWidth="1"/>
    <col min="14" max="14" width="5" bestFit="1" customWidth="1"/>
    <col min="15" max="15" width="3.83203125" bestFit="1" customWidth="1"/>
  </cols>
  <sheetData>
    <row r="2" spans="1:15" ht="55.5" customHeight="1" x14ac:dyDescent="0.2">
      <c r="A2" s="7" t="s">
        <v>0</v>
      </c>
      <c r="B2" s="108" t="s">
        <v>58</v>
      </c>
      <c r="C2" s="108"/>
      <c r="D2" s="108"/>
      <c r="E2" s="108"/>
      <c r="F2" s="108"/>
      <c r="G2" s="108"/>
      <c r="H2" s="108"/>
      <c r="I2" s="108"/>
      <c r="J2" s="108"/>
      <c r="K2" s="108"/>
      <c r="L2" s="108"/>
      <c r="M2" s="108"/>
      <c r="N2" s="108"/>
      <c r="O2" s="108"/>
    </row>
    <row r="3" spans="1:15" ht="55.5" customHeight="1" x14ac:dyDescent="0.2">
      <c r="A3" s="9" t="s">
        <v>2</v>
      </c>
      <c r="B3" s="108" t="s">
        <v>26</v>
      </c>
      <c r="C3" s="108"/>
      <c r="D3" s="108"/>
      <c r="E3" s="108"/>
      <c r="F3" s="108"/>
      <c r="G3" s="108"/>
      <c r="H3" s="108"/>
      <c r="I3" s="108"/>
      <c r="J3" s="108"/>
      <c r="K3" s="108"/>
      <c r="L3" s="108"/>
      <c r="M3" s="108"/>
      <c r="N3" s="108"/>
      <c r="O3" s="108"/>
    </row>
    <row r="4" spans="1:15" x14ac:dyDescent="0.2">
      <c r="A4" s="51" t="s">
        <v>59</v>
      </c>
      <c r="B4" s="51" t="s">
        <v>60</v>
      </c>
      <c r="C4" s="109" t="s">
        <v>75</v>
      </c>
      <c r="D4" s="50" t="s">
        <v>63</v>
      </c>
      <c r="E4" s="50" t="s">
        <v>64</v>
      </c>
      <c r="F4" s="50" t="s">
        <v>65</v>
      </c>
      <c r="G4" s="50" t="s">
        <v>66</v>
      </c>
      <c r="H4" s="50" t="s">
        <v>67</v>
      </c>
      <c r="I4" s="50" t="s">
        <v>68</v>
      </c>
      <c r="J4" s="50" t="s">
        <v>69</v>
      </c>
      <c r="K4" s="50" t="s">
        <v>70</v>
      </c>
      <c r="L4" s="50" t="s">
        <v>71</v>
      </c>
      <c r="M4" s="50" t="s">
        <v>72</v>
      </c>
      <c r="N4" s="50" t="s">
        <v>73</v>
      </c>
      <c r="O4" s="50" t="s">
        <v>74</v>
      </c>
    </row>
    <row r="5" spans="1:15" x14ac:dyDescent="0.2">
      <c r="A5" s="107" t="s">
        <v>84</v>
      </c>
      <c r="B5" s="111" t="s">
        <v>54</v>
      </c>
      <c r="C5" s="110"/>
      <c r="D5" s="41"/>
      <c r="E5" s="43"/>
      <c r="F5" s="43">
        <v>1</v>
      </c>
      <c r="G5" s="43">
        <v>2</v>
      </c>
      <c r="H5" s="43">
        <v>3</v>
      </c>
      <c r="I5" s="43">
        <v>4</v>
      </c>
      <c r="J5" s="43">
        <v>5</v>
      </c>
      <c r="K5" s="43">
        <v>6</v>
      </c>
      <c r="L5" s="43">
        <v>7</v>
      </c>
      <c r="M5" s="43">
        <v>8</v>
      </c>
      <c r="N5" s="43">
        <v>9</v>
      </c>
      <c r="O5" s="43">
        <v>10</v>
      </c>
    </row>
    <row r="6" spans="1:15" x14ac:dyDescent="0.2">
      <c r="A6" s="107"/>
      <c r="B6" s="111"/>
      <c r="C6" s="42" t="s">
        <v>76</v>
      </c>
      <c r="D6" s="41"/>
      <c r="E6" s="41"/>
      <c r="F6" s="46"/>
      <c r="G6" s="46"/>
      <c r="H6" s="41"/>
      <c r="I6" s="41"/>
      <c r="J6" s="41"/>
      <c r="K6" s="41"/>
      <c r="L6" s="41"/>
      <c r="M6" s="41"/>
      <c r="N6" s="41"/>
      <c r="O6" s="41"/>
    </row>
    <row r="7" spans="1:15" x14ac:dyDescent="0.2">
      <c r="A7" s="107"/>
      <c r="B7" s="111"/>
      <c r="C7" s="44" t="s">
        <v>62</v>
      </c>
      <c r="D7" s="41"/>
      <c r="E7" s="41"/>
      <c r="F7" s="41"/>
      <c r="G7" s="41"/>
      <c r="H7" s="46"/>
      <c r="I7" s="41"/>
      <c r="J7" s="41"/>
      <c r="K7" s="41"/>
      <c r="L7" s="41"/>
      <c r="M7" s="41"/>
      <c r="N7" s="41"/>
      <c r="O7" s="41"/>
    </row>
    <row r="8" spans="1:15" x14ac:dyDescent="0.2">
      <c r="A8" s="107"/>
      <c r="B8" s="111"/>
      <c r="C8" s="45" t="s">
        <v>61</v>
      </c>
      <c r="D8" s="41"/>
      <c r="E8" s="41"/>
      <c r="F8" s="41"/>
      <c r="G8" s="41"/>
      <c r="H8" s="41"/>
      <c r="I8" s="41"/>
      <c r="J8" s="41"/>
      <c r="K8" s="41"/>
      <c r="L8" s="41"/>
      <c r="M8" s="41"/>
      <c r="N8" s="41"/>
      <c r="O8" s="41"/>
    </row>
    <row r="9" spans="1:15" ht="30" x14ac:dyDescent="0.2">
      <c r="A9" s="107"/>
      <c r="B9" s="111"/>
      <c r="C9" s="44" t="s">
        <v>77</v>
      </c>
      <c r="D9" s="41"/>
      <c r="E9" s="41"/>
      <c r="F9" s="41"/>
      <c r="G9" s="41"/>
      <c r="H9" s="41"/>
      <c r="I9" s="46"/>
      <c r="J9" s="46"/>
      <c r="K9" s="46"/>
      <c r="L9" s="41"/>
      <c r="M9" s="41"/>
      <c r="N9" s="41"/>
      <c r="O9" s="41"/>
    </row>
    <row r="10" spans="1:15" x14ac:dyDescent="0.2">
      <c r="A10" s="107"/>
      <c r="B10" s="111"/>
      <c r="C10" s="44" t="s">
        <v>78</v>
      </c>
      <c r="D10" s="41"/>
      <c r="E10" s="41"/>
      <c r="F10" s="41"/>
      <c r="G10" s="41"/>
      <c r="H10" s="41"/>
      <c r="I10" s="41"/>
      <c r="J10" s="41"/>
      <c r="K10" s="41"/>
      <c r="L10" s="46"/>
      <c r="M10" s="46"/>
      <c r="N10" s="46"/>
      <c r="O10" s="46"/>
    </row>
    <row r="11" spans="1:15" ht="30" x14ac:dyDescent="0.2">
      <c r="A11" s="107"/>
      <c r="B11" s="111"/>
      <c r="C11" s="49" t="s">
        <v>79</v>
      </c>
      <c r="D11" s="41"/>
      <c r="E11" s="41"/>
      <c r="F11" s="41"/>
      <c r="G11" s="41"/>
      <c r="H11" s="41"/>
      <c r="I11" s="41"/>
      <c r="J11" s="41"/>
      <c r="K11" s="41"/>
      <c r="L11" s="41"/>
      <c r="M11" s="41"/>
      <c r="N11" s="41"/>
      <c r="O11" s="46"/>
    </row>
    <row r="12" spans="1:15" x14ac:dyDescent="0.2">
      <c r="A12" s="107"/>
      <c r="B12" s="59" t="s">
        <v>46</v>
      </c>
      <c r="C12" s="44" t="s">
        <v>62</v>
      </c>
      <c r="D12" s="41"/>
      <c r="E12" s="41"/>
      <c r="F12" s="41"/>
      <c r="G12" s="41"/>
      <c r="H12" s="46"/>
      <c r="I12" s="41"/>
      <c r="J12" s="41"/>
      <c r="K12" s="41"/>
      <c r="L12" s="41"/>
      <c r="M12" s="41"/>
      <c r="N12" s="41"/>
      <c r="O12" s="41"/>
    </row>
    <row r="13" spans="1:15" ht="30" x14ac:dyDescent="0.2">
      <c r="A13" s="107"/>
      <c r="B13" s="59"/>
      <c r="C13" s="44" t="s">
        <v>80</v>
      </c>
      <c r="D13" s="41"/>
      <c r="E13" s="41"/>
      <c r="F13" s="41"/>
      <c r="G13" s="41"/>
      <c r="H13" s="41"/>
      <c r="J13" s="46"/>
      <c r="K13" s="41"/>
      <c r="L13" s="41"/>
      <c r="M13" s="41"/>
      <c r="N13" s="41"/>
      <c r="O13" s="41"/>
    </row>
    <row r="14" spans="1:15" ht="29.5" customHeight="1" x14ac:dyDescent="0.2">
      <c r="A14" s="107"/>
      <c r="B14" s="59"/>
      <c r="C14" s="44" t="s">
        <v>82</v>
      </c>
      <c r="D14" s="41"/>
      <c r="E14" s="41"/>
      <c r="F14" s="41"/>
      <c r="G14" s="41"/>
      <c r="H14" s="41"/>
      <c r="I14" s="41"/>
      <c r="J14" s="41"/>
      <c r="K14" s="41"/>
      <c r="L14" s="46"/>
      <c r="M14" s="46"/>
      <c r="N14" s="46"/>
      <c r="O14" s="46"/>
    </row>
    <row r="15" spans="1:15" ht="30" x14ac:dyDescent="0.2">
      <c r="A15" s="107"/>
      <c r="B15" s="59"/>
      <c r="C15" s="44" t="s">
        <v>82</v>
      </c>
      <c r="D15" s="41"/>
      <c r="E15" s="41"/>
      <c r="F15" s="41"/>
      <c r="G15" s="41"/>
      <c r="H15" s="41"/>
      <c r="I15" s="41"/>
      <c r="J15" s="41"/>
      <c r="K15" s="41"/>
      <c r="L15" s="46"/>
      <c r="M15" s="46"/>
      <c r="N15" s="46"/>
      <c r="O15" s="46"/>
    </row>
    <row r="16" spans="1:15" ht="30" x14ac:dyDescent="0.2">
      <c r="A16" s="107"/>
      <c r="B16" s="59"/>
      <c r="C16" s="44" t="s">
        <v>81</v>
      </c>
      <c r="D16" s="41"/>
      <c r="E16" s="41"/>
      <c r="F16" s="41"/>
      <c r="G16" s="41"/>
      <c r="H16" s="41"/>
      <c r="I16" s="41"/>
      <c r="J16" s="41"/>
      <c r="K16" s="41"/>
      <c r="L16" s="46"/>
      <c r="M16" s="46"/>
      <c r="N16" s="46"/>
      <c r="O16" s="46"/>
    </row>
    <row r="17" spans="1:15" ht="30" x14ac:dyDescent="0.2">
      <c r="A17" s="107"/>
      <c r="B17" s="59"/>
      <c r="C17" s="49" t="s">
        <v>85</v>
      </c>
      <c r="D17" s="41"/>
      <c r="E17" s="41"/>
      <c r="F17" s="41"/>
      <c r="G17" s="41"/>
      <c r="H17" s="41"/>
      <c r="I17" s="41"/>
      <c r="J17" s="41"/>
      <c r="K17" s="41"/>
      <c r="L17" s="41"/>
      <c r="M17" s="41"/>
      <c r="N17" s="41"/>
      <c r="O17" s="46"/>
    </row>
    <row r="18" spans="1:15" ht="41.5" customHeight="1" x14ac:dyDescent="0.2">
      <c r="A18" s="107"/>
      <c r="B18" s="59" t="s">
        <v>49</v>
      </c>
      <c r="C18" s="44" t="s">
        <v>62</v>
      </c>
      <c r="D18" s="41"/>
      <c r="E18" s="41"/>
      <c r="F18" s="41"/>
      <c r="G18" s="41"/>
      <c r="H18" s="46"/>
      <c r="I18" s="41"/>
      <c r="J18" s="41"/>
      <c r="K18" s="41"/>
      <c r="L18" s="41"/>
      <c r="M18" s="41"/>
      <c r="N18" s="41"/>
      <c r="O18" s="41"/>
    </row>
    <row r="19" spans="1:15" ht="30" x14ac:dyDescent="0.2">
      <c r="A19" s="107"/>
      <c r="B19" s="59"/>
      <c r="C19" s="44" t="s">
        <v>80</v>
      </c>
      <c r="D19" s="41"/>
      <c r="E19" s="41"/>
      <c r="F19" s="41"/>
      <c r="G19" s="41"/>
      <c r="H19" s="41"/>
      <c r="J19" s="46"/>
      <c r="K19" s="41"/>
      <c r="L19" s="41"/>
      <c r="M19" s="41"/>
      <c r="N19" s="41"/>
      <c r="O19" s="41"/>
    </row>
    <row r="20" spans="1:15" ht="30" x14ac:dyDescent="0.2">
      <c r="A20" s="107"/>
      <c r="B20" s="59"/>
      <c r="C20" s="44" t="s">
        <v>83</v>
      </c>
      <c r="D20" s="41"/>
      <c r="E20" s="41"/>
      <c r="F20" s="41"/>
      <c r="G20" s="41"/>
      <c r="H20" s="41"/>
      <c r="I20" s="41"/>
      <c r="J20" s="41"/>
      <c r="K20" s="46"/>
      <c r="L20" s="46"/>
      <c r="M20" s="46"/>
      <c r="N20" s="46"/>
      <c r="O20" s="46"/>
    </row>
  </sheetData>
  <mergeCells count="7">
    <mergeCell ref="A5:A20"/>
    <mergeCell ref="B2:O2"/>
    <mergeCell ref="B3:O3"/>
    <mergeCell ref="C4:C5"/>
    <mergeCell ref="B18:B20"/>
    <mergeCell ref="B12:B17"/>
    <mergeCell ref="B5:B1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cadena de valor ajus 2018</vt:lpstr>
      <vt:lpstr>cadena de valor solo 2018</vt:lpstr>
      <vt:lpstr>Cronograma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David Altuzarra</dc:creator>
  <cp:lastModifiedBy>Usuario de Microsoft Office</cp:lastModifiedBy>
  <cp:lastPrinted>2018-03-01T19:35:30Z</cp:lastPrinted>
  <dcterms:created xsi:type="dcterms:W3CDTF">2012-11-26T14:41:24Z</dcterms:created>
  <dcterms:modified xsi:type="dcterms:W3CDTF">2018-04-13T21:25:14Z</dcterms:modified>
</cp:coreProperties>
</file>