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DOCUMENTOS Y SOPORTES LABORALES\VIGENCIA 2022\2. INFORMES Y DOCUMENTOS\REPORTES PPTLES\INFORMES PARA ENVIAR O SUBIR\NOVIEMBRE\"/>
    </mc:Choice>
  </mc:AlternateContent>
  <xr:revisionPtr revIDLastSave="0" documentId="13_ncr:1_{75EBF0E9-0ADC-45AE-BE57-F30AAB0FC2F4}" xr6:coauthVersionLast="36" xr6:coauthVersionMax="36" xr10:uidLastSave="{00000000-0000-0000-0000-000000000000}"/>
  <bookViews>
    <workbookView xWindow="0" yWindow="0" windowWidth="20490" windowHeight="8130" activeTab="1" xr2:uid="{00000000-000D-0000-FFFF-FFFF00000000}"/>
  </bookViews>
  <sheets>
    <sheet name="Eje.Depend.Afectacion" sheetId="1" r:id="rId1"/>
    <sheet name="Eje.Consolidado" sheetId="2" r:id="rId2"/>
  </sheets>
  <definedNames>
    <definedName name="_xlnm._FilterDatabase" localSheetId="1" hidden="1">Eje.Consolidado!$A$5:$W$167</definedName>
    <definedName name="_xlnm.Print_Titles" localSheetId="1">Eje.Consolidado!$5:$5</definedName>
  </definedNames>
  <calcPr calcId="191029"/>
</workbook>
</file>

<file path=xl/calcChain.xml><?xml version="1.0" encoding="utf-8"?>
<calcChain xmlns="http://schemas.openxmlformats.org/spreadsheetml/2006/main">
  <c r="AP363" i="1" l="1"/>
  <c r="V85" i="2" l="1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A85" i="2"/>
  <c r="W85" i="2" l="1"/>
  <c r="BD357" i="1"/>
  <c r="BC357" i="1"/>
  <c r="BB357" i="1"/>
  <c r="BA357" i="1"/>
  <c r="AZ357" i="1"/>
  <c r="AY357" i="1"/>
  <c r="AX357" i="1"/>
  <c r="AW357" i="1"/>
  <c r="AU357" i="1"/>
  <c r="AS357" i="1"/>
  <c r="AR357" i="1"/>
  <c r="AQ357" i="1"/>
  <c r="AP357" i="1"/>
  <c r="BD355" i="1"/>
  <c r="BC355" i="1"/>
  <c r="BB355" i="1"/>
  <c r="BA355" i="1"/>
  <c r="AZ355" i="1"/>
  <c r="AY355" i="1"/>
  <c r="AX355" i="1"/>
  <c r="AW355" i="1"/>
  <c r="AU355" i="1"/>
  <c r="AS355" i="1"/>
  <c r="AR355" i="1"/>
  <c r="AQ355" i="1"/>
  <c r="BD359" i="1"/>
  <c r="BC359" i="1"/>
  <c r="BB359" i="1"/>
  <c r="BA359" i="1"/>
  <c r="AZ359" i="1"/>
  <c r="AY359" i="1"/>
  <c r="AX359" i="1"/>
  <c r="AW359" i="1"/>
  <c r="AU359" i="1"/>
  <c r="AT359" i="1"/>
  <c r="AS359" i="1"/>
  <c r="AR359" i="1"/>
  <c r="AQ359" i="1"/>
  <c r="AP359" i="1"/>
  <c r="AP355" i="1"/>
  <c r="V154" i="2" l="1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A154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A156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A155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A153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A152" i="2"/>
  <c r="V149" i="2"/>
  <c r="V148" i="2" s="1"/>
  <c r="U149" i="2"/>
  <c r="U148" i="2" s="1"/>
  <c r="T149" i="2"/>
  <c r="T148" i="2" s="1"/>
  <c r="S149" i="2"/>
  <c r="S148" i="2" s="1"/>
  <c r="R149" i="2"/>
  <c r="R148" i="2" s="1"/>
  <c r="Q149" i="2"/>
  <c r="Q148" i="2" s="1"/>
  <c r="P149" i="2"/>
  <c r="P148" i="2" s="1"/>
  <c r="O149" i="2"/>
  <c r="O148" i="2" s="1"/>
  <c r="N149" i="2"/>
  <c r="M149" i="2"/>
  <c r="M148" i="2" s="1"/>
  <c r="L149" i="2"/>
  <c r="L148" i="2" s="1"/>
  <c r="K149" i="2"/>
  <c r="K148" i="2" s="1"/>
  <c r="J149" i="2"/>
  <c r="J148" i="2" s="1"/>
  <c r="I149" i="2"/>
  <c r="H149" i="2"/>
  <c r="G149" i="2"/>
  <c r="F149" i="2"/>
  <c r="E149" i="2"/>
  <c r="A149" i="2"/>
  <c r="A148" i="2"/>
  <c r="A150" i="2"/>
  <c r="E150" i="2"/>
  <c r="F150" i="2"/>
  <c r="G150" i="2"/>
  <c r="H150" i="2"/>
  <c r="I150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F147" i="2"/>
  <c r="E147" i="2"/>
  <c r="A147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G146" i="2"/>
  <c r="H146" i="2"/>
  <c r="F146" i="2"/>
  <c r="E146" i="2"/>
  <c r="A146" i="2"/>
  <c r="V145" i="2"/>
  <c r="U145" i="2"/>
  <c r="T145" i="2"/>
  <c r="S145" i="2"/>
  <c r="R145" i="2"/>
  <c r="Q145" i="2"/>
  <c r="P145" i="2"/>
  <c r="O145" i="2"/>
  <c r="N145" i="2"/>
  <c r="K145" i="2"/>
  <c r="L145" i="2"/>
  <c r="M145" i="2"/>
  <c r="J145" i="2"/>
  <c r="I145" i="2"/>
  <c r="H145" i="2"/>
  <c r="G145" i="2"/>
  <c r="F145" i="2"/>
  <c r="E145" i="2"/>
  <c r="A145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A144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A143" i="2"/>
  <c r="E143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A142" i="2"/>
  <c r="J141" i="2"/>
  <c r="I141" i="2"/>
  <c r="H141" i="2"/>
  <c r="G141" i="2"/>
  <c r="F141" i="2"/>
  <c r="E141" i="2"/>
  <c r="A141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A140" i="2"/>
  <c r="O139" i="2"/>
  <c r="N139" i="2"/>
  <c r="V139" i="2"/>
  <c r="U139" i="2"/>
  <c r="T139" i="2"/>
  <c r="R139" i="2"/>
  <c r="S139" i="2"/>
  <c r="Q139" i="2"/>
  <c r="P139" i="2"/>
  <c r="M139" i="2"/>
  <c r="L139" i="2"/>
  <c r="K139" i="2"/>
  <c r="J139" i="2"/>
  <c r="I139" i="2"/>
  <c r="H139" i="2"/>
  <c r="G139" i="2"/>
  <c r="F139" i="2"/>
  <c r="E139" i="2"/>
  <c r="A139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A138" i="2"/>
  <c r="P135" i="2"/>
  <c r="W154" i="2" l="1"/>
  <c r="W149" i="2"/>
  <c r="N148" i="2"/>
  <c r="W148" i="2" s="1"/>
  <c r="W139" i="2"/>
  <c r="J137" i="2"/>
  <c r="Q134" i="2"/>
  <c r="Q133" i="2"/>
  <c r="Q132" i="2"/>
  <c r="V136" i="2"/>
  <c r="V135" i="2"/>
  <c r="V134" i="2"/>
  <c r="V133" i="2"/>
  <c r="V132" i="2"/>
  <c r="U136" i="2"/>
  <c r="U135" i="2"/>
  <c r="U134" i="2"/>
  <c r="U133" i="2"/>
  <c r="U132" i="2"/>
  <c r="T136" i="2"/>
  <c r="T135" i="2"/>
  <c r="T134" i="2"/>
  <c r="T133" i="2"/>
  <c r="T132" i="2"/>
  <c r="S136" i="2"/>
  <c r="S135" i="2"/>
  <c r="S134" i="2"/>
  <c r="S133" i="2"/>
  <c r="S132" i="2"/>
  <c r="R136" i="2"/>
  <c r="R135" i="2"/>
  <c r="R134" i="2"/>
  <c r="R133" i="2"/>
  <c r="R132" i="2"/>
  <c r="P136" i="2"/>
  <c r="P134" i="2"/>
  <c r="P133" i="2"/>
  <c r="P132" i="2"/>
  <c r="O136" i="2"/>
  <c r="O135" i="2"/>
  <c r="O134" i="2"/>
  <c r="O133" i="2"/>
  <c r="O132" i="2"/>
  <c r="N136" i="2"/>
  <c r="N135" i="2"/>
  <c r="N134" i="2"/>
  <c r="N133" i="2"/>
  <c r="N132" i="2"/>
  <c r="V131" i="2"/>
  <c r="U131" i="2"/>
  <c r="T131" i="2"/>
  <c r="S131" i="2"/>
  <c r="R131" i="2"/>
  <c r="Q131" i="2"/>
  <c r="P131" i="2"/>
  <c r="O131" i="2"/>
  <c r="N131" i="2"/>
  <c r="K131" i="2"/>
  <c r="L131" i="2"/>
  <c r="M131" i="2"/>
  <c r="K132" i="2"/>
  <c r="L132" i="2"/>
  <c r="M132" i="2"/>
  <c r="K133" i="2"/>
  <c r="L133" i="2"/>
  <c r="M133" i="2"/>
  <c r="K134" i="2"/>
  <c r="L134" i="2"/>
  <c r="M134" i="2"/>
  <c r="K135" i="2"/>
  <c r="L135" i="2"/>
  <c r="M135" i="2"/>
  <c r="Q135" i="2"/>
  <c r="K136" i="2"/>
  <c r="L136" i="2"/>
  <c r="M136" i="2"/>
  <c r="Q136" i="2"/>
  <c r="V130" i="2" l="1"/>
  <c r="U130" i="2"/>
  <c r="T130" i="2"/>
  <c r="S130" i="2"/>
  <c r="R130" i="2"/>
  <c r="Q130" i="2"/>
  <c r="P130" i="2"/>
  <c r="O130" i="2"/>
  <c r="N130" i="2"/>
  <c r="K130" i="2"/>
  <c r="L130" i="2"/>
  <c r="M130" i="2"/>
  <c r="J134" i="2"/>
  <c r="A134" i="2"/>
  <c r="J133" i="2"/>
  <c r="A133" i="2"/>
  <c r="J132" i="2"/>
  <c r="A132" i="2"/>
  <c r="J131" i="2"/>
  <c r="A131" i="2"/>
  <c r="J136" i="2"/>
  <c r="J135" i="2"/>
  <c r="J130" i="2"/>
  <c r="H136" i="2"/>
  <c r="H135" i="2"/>
  <c r="H134" i="2"/>
  <c r="H133" i="2"/>
  <c r="H132" i="2"/>
  <c r="H131" i="2"/>
  <c r="H130" i="2"/>
  <c r="I129" i="2"/>
  <c r="A129" i="2"/>
  <c r="N128" i="2"/>
  <c r="N164" i="2" s="1"/>
  <c r="V128" i="2"/>
  <c r="V164" i="2" s="1"/>
  <c r="U128" i="2"/>
  <c r="U164" i="2" s="1"/>
  <c r="T128" i="2"/>
  <c r="T164" i="2" s="1"/>
  <c r="S128" i="2"/>
  <c r="S164" i="2" s="1"/>
  <c r="R128" i="2"/>
  <c r="R164" i="2" s="1"/>
  <c r="Q128" i="2"/>
  <c r="Q164" i="2" s="1"/>
  <c r="P128" i="2"/>
  <c r="P164" i="2" s="1"/>
  <c r="O128" i="2"/>
  <c r="O164" i="2" s="1"/>
  <c r="K128" i="2"/>
  <c r="K164" i="2" s="1"/>
  <c r="L128" i="2"/>
  <c r="L164" i="2" s="1"/>
  <c r="M128" i="2"/>
  <c r="M164" i="2" s="1"/>
  <c r="J128" i="2"/>
  <c r="J164" i="2" s="1"/>
  <c r="J129" i="2" l="1"/>
  <c r="V123" i="2"/>
  <c r="V163" i="2" s="1"/>
  <c r="U123" i="2"/>
  <c r="U163" i="2" s="1"/>
  <c r="T123" i="2"/>
  <c r="T163" i="2" s="1"/>
  <c r="S123" i="2"/>
  <c r="S163" i="2" s="1"/>
  <c r="R123" i="2"/>
  <c r="R163" i="2" s="1"/>
  <c r="Q123" i="2"/>
  <c r="Q163" i="2" s="1"/>
  <c r="P123" i="2"/>
  <c r="P163" i="2" s="1"/>
  <c r="O123" i="2"/>
  <c r="O163" i="2" s="1"/>
  <c r="N123" i="2"/>
  <c r="N163" i="2" s="1"/>
  <c r="M123" i="2"/>
  <c r="M163" i="2" s="1"/>
  <c r="L123" i="2"/>
  <c r="L163" i="2" s="1"/>
  <c r="K123" i="2"/>
  <c r="K163" i="2" s="1"/>
  <c r="J123" i="2"/>
  <c r="J163" i="2" s="1"/>
  <c r="J127" i="2"/>
  <c r="I127" i="2"/>
  <c r="E127" i="2"/>
  <c r="A127" i="2"/>
  <c r="I126" i="2"/>
  <c r="H126" i="2"/>
  <c r="J126" i="2"/>
  <c r="V125" i="2"/>
  <c r="U125" i="2"/>
  <c r="T125" i="2"/>
  <c r="S125" i="2"/>
  <c r="R125" i="2"/>
  <c r="Q125" i="2"/>
  <c r="P125" i="2"/>
  <c r="O125" i="2"/>
  <c r="N125" i="2"/>
  <c r="L125" i="2"/>
  <c r="K125" i="2"/>
  <c r="J125" i="2"/>
  <c r="I124" i="2"/>
  <c r="H124" i="2"/>
  <c r="H123" i="2"/>
  <c r="V124" i="2"/>
  <c r="T124" i="2"/>
  <c r="U124" i="2"/>
  <c r="S124" i="2"/>
  <c r="R124" i="2"/>
  <c r="Q124" i="2"/>
  <c r="P124" i="2"/>
  <c r="O124" i="2"/>
  <c r="N124" i="2"/>
  <c r="M124" i="2"/>
  <c r="L124" i="2"/>
  <c r="K124" i="2"/>
  <c r="J124" i="2"/>
  <c r="I123" i="2"/>
  <c r="V122" i="2"/>
  <c r="V162" i="2" s="1"/>
  <c r="U122" i="2"/>
  <c r="U162" i="2" s="1"/>
  <c r="T122" i="2"/>
  <c r="T162" i="2" s="1"/>
  <c r="S122" i="2"/>
  <c r="S162" i="2" s="1"/>
  <c r="R122" i="2"/>
  <c r="R162" i="2" s="1"/>
  <c r="Q122" i="2"/>
  <c r="Q162" i="2" s="1"/>
  <c r="P122" i="2"/>
  <c r="P162" i="2" s="1"/>
  <c r="O122" i="2"/>
  <c r="O162" i="2" s="1"/>
  <c r="N122" i="2"/>
  <c r="N162" i="2" s="1"/>
  <c r="M122" i="2"/>
  <c r="M162" i="2" s="1"/>
  <c r="L122" i="2"/>
  <c r="L162" i="2" s="1"/>
  <c r="K122" i="2"/>
  <c r="K162" i="2" s="1"/>
  <c r="J122" i="2"/>
  <c r="J162" i="2" s="1"/>
  <c r="BD362" i="1"/>
  <c r="BC362" i="1"/>
  <c r="BB362" i="1"/>
  <c r="BA362" i="1"/>
  <c r="AZ362" i="1"/>
  <c r="AY362" i="1"/>
  <c r="AX362" i="1"/>
  <c r="AW362" i="1"/>
  <c r="AU362" i="1"/>
  <c r="AS362" i="1"/>
  <c r="AR362" i="1"/>
  <c r="AQ362" i="1"/>
  <c r="AP362" i="1"/>
  <c r="BD361" i="1"/>
  <c r="BC361" i="1"/>
  <c r="BB361" i="1"/>
  <c r="BA361" i="1"/>
  <c r="AZ361" i="1"/>
  <c r="AY361" i="1"/>
  <c r="AX361" i="1"/>
  <c r="AW361" i="1"/>
  <c r="AU361" i="1"/>
  <c r="AS361" i="1"/>
  <c r="AR361" i="1"/>
  <c r="AQ361" i="1"/>
  <c r="AP361" i="1"/>
  <c r="BD360" i="1"/>
  <c r="BC360" i="1"/>
  <c r="BB360" i="1"/>
  <c r="BA360" i="1"/>
  <c r="AZ360" i="1"/>
  <c r="AY360" i="1"/>
  <c r="AX360" i="1"/>
  <c r="AW360" i="1"/>
  <c r="AU360" i="1"/>
  <c r="AS360" i="1"/>
  <c r="AR360" i="1"/>
  <c r="AQ360" i="1"/>
  <c r="AP360" i="1"/>
  <c r="J54" i="2" l="1"/>
  <c r="V53" i="2" l="1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A53" i="2"/>
  <c r="V6" i="2"/>
  <c r="V157" i="2" s="1"/>
  <c r="U6" i="2"/>
  <c r="U157" i="2" s="1"/>
  <c r="T6" i="2"/>
  <c r="T157" i="2" s="1"/>
  <c r="S6" i="2"/>
  <c r="S157" i="2" s="1"/>
  <c r="R6" i="2"/>
  <c r="R157" i="2" s="1"/>
  <c r="Q6" i="2"/>
  <c r="Q157" i="2" s="1"/>
  <c r="P6" i="2"/>
  <c r="P157" i="2" s="1"/>
  <c r="O6" i="2"/>
  <c r="O157" i="2" s="1"/>
  <c r="N6" i="2"/>
  <c r="N157" i="2" s="1"/>
  <c r="M6" i="2"/>
  <c r="M157" i="2" s="1"/>
  <c r="L6" i="2"/>
  <c r="L157" i="2" s="1"/>
  <c r="K6" i="2"/>
  <c r="K157" i="2" s="1"/>
  <c r="J6" i="2"/>
  <c r="J157" i="2" s="1"/>
  <c r="V44" i="2" l="1"/>
  <c r="U44" i="2"/>
  <c r="T44" i="2"/>
  <c r="S44" i="2"/>
  <c r="R44" i="2"/>
  <c r="Q44" i="2"/>
  <c r="P44" i="2"/>
  <c r="O44" i="2"/>
  <c r="N44" i="2"/>
  <c r="M44" i="2"/>
  <c r="L44" i="2"/>
  <c r="K44" i="2"/>
  <c r="J44" i="2"/>
  <c r="V114" i="2" l="1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A114" i="2"/>
  <c r="W114" i="2" l="1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V141" i="2"/>
  <c r="U141" i="2"/>
  <c r="T141" i="2"/>
  <c r="S141" i="2"/>
  <c r="S137" i="2" s="1"/>
  <c r="R141" i="2"/>
  <c r="R137" i="2" s="1"/>
  <c r="Q141" i="2"/>
  <c r="Q137" i="2" s="1"/>
  <c r="P141" i="2"/>
  <c r="P137" i="2" s="1"/>
  <c r="O141" i="2"/>
  <c r="O137" i="2" s="1"/>
  <c r="N141" i="2"/>
  <c r="N137" i="2" s="1"/>
  <c r="M141" i="2"/>
  <c r="M137" i="2" s="1"/>
  <c r="L141" i="2"/>
  <c r="L137" i="2" s="1"/>
  <c r="K141" i="2"/>
  <c r="K137" i="2" s="1"/>
  <c r="V127" i="2"/>
  <c r="U127" i="2"/>
  <c r="T127" i="2"/>
  <c r="S127" i="2"/>
  <c r="R127" i="2"/>
  <c r="Q127" i="2"/>
  <c r="P127" i="2"/>
  <c r="O127" i="2"/>
  <c r="N127" i="2"/>
  <c r="M127" i="2"/>
  <c r="L127" i="2"/>
  <c r="K127" i="2"/>
  <c r="I128" i="2" l="1"/>
  <c r="H128" i="2"/>
  <c r="G128" i="2"/>
  <c r="F128" i="2"/>
  <c r="E137" i="2"/>
  <c r="I137" i="2"/>
  <c r="H137" i="2"/>
  <c r="G137" i="2"/>
  <c r="F137" i="2"/>
  <c r="A137" i="2"/>
  <c r="E124" i="2"/>
  <c r="I136" i="2"/>
  <c r="G136" i="2"/>
  <c r="F136" i="2"/>
  <c r="E136" i="2"/>
  <c r="A136" i="2"/>
  <c r="I135" i="2"/>
  <c r="G135" i="2"/>
  <c r="F135" i="2"/>
  <c r="E135" i="2"/>
  <c r="A135" i="2"/>
  <c r="I134" i="2"/>
  <c r="G134" i="2"/>
  <c r="F134" i="2"/>
  <c r="E134" i="2"/>
  <c r="I133" i="2"/>
  <c r="G133" i="2"/>
  <c r="F133" i="2"/>
  <c r="E133" i="2"/>
  <c r="I131" i="2"/>
  <c r="G131" i="2"/>
  <c r="F131" i="2"/>
  <c r="E131" i="2"/>
  <c r="I132" i="2"/>
  <c r="G132" i="2"/>
  <c r="F132" i="2"/>
  <c r="E132" i="2"/>
  <c r="I130" i="2"/>
  <c r="G130" i="2"/>
  <c r="F130" i="2"/>
  <c r="E130" i="2"/>
  <c r="A130" i="2"/>
  <c r="H129" i="2"/>
  <c r="G129" i="2"/>
  <c r="F129" i="2"/>
  <c r="E129" i="2"/>
  <c r="E128" i="2"/>
  <c r="A128" i="2"/>
  <c r="L129" i="2" l="1"/>
  <c r="T129" i="2"/>
  <c r="M129" i="2"/>
  <c r="U129" i="2"/>
  <c r="N129" i="2"/>
  <c r="W129" i="2" s="1"/>
  <c r="R129" i="2"/>
  <c r="V129" i="2"/>
  <c r="P129" i="2"/>
  <c r="Q129" i="2"/>
  <c r="K129" i="2"/>
  <c r="O129" i="2"/>
  <c r="S129" i="2"/>
  <c r="W136" i="2"/>
  <c r="W135" i="2"/>
  <c r="W133" i="2"/>
  <c r="W132" i="2"/>
  <c r="W134" i="2"/>
  <c r="W130" i="2"/>
  <c r="W131" i="2"/>
  <c r="W128" i="2" l="1"/>
  <c r="V108" i="2" l="1"/>
  <c r="V107" i="2"/>
  <c r="U108" i="2"/>
  <c r="U107" i="2"/>
  <c r="T108" i="2"/>
  <c r="T107" i="2"/>
  <c r="S108" i="2"/>
  <c r="S107" i="2"/>
  <c r="R108" i="2"/>
  <c r="R107" i="2"/>
  <c r="Q108" i="2"/>
  <c r="Q107" i="2"/>
  <c r="P108" i="2"/>
  <c r="P107" i="2"/>
  <c r="O108" i="2"/>
  <c r="O107" i="2"/>
  <c r="N108" i="2"/>
  <c r="N107" i="2"/>
  <c r="M108" i="2"/>
  <c r="M107" i="2"/>
  <c r="L108" i="2"/>
  <c r="L107" i="2"/>
  <c r="K108" i="2"/>
  <c r="K107" i="2"/>
  <c r="J108" i="2"/>
  <c r="J107" i="2"/>
  <c r="I108" i="2"/>
  <c r="H108" i="2"/>
  <c r="G108" i="2"/>
  <c r="F108" i="2"/>
  <c r="I107" i="2"/>
  <c r="H107" i="2"/>
  <c r="G107" i="2"/>
  <c r="F107" i="2"/>
  <c r="E108" i="2"/>
  <c r="E107" i="2"/>
  <c r="AQ358" i="1"/>
  <c r="AR358" i="1"/>
  <c r="AS358" i="1"/>
  <c r="AU358" i="1"/>
  <c r="AW358" i="1"/>
  <c r="AX358" i="1"/>
  <c r="AY358" i="1"/>
  <c r="AZ358" i="1"/>
  <c r="BA358" i="1"/>
  <c r="BB358" i="1"/>
  <c r="BC358" i="1"/>
  <c r="BD358" i="1"/>
  <c r="AP358" i="1"/>
  <c r="V55" i="2"/>
  <c r="U55" i="2"/>
  <c r="S55" i="2"/>
  <c r="T55" i="2"/>
  <c r="R55" i="2"/>
  <c r="Q55" i="2"/>
  <c r="P55" i="2"/>
  <c r="O55" i="2"/>
  <c r="N55" i="2"/>
  <c r="M55" i="2"/>
  <c r="L55" i="2"/>
  <c r="K55" i="2"/>
  <c r="J55" i="2"/>
  <c r="V138" i="2"/>
  <c r="V137" i="2" s="1"/>
  <c r="V126" i="2"/>
  <c r="V121" i="2"/>
  <c r="V120" i="2"/>
  <c r="V119" i="2"/>
  <c r="V161" i="2" s="1"/>
  <c r="V118" i="2"/>
  <c r="V159" i="2" s="1"/>
  <c r="V165" i="2" s="1"/>
  <c r="V117" i="2"/>
  <c r="V111" i="2" s="1"/>
  <c r="V116" i="2"/>
  <c r="V115" i="2"/>
  <c r="V113" i="2"/>
  <c r="V112" i="2"/>
  <c r="V110" i="2"/>
  <c r="V109" i="2"/>
  <c r="V106" i="2"/>
  <c r="V105" i="2"/>
  <c r="V104" i="2"/>
  <c r="V103" i="2" s="1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4" i="2"/>
  <c r="V83" i="2"/>
  <c r="V82" i="2"/>
  <c r="V81" i="2"/>
  <c r="V80" i="2"/>
  <c r="V79" i="2"/>
  <c r="V78" i="2"/>
  <c r="V77" i="2"/>
  <c r="V76" i="2"/>
  <c r="V75" i="2"/>
  <c r="V160" i="2" s="1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6" i="2"/>
  <c r="V54" i="2"/>
  <c r="V52" i="2"/>
  <c r="V51" i="2"/>
  <c r="V50" i="2"/>
  <c r="V49" i="2"/>
  <c r="V48" i="2"/>
  <c r="V47" i="2"/>
  <c r="V46" i="2"/>
  <c r="V45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U138" i="2"/>
  <c r="U137" i="2" s="1"/>
  <c r="U126" i="2"/>
  <c r="U121" i="2"/>
  <c r="U120" i="2"/>
  <c r="U119" i="2"/>
  <c r="U161" i="2" s="1"/>
  <c r="U118" i="2"/>
  <c r="U159" i="2" s="1"/>
  <c r="U117" i="2"/>
  <c r="U111" i="2" s="1"/>
  <c r="U116" i="2"/>
  <c r="U115" i="2"/>
  <c r="U113" i="2"/>
  <c r="U112" i="2"/>
  <c r="U110" i="2"/>
  <c r="U109" i="2"/>
  <c r="U106" i="2"/>
  <c r="U105" i="2"/>
  <c r="U104" i="2"/>
  <c r="U103" i="2" s="1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4" i="2"/>
  <c r="U83" i="2"/>
  <c r="U82" i="2"/>
  <c r="U81" i="2"/>
  <c r="U80" i="2"/>
  <c r="U79" i="2"/>
  <c r="U78" i="2"/>
  <c r="U77" i="2"/>
  <c r="U76" i="2"/>
  <c r="U75" i="2"/>
  <c r="U160" i="2" s="1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6" i="2"/>
  <c r="U54" i="2"/>
  <c r="U52" i="2"/>
  <c r="U51" i="2"/>
  <c r="U50" i="2"/>
  <c r="U49" i="2"/>
  <c r="U48" i="2"/>
  <c r="U47" i="2"/>
  <c r="U46" i="2"/>
  <c r="U45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T138" i="2"/>
  <c r="T137" i="2" s="1"/>
  <c r="T126" i="2"/>
  <c r="T121" i="2"/>
  <c r="T120" i="2"/>
  <c r="T119" i="2"/>
  <c r="T161" i="2" s="1"/>
  <c r="T118" i="2"/>
  <c r="T159" i="2" s="1"/>
  <c r="T165" i="2" s="1"/>
  <c r="T117" i="2"/>
  <c r="T111" i="2" s="1"/>
  <c r="T116" i="2"/>
  <c r="T115" i="2"/>
  <c r="T113" i="2"/>
  <c r="T112" i="2"/>
  <c r="T110" i="2"/>
  <c r="T109" i="2"/>
  <c r="T106" i="2"/>
  <c r="T105" i="2"/>
  <c r="T104" i="2"/>
  <c r="T103" i="2" s="1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4" i="2"/>
  <c r="T83" i="2"/>
  <c r="T82" i="2"/>
  <c r="T81" i="2"/>
  <c r="T80" i="2"/>
  <c r="T79" i="2"/>
  <c r="T78" i="2"/>
  <c r="T77" i="2"/>
  <c r="T76" i="2"/>
  <c r="T75" i="2"/>
  <c r="T160" i="2" s="1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6" i="2"/>
  <c r="T54" i="2"/>
  <c r="T52" i="2"/>
  <c r="T51" i="2"/>
  <c r="T50" i="2"/>
  <c r="T49" i="2"/>
  <c r="T48" i="2"/>
  <c r="T47" i="2"/>
  <c r="T46" i="2"/>
  <c r="T45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S126" i="2"/>
  <c r="S121" i="2"/>
  <c r="S120" i="2"/>
  <c r="S119" i="2"/>
  <c r="S161" i="2" s="1"/>
  <c r="S118" i="2"/>
  <c r="S159" i="2" s="1"/>
  <c r="S117" i="2"/>
  <c r="S116" i="2"/>
  <c r="S115" i="2"/>
  <c r="S113" i="2"/>
  <c r="S112" i="2"/>
  <c r="S111" i="2"/>
  <c r="S110" i="2"/>
  <c r="S109" i="2"/>
  <c r="S106" i="2"/>
  <c r="S105" i="2"/>
  <c r="S104" i="2"/>
  <c r="S103" i="2" s="1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4" i="2"/>
  <c r="S83" i="2"/>
  <c r="S82" i="2"/>
  <c r="S81" i="2"/>
  <c r="S80" i="2"/>
  <c r="S79" i="2"/>
  <c r="S78" i="2"/>
  <c r="S77" i="2"/>
  <c r="S76" i="2"/>
  <c r="S75" i="2"/>
  <c r="S160" i="2" s="1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6" i="2"/>
  <c r="S54" i="2"/>
  <c r="S52" i="2"/>
  <c r="S51" i="2"/>
  <c r="S50" i="2"/>
  <c r="S49" i="2"/>
  <c r="S48" i="2"/>
  <c r="S47" i="2"/>
  <c r="S46" i="2"/>
  <c r="S45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R126" i="2"/>
  <c r="R121" i="2"/>
  <c r="R120" i="2"/>
  <c r="R119" i="2"/>
  <c r="R161" i="2" s="1"/>
  <c r="R118" i="2"/>
  <c r="R159" i="2" s="1"/>
  <c r="R117" i="2"/>
  <c r="R111" i="2" s="1"/>
  <c r="R116" i="2"/>
  <c r="R115" i="2"/>
  <c r="R113" i="2"/>
  <c r="R112" i="2"/>
  <c r="R110" i="2"/>
  <c r="R109" i="2"/>
  <c r="R106" i="2"/>
  <c r="R105" i="2"/>
  <c r="R104" i="2"/>
  <c r="R103" i="2" s="1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4" i="2"/>
  <c r="R83" i="2"/>
  <c r="R82" i="2"/>
  <c r="R81" i="2"/>
  <c r="R80" i="2"/>
  <c r="R79" i="2"/>
  <c r="R78" i="2"/>
  <c r="R77" i="2"/>
  <c r="R76" i="2"/>
  <c r="R75" i="2"/>
  <c r="R160" i="2" s="1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6" i="2"/>
  <c r="R54" i="2"/>
  <c r="R52" i="2"/>
  <c r="R51" i="2"/>
  <c r="R50" i="2"/>
  <c r="R49" i="2"/>
  <c r="R48" i="2"/>
  <c r="R47" i="2"/>
  <c r="R46" i="2"/>
  <c r="R45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Q126" i="2"/>
  <c r="Q121" i="2"/>
  <c r="Q120" i="2"/>
  <c r="Q119" i="2"/>
  <c r="Q161" i="2" s="1"/>
  <c r="Q118" i="2"/>
  <c r="Q159" i="2" s="1"/>
  <c r="Q165" i="2" s="1"/>
  <c r="Q117" i="2"/>
  <c r="Q111" i="2" s="1"/>
  <c r="Q116" i="2"/>
  <c r="Q115" i="2"/>
  <c r="Q113" i="2"/>
  <c r="Q112" i="2"/>
  <c r="Q110" i="2"/>
  <c r="Q109" i="2"/>
  <c r="Q106" i="2"/>
  <c r="Q105" i="2"/>
  <c r="Q104" i="2"/>
  <c r="Q103" i="2" s="1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4" i="2"/>
  <c r="Q83" i="2"/>
  <c r="Q82" i="2"/>
  <c r="Q81" i="2"/>
  <c r="Q80" i="2"/>
  <c r="Q79" i="2"/>
  <c r="Q78" i="2"/>
  <c r="Q77" i="2"/>
  <c r="Q76" i="2"/>
  <c r="Q75" i="2"/>
  <c r="Q160" i="2" s="1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6" i="2"/>
  <c r="Q54" i="2"/>
  <c r="Q52" i="2"/>
  <c r="Q51" i="2"/>
  <c r="Q50" i="2"/>
  <c r="Q49" i="2"/>
  <c r="Q48" i="2"/>
  <c r="Q47" i="2"/>
  <c r="Q46" i="2"/>
  <c r="Q45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P126" i="2"/>
  <c r="P121" i="2"/>
  <c r="P120" i="2"/>
  <c r="P119" i="2"/>
  <c r="P161" i="2" s="1"/>
  <c r="P118" i="2"/>
  <c r="P159" i="2" s="1"/>
  <c r="P117" i="2"/>
  <c r="P111" i="2" s="1"/>
  <c r="P116" i="2"/>
  <c r="P115" i="2"/>
  <c r="P113" i="2"/>
  <c r="P112" i="2"/>
  <c r="P110" i="2"/>
  <c r="P109" i="2"/>
  <c r="P106" i="2"/>
  <c r="P105" i="2"/>
  <c r="P104" i="2"/>
  <c r="P103" i="2" s="1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4" i="2"/>
  <c r="P83" i="2"/>
  <c r="P82" i="2"/>
  <c r="P81" i="2"/>
  <c r="P80" i="2"/>
  <c r="P79" i="2"/>
  <c r="P78" i="2"/>
  <c r="P77" i="2"/>
  <c r="P76" i="2"/>
  <c r="P75" i="2"/>
  <c r="P160" i="2" s="1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6" i="2"/>
  <c r="P54" i="2"/>
  <c r="P52" i="2"/>
  <c r="P51" i="2"/>
  <c r="P50" i="2"/>
  <c r="P49" i="2"/>
  <c r="P48" i="2"/>
  <c r="P47" i="2"/>
  <c r="P46" i="2"/>
  <c r="P45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O126" i="2"/>
  <c r="O121" i="2"/>
  <c r="O120" i="2"/>
  <c r="O119" i="2"/>
  <c r="O161" i="2" s="1"/>
  <c r="O118" i="2"/>
  <c r="O159" i="2" s="1"/>
  <c r="O117" i="2"/>
  <c r="O111" i="2" s="1"/>
  <c r="O116" i="2"/>
  <c r="O115" i="2"/>
  <c r="O113" i="2"/>
  <c r="O112" i="2"/>
  <c r="O110" i="2"/>
  <c r="O109" i="2"/>
  <c r="O106" i="2"/>
  <c r="O105" i="2"/>
  <c r="O104" i="2"/>
  <c r="O103" i="2" s="1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4" i="2"/>
  <c r="O83" i="2"/>
  <c r="O82" i="2"/>
  <c r="O81" i="2"/>
  <c r="O80" i="2"/>
  <c r="O79" i="2"/>
  <c r="O78" i="2"/>
  <c r="O77" i="2"/>
  <c r="O76" i="2"/>
  <c r="O75" i="2"/>
  <c r="O160" i="2" s="1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6" i="2"/>
  <c r="O54" i="2"/>
  <c r="O52" i="2"/>
  <c r="O51" i="2"/>
  <c r="O50" i="2"/>
  <c r="O49" i="2"/>
  <c r="O48" i="2"/>
  <c r="O47" i="2"/>
  <c r="O46" i="2"/>
  <c r="O45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N126" i="2"/>
  <c r="N121" i="2"/>
  <c r="N120" i="2"/>
  <c r="N119" i="2"/>
  <c r="N161" i="2" s="1"/>
  <c r="N118" i="2"/>
  <c r="N159" i="2" s="1"/>
  <c r="N117" i="2"/>
  <c r="N111" i="2" s="1"/>
  <c r="N116" i="2"/>
  <c r="N115" i="2"/>
  <c r="N113" i="2"/>
  <c r="N112" i="2"/>
  <c r="N110" i="2"/>
  <c r="N109" i="2"/>
  <c r="N106" i="2"/>
  <c r="N105" i="2"/>
  <c r="N104" i="2"/>
  <c r="N103" i="2" s="1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4" i="2"/>
  <c r="N83" i="2"/>
  <c r="N82" i="2"/>
  <c r="N81" i="2"/>
  <c r="N80" i="2"/>
  <c r="N79" i="2"/>
  <c r="N78" i="2"/>
  <c r="N77" i="2"/>
  <c r="N76" i="2"/>
  <c r="N75" i="2"/>
  <c r="N160" i="2" s="1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6" i="2"/>
  <c r="N54" i="2"/>
  <c r="N52" i="2"/>
  <c r="N51" i="2"/>
  <c r="N50" i="2"/>
  <c r="N49" i="2"/>
  <c r="N48" i="2"/>
  <c r="N47" i="2"/>
  <c r="N46" i="2"/>
  <c r="N45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M126" i="2"/>
  <c r="M125" i="2"/>
  <c r="M121" i="2"/>
  <c r="M120" i="2"/>
  <c r="M119" i="2"/>
  <c r="M161" i="2" s="1"/>
  <c r="M118" i="2"/>
  <c r="M159" i="2" s="1"/>
  <c r="M117" i="2"/>
  <c r="M111" i="2" s="1"/>
  <c r="M116" i="2"/>
  <c r="M115" i="2"/>
  <c r="M113" i="2"/>
  <c r="M112" i="2"/>
  <c r="M110" i="2"/>
  <c r="M109" i="2"/>
  <c r="M106" i="2"/>
  <c r="M105" i="2"/>
  <c r="M104" i="2"/>
  <c r="M103" i="2" s="1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4" i="2"/>
  <c r="M83" i="2"/>
  <c r="M82" i="2"/>
  <c r="M81" i="2"/>
  <c r="M80" i="2"/>
  <c r="M79" i="2"/>
  <c r="M78" i="2"/>
  <c r="M77" i="2"/>
  <c r="M76" i="2"/>
  <c r="M75" i="2"/>
  <c r="M160" i="2" s="1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6" i="2"/>
  <c r="M54" i="2"/>
  <c r="M52" i="2"/>
  <c r="M51" i="2"/>
  <c r="M50" i="2"/>
  <c r="M49" i="2"/>
  <c r="M48" i="2"/>
  <c r="M47" i="2"/>
  <c r="M46" i="2"/>
  <c r="M45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L126" i="2"/>
  <c r="L121" i="2"/>
  <c r="L120" i="2"/>
  <c r="L119" i="2"/>
  <c r="L161" i="2" s="1"/>
  <c r="L118" i="2"/>
  <c r="L159" i="2" s="1"/>
  <c r="L117" i="2"/>
  <c r="L111" i="2" s="1"/>
  <c r="L116" i="2"/>
  <c r="L115" i="2"/>
  <c r="L113" i="2"/>
  <c r="L112" i="2"/>
  <c r="L110" i="2"/>
  <c r="L109" i="2"/>
  <c r="L106" i="2"/>
  <c r="L105" i="2"/>
  <c r="L104" i="2"/>
  <c r="L103" i="2" s="1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4" i="2"/>
  <c r="L83" i="2"/>
  <c r="L82" i="2"/>
  <c r="L81" i="2"/>
  <c r="L80" i="2"/>
  <c r="L79" i="2"/>
  <c r="L78" i="2"/>
  <c r="L77" i="2"/>
  <c r="L76" i="2"/>
  <c r="L75" i="2"/>
  <c r="L160" i="2" s="1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6" i="2"/>
  <c r="L54" i="2"/>
  <c r="L52" i="2"/>
  <c r="L51" i="2"/>
  <c r="L50" i="2"/>
  <c r="L49" i="2"/>
  <c r="L48" i="2"/>
  <c r="L47" i="2"/>
  <c r="L46" i="2"/>
  <c r="L45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K126" i="2"/>
  <c r="K121" i="2"/>
  <c r="K120" i="2"/>
  <c r="K119" i="2"/>
  <c r="K161" i="2" s="1"/>
  <c r="K118" i="2"/>
  <c r="K159" i="2" s="1"/>
  <c r="K117" i="2"/>
  <c r="K111" i="2" s="1"/>
  <c r="K116" i="2"/>
  <c r="K115" i="2"/>
  <c r="K113" i="2"/>
  <c r="K112" i="2"/>
  <c r="K110" i="2"/>
  <c r="K109" i="2"/>
  <c r="K106" i="2"/>
  <c r="K105" i="2"/>
  <c r="K104" i="2"/>
  <c r="K103" i="2" s="1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4" i="2"/>
  <c r="K83" i="2"/>
  <c r="K82" i="2"/>
  <c r="K81" i="2"/>
  <c r="K80" i="2"/>
  <c r="K79" i="2"/>
  <c r="K78" i="2"/>
  <c r="K77" i="2"/>
  <c r="K76" i="2"/>
  <c r="K75" i="2"/>
  <c r="K160" i="2" s="1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6" i="2"/>
  <c r="K54" i="2"/>
  <c r="K52" i="2"/>
  <c r="K51" i="2"/>
  <c r="K50" i="2"/>
  <c r="K49" i="2"/>
  <c r="K48" i="2"/>
  <c r="K47" i="2"/>
  <c r="K46" i="2"/>
  <c r="K45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J121" i="2"/>
  <c r="J120" i="2"/>
  <c r="J119" i="2"/>
  <c r="J161" i="2" s="1"/>
  <c r="J118" i="2"/>
  <c r="J159" i="2" s="1"/>
  <c r="J117" i="2"/>
  <c r="J111" i="2" s="1"/>
  <c r="J116" i="2"/>
  <c r="J115" i="2"/>
  <c r="J113" i="2"/>
  <c r="J112" i="2"/>
  <c r="J110" i="2"/>
  <c r="J109" i="2"/>
  <c r="J106" i="2"/>
  <c r="J105" i="2"/>
  <c r="J104" i="2"/>
  <c r="J103" i="2" s="1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4" i="2"/>
  <c r="J83" i="2"/>
  <c r="J82" i="2"/>
  <c r="J81" i="2"/>
  <c r="J80" i="2"/>
  <c r="J79" i="2"/>
  <c r="J78" i="2"/>
  <c r="J77" i="2"/>
  <c r="J76" i="2"/>
  <c r="J75" i="2"/>
  <c r="J160" i="2" s="1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6" i="2"/>
  <c r="J52" i="2"/>
  <c r="J51" i="2"/>
  <c r="J50" i="2"/>
  <c r="J49" i="2"/>
  <c r="J48" i="2"/>
  <c r="J47" i="2"/>
  <c r="J46" i="2"/>
  <c r="J45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I151" i="2"/>
  <c r="H151" i="2"/>
  <c r="G151" i="2"/>
  <c r="F151" i="2"/>
  <c r="G147" i="2"/>
  <c r="I125" i="2"/>
  <c r="I118" i="2"/>
  <c r="I119" i="2"/>
  <c r="I120" i="2"/>
  <c r="H120" i="2"/>
  <c r="H118" i="2"/>
  <c r="H119" i="2"/>
  <c r="G120" i="2"/>
  <c r="G119" i="2"/>
  <c r="G118" i="2"/>
  <c r="F120" i="2"/>
  <c r="F119" i="2"/>
  <c r="F118" i="2"/>
  <c r="F117" i="2"/>
  <c r="G117" i="2"/>
  <c r="H117" i="2"/>
  <c r="I117" i="2"/>
  <c r="I116" i="2"/>
  <c r="H116" i="2"/>
  <c r="G116" i="2"/>
  <c r="F116" i="2"/>
  <c r="F112" i="2"/>
  <c r="G112" i="2"/>
  <c r="H112" i="2"/>
  <c r="I112" i="2"/>
  <c r="F113" i="2"/>
  <c r="G113" i="2"/>
  <c r="H113" i="2"/>
  <c r="I113" i="2"/>
  <c r="F115" i="2"/>
  <c r="G115" i="2"/>
  <c r="H115" i="2"/>
  <c r="I115" i="2"/>
  <c r="F111" i="2"/>
  <c r="G111" i="2"/>
  <c r="H111" i="2"/>
  <c r="I111" i="2"/>
  <c r="F110" i="2"/>
  <c r="G110" i="2"/>
  <c r="H110" i="2"/>
  <c r="I110" i="2"/>
  <c r="I109" i="2"/>
  <c r="H109" i="2"/>
  <c r="G109" i="2"/>
  <c r="F109" i="2"/>
  <c r="I106" i="2"/>
  <c r="H106" i="2"/>
  <c r="G106" i="2"/>
  <c r="F106" i="2"/>
  <c r="G105" i="2"/>
  <c r="H105" i="2"/>
  <c r="I105" i="2"/>
  <c r="I104" i="2"/>
  <c r="H104" i="2"/>
  <c r="G104" i="2"/>
  <c r="F105" i="2"/>
  <c r="F104" i="2"/>
  <c r="F101" i="2"/>
  <c r="G101" i="2"/>
  <c r="H101" i="2"/>
  <c r="I101" i="2"/>
  <c r="F102" i="2"/>
  <c r="G102" i="2"/>
  <c r="H102" i="2"/>
  <c r="I102" i="2"/>
  <c r="F103" i="2"/>
  <c r="G103" i="2"/>
  <c r="H103" i="2"/>
  <c r="I103" i="2"/>
  <c r="I100" i="2"/>
  <c r="H100" i="2"/>
  <c r="G100" i="2"/>
  <c r="F100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I6" i="2"/>
  <c r="H6" i="2"/>
  <c r="G6" i="2"/>
  <c r="F6" i="2"/>
  <c r="I122" i="2"/>
  <c r="G124" i="2"/>
  <c r="F124" i="2"/>
  <c r="G123" i="2"/>
  <c r="F123" i="2"/>
  <c r="E123" i="2"/>
  <c r="H127" i="2"/>
  <c r="G127" i="2"/>
  <c r="F127" i="2"/>
  <c r="G126" i="2"/>
  <c r="F126" i="2"/>
  <c r="E126" i="2"/>
  <c r="H122" i="2"/>
  <c r="G122" i="2"/>
  <c r="F122" i="2"/>
  <c r="E122" i="2"/>
  <c r="H125" i="2"/>
  <c r="G125" i="2"/>
  <c r="F125" i="2"/>
  <c r="E125" i="2"/>
  <c r="E151" i="2"/>
  <c r="E120" i="2"/>
  <c r="E119" i="2"/>
  <c r="E118" i="2"/>
  <c r="E117" i="2"/>
  <c r="E116" i="2"/>
  <c r="E115" i="2"/>
  <c r="E113" i="2"/>
  <c r="E112" i="2"/>
  <c r="E111" i="2"/>
  <c r="E110" i="2"/>
  <c r="E109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I121" i="2"/>
  <c r="H121" i="2"/>
  <c r="G121" i="2"/>
  <c r="F121" i="2"/>
  <c r="E121" i="2"/>
  <c r="A19" i="2"/>
  <c r="A38" i="2"/>
  <c r="A54" i="2"/>
  <c r="A58" i="2"/>
  <c r="A83" i="2"/>
  <c r="A101" i="2"/>
  <c r="A118" i="2"/>
  <c r="A39" i="2"/>
  <c r="A78" i="2"/>
  <c r="A17" i="2"/>
  <c r="A36" i="2"/>
  <c r="A51" i="2"/>
  <c r="A77" i="2"/>
  <c r="A81" i="2"/>
  <c r="A99" i="2"/>
  <c r="A120" i="2"/>
  <c r="A29" i="2"/>
  <c r="A70" i="2"/>
  <c r="A8" i="2"/>
  <c r="A27" i="2"/>
  <c r="A41" i="2"/>
  <c r="A63" i="2"/>
  <c r="A68" i="2"/>
  <c r="A91" i="2"/>
  <c r="A112" i="2"/>
  <c r="A43" i="2"/>
  <c r="A93" i="2"/>
  <c r="A34" i="2"/>
  <c r="A79" i="2"/>
  <c r="A123" i="2"/>
  <c r="A100" i="2"/>
  <c r="A13" i="2"/>
  <c r="A47" i="2"/>
  <c r="A105" i="2"/>
  <c r="A89" i="2"/>
  <c r="A20" i="2"/>
  <c r="A55" i="2"/>
  <c r="A84" i="2"/>
  <c r="A11" i="2"/>
  <c r="A30" i="2"/>
  <c r="A44" i="2"/>
  <c r="A66" i="2"/>
  <c r="A71" i="2"/>
  <c r="A94" i="2"/>
  <c r="A109" i="2"/>
  <c r="A14" i="2"/>
  <c r="A74" i="2"/>
  <c r="A115" i="2"/>
  <c r="A122" i="2"/>
  <c r="A9" i="2"/>
  <c r="A28" i="2"/>
  <c r="A42" i="2"/>
  <c r="A64" i="2"/>
  <c r="A69" i="2"/>
  <c r="A92" i="2"/>
  <c r="A111" i="2"/>
  <c r="A52" i="2"/>
  <c r="A110" i="2"/>
  <c r="A125" i="2"/>
  <c r="A16" i="2"/>
  <c r="A35" i="2"/>
  <c r="A50" i="2"/>
  <c r="A76" i="2"/>
  <c r="A80" i="2"/>
  <c r="A98" i="2"/>
  <c r="A121" i="2"/>
  <c r="A18" i="2"/>
  <c r="A57" i="2"/>
  <c r="A119" i="2"/>
  <c r="A124" i="2"/>
  <c r="A15" i="2"/>
  <c r="A75" i="2"/>
  <c r="A10" i="2"/>
  <c r="A32" i="2"/>
  <c r="A73" i="2"/>
  <c r="A126" i="2"/>
  <c r="A23" i="2"/>
  <c r="A102" i="2"/>
  <c r="A48" i="2"/>
  <c r="A7" i="2"/>
  <c r="A26" i="2"/>
  <c r="A40" i="2"/>
  <c r="A62" i="2"/>
  <c r="A88" i="2"/>
  <c r="A90" i="2"/>
  <c r="A113" i="2"/>
  <c r="A37" i="2"/>
  <c r="A82" i="2"/>
  <c r="A108" i="2"/>
  <c r="A21" i="2"/>
  <c r="A24" i="2"/>
  <c r="A56" i="2"/>
  <c r="A60" i="2"/>
  <c r="A86" i="2"/>
  <c r="A103" i="2"/>
  <c r="A116" i="2"/>
  <c r="A22" i="2"/>
  <c r="A61" i="2"/>
  <c r="A107" i="2"/>
  <c r="A6" i="2"/>
  <c r="A12" i="2"/>
  <c r="A31" i="2"/>
  <c r="A45" i="2"/>
  <c r="A67" i="2"/>
  <c r="A72" i="2"/>
  <c r="A95" i="2"/>
  <c r="A106" i="2"/>
  <c r="A25" i="2"/>
  <c r="A87" i="2"/>
  <c r="A49" i="2"/>
  <c r="A97" i="2"/>
  <c r="A65" i="2"/>
  <c r="A151" i="2"/>
  <c r="A46" i="2"/>
  <c r="A96" i="2"/>
  <c r="A33" i="2"/>
  <c r="A59" i="2"/>
  <c r="A117" i="2"/>
  <c r="A104" i="2"/>
  <c r="L165" i="2" l="1"/>
  <c r="O165" i="2"/>
  <c r="U165" i="2"/>
  <c r="J165" i="2"/>
  <c r="K165" i="2"/>
  <c r="N165" i="2"/>
  <c r="R165" i="2"/>
  <c r="M165" i="2"/>
  <c r="P165" i="2"/>
  <c r="S165" i="2"/>
  <c r="J151" i="2"/>
  <c r="J150" i="2" s="1"/>
  <c r="K151" i="2"/>
  <c r="K150" i="2" s="1"/>
  <c r="N151" i="2"/>
  <c r="N150" i="2" s="1"/>
  <c r="R151" i="2"/>
  <c r="R150" i="2" s="1"/>
  <c r="L151" i="2"/>
  <c r="L150" i="2" s="1"/>
  <c r="M151" i="2"/>
  <c r="M150" i="2" s="1"/>
  <c r="O151" i="2"/>
  <c r="O150" i="2" s="1"/>
  <c r="P151" i="2"/>
  <c r="P150" i="2" s="1"/>
  <c r="Q151" i="2"/>
  <c r="Q150" i="2" s="1"/>
  <c r="S151" i="2"/>
  <c r="S150" i="2" s="1"/>
  <c r="T151" i="2"/>
  <c r="T150" i="2" s="1"/>
  <c r="U151" i="2"/>
  <c r="U150" i="2" s="1"/>
  <c r="V151" i="2"/>
  <c r="V150" i="2" s="1"/>
  <c r="AQ363" i="1"/>
  <c r="AU363" i="1"/>
  <c r="W107" i="2"/>
  <c r="AS363" i="1"/>
  <c r="AR363" i="1"/>
  <c r="W108" i="2"/>
  <c r="AW363" i="1"/>
  <c r="BD363" i="1"/>
  <c r="BA363" i="1"/>
  <c r="W96" i="2"/>
  <c r="W115" i="2"/>
  <c r="AZ363" i="1"/>
  <c r="W160" i="2"/>
  <c r="W63" i="2"/>
  <c r="W79" i="2"/>
  <c r="W140" i="2"/>
  <c r="W46" i="2"/>
  <c r="W50" i="2"/>
  <c r="W161" i="2"/>
  <c r="W59" i="2"/>
  <c r="W67" i="2"/>
  <c r="W71" i="2"/>
  <c r="W75" i="2"/>
  <c r="W83" i="2"/>
  <c r="W88" i="2"/>
  <c r="W92" i="2"/>
  <c r="W100" i="2"/>
  <c r="W104" i="2"/>
  <c r="W110" i="2"/>
  <c r="W119" i="2"/>
  <c r="W126" i="2"/>
  <c r="W138" i="2"/>
  <c r="W137" i="2" s="1"/>
  <c r="W152" i="2"/>
  <c r="W6" i="2"/>
  <c r="W10" i="2"/>
  <c r="W14" i="2"/>
  <c r="W18" i="2"/>
  <c r="W22" i="2"/>
  <c r="W26" i="2"/>
  <c r="W30" i="2"/>
  <c r="W34" i="2"/>
  <c r="W38" i="2"/>
  <c r="W42" i="2"/>
  <c r="W47" i="2"/>
  <c r="W57" i="2"/>
  <c r="W61" i="2"/>
  <c r="W65" i="2"/>
  <c r="W69" i="2"/>
  <c r="W73" i="2"/>
  <c r="W77" i="2"/>
  <c r="W81" i="2"/>
  <c r="W86" i="2"/>
  <c r="W90" i="2"/>
  <c r="W94" i="2"/>
  <c r="W98" i="2"/>
  <c r="W102" i="2"/>
  <c r="W106" i="2"/>
  <c r="W112" i="2"/>
  <c r="W117" i="2"/>
  <c r="W121" i="2"/>
  <c r="W125" i="2"/>
  <c r="W127" i="2"/>
  <c r="W142" i="2"/>
  <c r="W145" i="2"/>
  <c r="W155" i="2"/>
  <c r="W55" i="2"/>
  <c r="W159" i="2"/>
  <c r="W11" i="2"/>
  <c r="W15" i="2"/>
  <c r="W19" i="2"/>
  <c r="W23" i="2"/>
  <c r="W27" i="2"/>
  <c r="W31" i="2"/>
  <c r="W35" i="2"/>
  <c r="W39" i="2"/>
  <c r="W43" i="2"/>
  <c r="W48" i="2"/>
  <c r="W52" i="2"/>
  <c r="W58" i="2"/>
  <c r="W62" i="2"/>
  <c r="W66" i="2"/>
  <c r="W70" i="2"/>
  <c r="W74" i="2"/>
  <c r="W78" i="2"/>
  <c r="W82" i="2"/>
  <c r="W87" i="2"/>
  <c r="W91" i="2"/>
  <c r="W95" i="2"/>
  <c r="W99" i="2"/>
  <c r="W109" i="2"/>
  <c r="W113" i="2"/>
  <c r="W162" i="2"/>
  <c r="W146" i="2"/>
  <c r="W156" i="2"/>
  <c r="W8" i="2"/>
  <c r="W12" i="2"/>
  <c r="W16" i="2"/>
  <c r="W20" i="2"/>
  <c r="W24" i="2"/>
  <c r="W28" i="2"/>
  <c r="W32" i="2"/>
  <c r="W36" i="2"/>
  <c r="W40" i="2"/>
  <c r="W45" i="2"/>
  <c r="W49" i="2"/>
  <c r="BC363" i="1"/>
  <c r="AY363" i="1"/>
  <c r="W123" i="2"/>
  <c r="W9" i="2"/>
  <c r="W13" i="2"/>
  <c r="W17" i="2"/>
  <c r="W21" i="2"/>
  <c r="W25" i="2"/>
  <c r="W29" i="2"/>
  <c r="W33" i="2"/>
  <c r="W37" i="2"/>
  <c r="W41" i="2"/>
  <c r="W56" i="2"/>
  <c r="W60" i="2"/>
  <c r="W68" i="2"/>
  <c r="W72" i="2"/>
  <c r="W76" i="2"/>
  <c r="W80" i="2"/>
  <c r="W84" i="2"/>
  <c r="W89" i="2"/>
  <c r="W93" i="2"/>
  <c r="W97" i="2"/>
  <c r="W101" i="2"/>
  <c r="W105" i="2"/>
  <c r="W111" i="2"/>
  <c r="W116" i="2"/>
  <c r="W120" i="2"/>
  <c r="W124" i="2"/>
  <c r="W141" i="2"/>
  <c r="W144" i="2"/>
  <c r="W143" i="2"/>
  <c r="W153" i="2"/>
  <c r="W44" i="2"/>
  <c r="BB363" i="1"/>
  <c r="AX363" i="1"/>
  <c r="W122" i="2"/>
  <c r="W118" i="2"/>
  <c r="W164" i="2"/>
  <c r="W7" i="2"/>
  <c r="W150" i="2" l="1"/>
  <c r="W103" i="2"/>
  <c r="W163" i="2"/>
  <c r="W151" i="2"/>
  <c r="W157" i="2"/>
  <c r="W147" i="2" l="1"/>
  <c r="W165" i="2"/>
</calcChain>
</file>

<file path=xl/sharedStrings.xml><?xml version="1.0" encoding="utf-8"?>
<sst xmlns="http://schemas.openxmlformats.org/spreadsheetml/2006/main" count="4100" uniqueCount="299">
  <si>
    <t>Reporte de ejecución presupuestal</t>
  </si>
  <si>
    <t>Usuario Solicitante:</t>
  </si>
  <si>
    <t>MHmerlan LUIS ALBERTO MERLANO LOPEZ</t>
  </si>
  <si>
    <t>Unidad ó Subunidad Ejecutora  Solicitante:</t>
  </si>
  <si>
    <t>32-02-00-000 IDEAM-GESTION GENERAL</t>
  </si>
  <si>
    <t>Fecha y Hora Sistema:</t>
  </si>
  <si>
    <t>AÑO FISCAL:</t>
  </si>
  <si>
    <t>2022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</si>
  <si>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</si>
  <si>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</si>
  <si>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</si>
  <si>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</si>
  <si>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</si>
  <si>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</si>
  <si>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01 IDEAM-GG-DIRECCION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</si>
  <si>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</si>
  <si>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</si>
  <si>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</si>
  <si>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</si>
  <si>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</si>
  <si>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</si>
  <si>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</si>
  <si>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</si>
  <si>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</si>
  <si>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</si>
  <si>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</si>
  <si>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RECURSO</t>
  </si>
  <si>
    <t>C</t>
  </si>
  <si>
    <t>INVERSION</t>
  </si>
  <si>
    <t>Nación</t>
  </si>
  <si>
    <t>CSF</t>
  </si>
  <si>
    <t>11</t>
  </si>
  <si>
    <t>OTROS RECURSOS DEL TESORO</t>
  </si>
  <si>
    <t>3204</t>
  </si>
  <si>
    <t>GESTIÓN DE LA INFORMACIÓN Y EL CONOCIMIENTO AMBIENTAL</t>
  </si>
  <si>
    <t>0900</t>
  </si>
  <si>
    <t>INTERSUBSECTORIAL AMBIENTE</t>
  </si>
  <si>
    <t>3</t>
  </si>
  <si>
    <t>0</t>
  </si>
  <si>
    <t>3204043</t>
  </si>
  <si>
    <t>SERVICIO DE INFORMACIÓN DE DATOS CLIMÁTICOS Y MONITOREO</t>
  </si>
  <si>
    <t>02</t>
  </si>
  <si>
    <t>02 IDEAM-GG-SECRETARIA GENERAL</t>
  </si>
  <si>
    <t>A</t>
  </si>
  <si>
    <t xml:space="preserve">FUNCIONAMIENTO </t>
  </si>
  <si>
    <t>10</t>
  </si>
  <si>
    <t>RECURSOS CORRIENTES</t>
  </si>
  <si>
    <t>SSF</t>
  </si>
  <si>
    <t>Propios</t>
  </si>
  <si>
    <t>21</t>
  </si>
  <si>
    <t>OTROS RECURSOS DE TESORERIA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</si>
  <si>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</si>
  <si>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</si>
  <si>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</si>
  <si>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</si>
  <si>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</si>
  <si>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</si>
  <si>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</si>
  <si>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</si>
  <si>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</si>
  <si>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</si>
  <si>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</si>
  <si>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</si>
  <si>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</si>
  <si>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</si>
  <si>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</si>
  <si>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</si>
  <si>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</si>
  <si>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</si>
  <si>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</si>
  <si>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</si>
  <si>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</si>
  <si>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</si>
  <si>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</si>
  <si>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</si>
  <si>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</si>
  <si>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</si>
  <si>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</si>
  <si>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</si>
  <si>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</si>
  <si>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</si>
  <si>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</si>
  <si>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</si>
  <si>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</si>
  <si>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</si>
  <si>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</si>
  <si>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</si>
  <si>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</si>
  <si>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</si>
  <si>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</si>
  <si>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</si>
  <si>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</si>
  <si>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</si>
  <si>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</si>
  <si>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</si>
  <si>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</si>
  <si>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</si>
  <si>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</si>
  <si>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</si>
  <si>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</si>
  <si>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</si>
  <si>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</si>
  <si>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</si>
  <si>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</si>
  <si>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</si>
  <si>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MAQUINARIA Y EQUIPO</t>
  </si>
  <si>
    <t>MAQUINARIA PARA USO GENERAL</t>
  </si>
  <si>
    <t>MAQUINARIA PARA USOS ESPECIALES</t>
  </si>
  <si>
    <t>EQUIPO DE TRANSPORTE</t>
  </si>
  <si>
    <t>ADQUISICIONES DIFERENTES DE ACTIVOS</t>
  </si>
  <si>
    <t>MATERIALES Y SUMINISTROS</t>
  </si>
  <si>
    <t>ARTÍCULOS TEXTILES (EXCEPTO PRENDAS DE VESTIR)</t>
  </si>
  <si>
    <t>DOTACIÓN (PRENDAS DE VESTIR Y CALZADO)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</si>
  <si>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</si>
  <si>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</si>
  <si>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</si>
  <si>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</si>
  <si>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PRODUCTOS METÁLICOS Y PAQUETES DE SOFTWARE</t>
  </si>
  <si>
    <t>PRODUCTOS METÁLICOS ELABORADOS (EXCEPTO MAQUINARIA Y EQUIPO)</t>
  </si>
  <si>
    <t>MAQUINARIA Y APARATOS ELÉCTRICOS</t>
  </si>
  <si>
    <t>ADQUISICIÓN DE SERVICIOS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</si>
  <si>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</si>
  <si>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</si>
  <si>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</si>
  <si>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</si>
  <si>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</si>
  <si>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</si>
  <si>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</si>
  <si>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</si>
  <si>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SOPORTE</t>
  </si>
  <si>
    <t>SERVICIOS DE EDUCACIÓN</t>
  </si>
  <si>
    <t>SERVICIOS PARA EL CUIDADO DE LA SALUD HUMANA Y SERVICIOS SOCIALES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</si>
  <si>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</si>
  <si>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</si>
  <si>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</si>
  <si>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</si>
  <si>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</si>
  <si>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</si>
  <si>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</si>
  <si>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</si>
  <si>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</si>
  <si>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</si>
  <si>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</si>
  <si>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</si>
  <si>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</si>
  <si>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</si>
  <si>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</si>
  <si>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</si>
  <si>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</si>
  <si>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</si>
  <si>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</si>
  <si>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</si>
  <si>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</si>
  <si>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13</t>
  </si>
  <si>
    <t>RECURSOS DEL CREDITO EXTERNO PREVIA AUTORIZACION</t>
  </si>
  <si>
    <t>3204049</t>
  </si>
  <si>
    <t>3299</t>
  </si>
  <si>
    <t>FORTALECIMIENTO DE LA GESTIÓN Y DIRECCIÓN DEL SECTOR AMBIENTE Y DESARROLLO SOSTENIBLE</t>
  </si>
  <si>
    <t>1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</si>
  <si>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</si>
  <si>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</si>
  <si>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</si>
  <si>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</si>
  <si>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</si>
  <si>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</si>
  <si>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20</t>
  </si>
  <si>
    <t>INGRESOS CORRIENTES</t>
  </si>
  <si>
    <t>3204048</t>
  </si>
  <si>
    <t>SERVICIO DE ADMINISTRACION DE LOS SISTEMAS DE INFORMACIÓN PARA LOS PROCESOS DE TOMA DE DECISIONES</t>
  </si>
  <si>
    <t>3299001</t>
  </si>
  <si>
    <t>SERVICIOS DE INFORMACIÓN PARA LA GESTIÓN ADMINISTRATIVA</t>
  </si>
  <si>
    <t>05 IDEAM-GG-SUBDIRECCION HIDROLOGIA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</si>
  <si>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</si>
  <si>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</si>
  <si>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</si>
  <si>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</si>
  <si>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</si>
  <si>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</si>
  <si>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3204050</t>
  </si>
  <si>
    <t>SERVICIO DE MODELACIÓN HIDRODINÁMICA</t>
  </si>
  <si>
    <t>06 IDEAM-GG-SUBDIRECCION METEOROLOGIA</t>
  </si>
  <si>
    <t>07 IDEAM-GG-SUBDIRECCION ECOSISTEMAS E INFORMACION AMBIENTAL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</si>
  <si>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</si>
  <si>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</si>
  <si>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</si>
  <si>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</si>
  <si>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08 IDEAM-GG-SUBDIRECCION ESTUDIOS AMBIENTALES</t>
  </si>
  <si>
    <t>3204045</t>
  </si>
  <si>
    <t>SERVICIOS DE  ADMINISTRACIÓN DE REGISTRO DE ESTABLECIMIENTOS</t>
  </si>
  <si>
    <t>3204047</t>
  </si>
  <si>
    <t>3204007</t>
  </si>
  <si>
    <t>SERVICIO DE ACREDITACIÓN DE LABORATORIOS Y ORGANIZACIONES</t>
  </si>
  <si>
    <t>14 IDEAM-GG-OFICINA ASESORA DE PLANEACION</t>
  </si>
  <si>
    <t>3299020</t>
  </si>
  <si>
    <t>SERVICIO DE GESTIÓN DE CALIDAD</t>
  </si>
  <si>
    <t>RUBRO</t>
  </si>
  <si>
    <t>REC</t>
  </si>
  <si>
    <t>APROPIACION VIGENTE</t>
  </si>
  <si>
    <t>TOTAL CDPS</t>
  </si>
  <si>
    <t>APROPIACION DISPONIBLE</t>
  </si>
  <si>
    <t>TOTAL CDPS MODIFICACIONES</t>
  </si>
  <si>
    <t>TOTAL COMPROMISOS</t>
  </si>
  <si>
    <t>CPS POR COMPROMETER</t>
  </si>
  <si>
    <t>TOTAL OBLIGACIONES</t>
  </si>
  <si>
    <t>COMPROMISOS POR OBLIGAR</t>
  </si>
  <si>
    <t>TOTAL ORDENES DE PAGO</t>
  </si>
  <si>
    <t>PAGOS</t>
  </si>
  <si>
    <t>ORDENES DE PAGO POR ORDENAR</t>
  </si>
  <si>
    <t>TOTAL REINTEGROS</t>
  </si>
  <si>
    <t>OBLIGACIONES POR ORDENAR</t>
  </si>
  <si>
    <t>FUNCIONAMIENTO RECURSO 10</t>
  </si>
  <si>
    <t>FUNCIONAMIENTO RECURSO 11</t>
  </si>
  <si>
    <t>FUNCIONAMIENTO RECURSO 21</t>
  </si>
  <si>
    <t>A-FUNCIONAMIENTO RECURSO 10</t>
  </si>
  <si>
    <t>A-FUNCIONAMIENTO RECURSO 11</t>
  </si>
  <si>
    <t>A-FUNCIONAMIENTO RECURSO 21</t>
  </si>
  <si>
    <t>B-SERVICIO DE LA DEUDA PÚBLICA</t>
  </si>
  <si>
    <t>C-INVERSION RECURSO 11</t>
  </si>
  <si>
    <t>C-INVERSION RECURSO 20</t>
  </si>
  <si>
    <t>TOTAL FUNC-+SERV.DEUDA+INVERSION</t>
  </si>
  <si>
    <t>SERVICIO DE LA DEUDA</t>
  </si>
  <si>
    <t>INVERSION RECURSO 11</t>
  </si>
  <si>
    <t>INVERSION RECURSO 13</t>
  </si>
  <si>
    <t>INVERSION RECURSO 20</t>
  </si>
  <si>
    <t>TOTAL A+B+C</t>
  </si>
  <si>
    <t>INSTITUTO DE HIDROLOGIA, METEOROLOGIA, Y ESTUDIOS AMBIENTALES IDEAM</t>
  </si>
  <si>
    <t>COORDINADOR PRESUPUESTO</t>
  </si>
  <si>
    <t>ELABORO: LUIS MERLANO</t>
  </si>
  <si>
    <t>PORCENTAJE DE EJECUCION</t>
  </si>
  <si>
    <t>FALLOS NACIONALES</t>
  </si>
  <si>
    <t>SENTENCIAS</t>
  </si>
  <si>
    <t>A-FUNCIONAMIENTO RECURSO 10 PREVIO CONCEPTO</t>
  </si>
  <si>
    <t>FUNCIONAMIENTO RECURSO 10 PTREVIO CONCEPTO</t>
  </si>
  <si>
    <t>C-INVERSION RECURSO 13 PREEVIA AUTORIZACION</t>
  </si>
  <si>
    <t>IMPUESTO DE DELINEACIÓN URBANA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</si>
  <si>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</si>
  <si>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</si>
  <si>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</si>
  <si>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</si>
  <si>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</si>
  <si>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</si>
  <si>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</si>
  <si>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</si>
  <si>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</si>
  <si>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</si>
  <si>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</si>
  <si>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</si>
  <si>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</si>
  <si>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</si>
  <si>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FORTALECIMIENTO DE LA GESTIÓN DEL CONOCIMIENTO HIDROLÓGICO, METEOROLÓGICO Y AMBIENTAL  NACIONAL</t>
  </si>
  <si>
    <t>ADQUISICIÓN DE BIENES Y SERVICIOS - SERVICIO DE INFORMACIÓN DE DATOS CLIMÁTICOS Y MONITOREO - FORTALECIMIENTO DE LA GESTIÓN DEL CONOCIMIENTO HIDROLÓGICO, METEOROLÓGICO Y AMBIENTAL  NACIONAL</t>
  </si>
  <si>
    <t>HORAS EXTRAS, DOMINICALES, FESTIVOS Y RECARGOS</t>
  </si>
  <si>
    <t>MUEBLES, INSTRUMENTOS MUSICALES, ARTÍCULOS DE DEPORTE Y ANTIGÜEDADES</t>
  </si>
  <si>
    <t>PRODUCTOS ALIMENTICIOS, BEBIDAS Y TABACO; TEXTILES, PRENDAS DE VESTIR Y PRODUCTOS DE CUERO</t>
  </si>
  <si>
    <t>OTROS BIENES TRANSPORTABLES (EXCEPTO PRODUCTOS METÁLICOS, MAQUINARIA Y EQUIPO)</t>
  </si>
  <si>
    <t>PASTA O PULPA, PAPEL Y PRODUCTOS DE PAPEL; IMPRESOS Y ARTÍCULOS RELACIONADOS</t>
  </si>
  <si>
    <t>OTROS BIENES TRANSPORTABLES N.C.P.</t>
  </si>
  <si>
    <t>MAQUINARIA DE OFICINA, CONTABILIDAD E INFORMÁTICA</t>
  </si>
  <si>
    <t>EQUIPO Y APARATOS DE RADIO, TELEVISIÓN Y COMUNICACIONES</t>
  </si>
  <si>
    <t>SERVICIOS DE ALOJAMIENTO; SERVICIOS DE SUMINISTRO DE COMIDAS Y BEBIDAS; SERVICIOS DE TRANSPORTE; Y SERVICIOS DE DISTRIBUCIÓN DE ELECTRICIDAD, GAS Y AGUA</t>
  </si>
  <si>
    <t>SERVICIOS DE DISTRIBUCIÓN DE ELECTRICIDAD, GAS Y AGUA (POR CUENTA PROPIA)</t>
  </si>
  <si>
    <t>SERVICIOS FINANCIEROS Y SERVICIOS CONEXOS, SERVICIOS INMOBILIARIOS Y SERVICIOS DE LEASING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</si>
  <si>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</si>
  <si>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</si>
  <si>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</si>
  <si>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SERVICIOS PARA LA COMUNIDAD, SOCIALES Y PERSONALES</t>
  </si>
  <si>
    <t>SERVICIOS DE ALCANTARILLADO, RECOLECCIÓN, TRATAMIENTO Y DISPOSICIÓN DE DESECHOS Y OTROS SERVICIOS DE SANEAMIENTO AMBIENTAL</t>
  </si>
  <si>
    <t>GASTOS POR TRIBUTOS, MULTAS, SANCIONES E INTERESES DE MORA</t>
  </si>
  <si>
    <t>SERVICIO DE DIVULGACIÓN DECONOCIMIENTO GENERADO PARA LA PLANIFICACIÓN SECTORIAL Y LA GESTIÓN AMBIENTAL.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</si>
  <si>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</si>
  <si>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FORTALECIMIENTO DE LA GESTIÓN Y DIRECCIÓN DEL INSTITUTO DE HIDROLOGÍA, METEOROLOGÍA Y ESTUDIOS AMBIENTALES  NACIONAL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</si>
  <si>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</si>
  <si>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</si>
  <si>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</si>
  <si>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03 IDEAM-GG-DG.OFICINA INFORMATICA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</si>
  <si>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</si>
  <si>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ADQUISICIÓN DE BIENES Y SERVICIOS - SERVICIOS DE INFORMACIÓN PARA LA GESTIÓN ADMINISTRATIVA - FORTALECIMIENTO DE LA GESTIÓN Y DIRECCIÓN DEL INSTITUTO DE HIDROLOGÍA, METEOROLOGÍA Y ESTUDIOS AMBIENTALES  NACIONAL</t>
  </si>
  <si>
    <t>04 IDEAM-GG-DG.OFICINA DEL SERVICIO DE PRONOSTICOS Y ALERTAS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</si>
  <si>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</si>
  <si>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</si>
  <si>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</si>
  <si>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</si>
  <si>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0601 IDEAM-GG - SUBD. METEOROLOGÍA - CONVENIO 449-2021 (OMM)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</si>
  <si>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</si>
  <si>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</si>
  <si>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SERVICIOS DE ASISTENCIA TÉCNICA A LAS ENTIDADES DEL SINA,SNGRD Y SECTOR PRODUCTIVO.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</si>
  <si>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</si>
  <si>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SERVICIOS DE ASISTENCIA TÉCNICA A LAS ENTIDADES DEL SINA,SNGRD Y SECTOR PRODUCTIVO.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</si>
  <si>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</si>
  <si>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105 IDEAM-GG CONVENIO 341-2020 FONDO NACIONAL DE GESTIÓN DEL RIESGO DE DESASTRES - OFC. DE INFORMATICA</t>
  </si>
  <si>
    <t>ADQUISICIÓN DE BIENES Y SERVICIOS - SERVICIO DE GESTIÓN DE CALIDAD - FORTALECIMIENTO DE LA GESTIÓN Y DIRECCIÓN DEL INSTITUTO DE HIDROLOGÍA, METEOROLOGÍA Y ESTUDIOS AMBIENTALES  NACIONAL</t>
  </si>
  <si>
    <t>316 IDEAM-GG-CONVENIO 5212957-IDEAM-ECOPETROL-AC No. 4 (3034153) SUB. HIDROLOGÍA</t>
  </si>
  <si>
    <t>32-02-00-000  IDEAM-GESTION GENERAL</t>
  </si>
  <si>
    <t>317 IDEAM-GG - CONVENIO 398 -IDEAM / CAM 301/2022 HIDROLOGÍA</t>
  </si>
  <si>
    <t>OBSERVACION: LA APROPIACION PREVIO CONCEPTO QUEDO EN SEPTIEMBRE POR VALOR DE 3.187.375.585 POR EL TRASLADO DE 748.624.415 A GASTOS DE PERSONAL QUE ESTA EN LA 32-02-00 PARA SER DESAGREGADO A LA SUB+UNIDAD</t>
  </si>
  <si>
    <t>2022-12-01-8:04 a. m.</t>
  </si>
  <si>
    <t>1/01/2022 A 30/11/2022</t>
  </si>
  <si>
    <t>JOSE ALBERTO CHAPARRO MARTINEZ</t>
  </si>
  <si>
    <t>EJECUCIÓN CONSOLIDADA A NOVIEMBRE 30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</si>
</sst>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#,##0.00_ ;\-#,##0.00\ "/>
    <numFmt numFmtId="165" formatCode="#,##0.00000000"/>
  </numFmts>
  <fonts count="2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7"/>
      <color rgb="FF000000"/>
      <name val="Arial Narrow"/>
      <family val="2"/>
    </font>
    <font>
      <sz val="6"/>
      <color rgb="FF000000"/>
      <name val="Arial"/>
      <family val="2"/>
    </font>
    <font>
      <sz val="18"/>
      <color rgb="FF000000"/>
      <name val="Arial"/>
      <family val="2"/>
    </font>
    <font>
      <sz val="18"/>
      <name val="Calibri"/>
      <family val="2"/>
    </font>
    <font>
      <sz val="6"/>
      <name val="Calibri"/>
      <family val="2"/>
    </font>
    <font>
      <b/>
      <sz val="11"/>
      <color rgb="FF00000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9">
    <xf numFmtId="0" fontId="1" fillId="0" borderId="0" xfId="0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164" fontId="1" fillId="0" borderId="0" xfId="1" applyNumberFormat="1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0" fontId="11" fillId="0" borderId="0" xfId="0" applyFont="1" applyFill="1" applyBorder="1"/>
    <xf numFmtId="4" fontId="11" fillId="0" borderId="0" xfId="0" applyNumberFormat="1" applyFont="1" applyFill="1" applyBorder="1"/>
    <xf numFmtId="4" fontId="2" fillId="2" borderId="1" xfId="0" applyNumberFormat="1" applyFont="1" applyFill="1" applyBorder="1" applyAlignment="1">
      <alignment horizontal="center" vertical="top" wrapText="1" readingOrder="1"/>
    </xf>
    <xf numFmtId="0" fontId="1" fillId="0" borderId="0" xfId="0" applyFont="1"/>
    <xf numFmtId="0" fontId="16" fillId="0" borderId="0" xfId="0" applyFont="1" applyAlignment="1">
      <alignment vertical="top" wrapText="1" readingOrder="1"/>
    </xf>
    <xf numFmtId="0" fontId="16" fillId="0" borderId="4" xfId="0" applyFont="1" applyBorder="1" applyAlignment="1">
      <alignment vertical="top" wrapText="1" readingOrder="1"/>
    </xf>
    <xf numFmtId="0" fontId="2" fillId="2" borderId="1" xfId="0" applyFont="1" applyFill="1" applyBorder="1" applyAlignment="1">
      <alignment horizontal="center" vertical="top" wrapText="1" readingOrder="1"/>
    </xf>
    <xf numFmtId="0" fontId="19" fillId="0" borderId="0" xfId="0" applyFont="1" applyAlignment="1">
      <alignment horizontal="center" vertical="center" wrapText="1" readingOrder="1"/>
    </xf>
    <xf numFmtId="4" fontId="18" fillId="0" borderId="0" xfId="0" applyNumberFormat="1" applyFont="1" applyAlignment="1">
      <alignment horizontal="right" vertical="center" wrapText="1" readingOrder="1"/>
    </xf>
    <xf numFmtId="0" fontId="22" fillId="0" borderId="0" xfId="0" applyFont="1" applyAlignment="1">
      <alignment horizontal="center" vertical="center" wrapText="1" readingOrder="1"/>
    </xf>
    <xf numFmtId="4" fontId="21" fillId="0" borderId="0" xfId="0" applyNumberFormat="1" applyFont="1" applyAlignment="1">
      <alignment horizontal="right" vertical="center" wrapText="1" readingOrder="1"/>
    </xf>
    <xf numFmtId="4" fontId="16" fillId="0" borderId="0" xfId="0" applyNumberFormat="1" applyFont="1" applyAlignment="1">
      <alignment vertical="top" wrapText="1" readingOrder="1"/>
    </xf>
    <xf numFmtId="43" fontId="1" fillId="0" borderId="0" xfId="2" applyFont="1" applyFill="1" applyBorder="1"/>
    <xf numFmtId="0" fontId="5" fillId="0" borderId="8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vertical="center"/>
    </xf>
    <xf numFmtId="0" fontId="3" fillId="0" borderId="10" xfId="0" applyNumberFormat="1" applyFont="1" applyFill="1" applyBorder="1" applyAlignment="1">
      <alignment horizontal="justify" vertical="center" wrapText="1" readingOrder="1"/>
    </xf>
    <xf numFmtId="0" fontId="3" fillId="0" borderId="0" xfId="0" applyNumberFormat="1" applyFont="1" applyFill="1" applyBorder="1" applyAlignment="1">
      <alignment horizontal="justify" vertical="center" wrapText="1" readingOrder="1"/>
    </xf>
    <xf numFmtId="0" fontId="1" fillId="0" borderId="9" xfId="0" applyFont="1" applyFill="1" applyBorder="1" applyAlignment="1">
      <alignment horizontal="justify" vertical="center"/>
    </xf>
    <xf numFmtId="0" fontId="1" fillId="0" borderId="10" xfId="0" applyFont="1" applyFill="1" applyBorder="1" applyAlignment="1">
      <alignment horizontal="justify" vertical="center"/>
    </xf>
    <xf numFmtId="0" fontId="8" fillId="0" borderId="5" xfId="0" applyFont="1" applyFill="1" applyBorder="1" applyAlignment="1">
      <alignment horizontal="justify" vertical="center"/>
    </xf>
    <xf numFmtId="4" fontId="8" fillId="0" borderId="5" xfId="0" applyNumberFormat="1" applyFont="1" applyFill="1" applyBorder="1" applyAlignment="1">
      <alignment horizontal="justify" vertical="center"/>
    </xf>
    <xf numFmtId="4" fontId="9" fillId="0" borderId="5" xfId="0" applyNumberFormat="1" applyFont="1" applyFill="1" applyBorder="1" applyAlignment="1">
      <alignment horizontal="justify" vertical="center"/>
    </xf>
    <xf numFmtId="0" fontId="9" fillId="0" borderId="5" xfId="0" applyFont="1" applyFill="1" applyBorder="1" applyAlignment="1">
      <alignment horizontal="justify" vertical="center"/>
    </xf>
    <xf numFmtId="0" fontId="8" fillId="0" borderId="5" xfId="0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horizontal="justify" vertical="center" wrapText="1"/>
    </xf>
    <xf numFmtId="0" fontId="9" fillId="0" borderId="7" xfId="0" applyFont="1" applyFill="1" applyBorder="1" applyAlignment="1">
      <alignment horizontal="justify" vertical="center"/>
    </xf>
    <xf numFmtId="0" fontId="9" fillId="0" borderId="6" xfId="0" applyFont="1" applyFill="1" applyBorder="1" applyAlignment="1">
      <alignment horizontal="justify" vertical="center"/>
    </xf>
    <xf numFmtId="0" fontId="9" fillId="0" borderId="8" xfId="0" applyFont="1" applyFill="1" applyBorder="1" applyAlignment="1">
      <alignment horizontal="justify" vertical="center"/>
    </xf>
    <xf numFmtId="0" fontId="9" fillId="0" borderId="9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justify" vertical="center"/>
    </xf>
    <xf numFmtId="0" fontId="9" fillId="0" borderId="10" xfId="0" applyFont="1" applyFill="1" applyBorder="1" applyAlignment="1">
      <alignment horizontal="justify" vertical="center"/>
    </xf>
    <xf numFmtId="4" fontId="1" fillId="0" borderId="0" xfId="0" applyNumberFormat="1" applyFont="1" applyFill="1" applyBorder="1" applyAlignment="1">
      <alignment horizontal="justify" vertical="center"/>
    </xf>
    <xf numFmtId="165" fontId="1" fillId="0" borderId="0" xfId="0" applyNumberFormat="1" applyFont="1" applyFill="1" applyBorder="1" applyAlignment="1">
      <alignment horizontal="justify" vertical="center"/>
    </xf>
    <xf numFmtId="0" fontId="4" fillId="0" borderId="6" xfId="0" applyNumberFormat="1" applyFont="1" applyFill="1" applyBorder="1" applyAlignment="1">
      <alignment vertical="center" wrapText="1" readingOrder="1"/>
    </xf>
    <xf numFmtId="0" fontId="7" fillId="0" borderId="0" xfId="0" applyNumberFormat="1" applyFont="1" applyFill="1" applyBorder="1" applyAlignment="1">
      <alignment vertical="center" wrapText="1" readingOrder="1"/>
    </xf>
    <xf numFmtId="0" fontId="2" fillId="2" borderId="14" xfId="0" applyNumberFormat="1" applyFont="1" applyFill="1" applyBorder="1" applyAlignment="1">
      <alignment horizontal="center" vertical="center" wrapText="1" readingOrder="1"/>
    </xf>
    <xf numFmtId="0" fontId="2" fillId="2" borderId="16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 readingOrder="1"/>
    </xf>
    <xf numFmtId="0" fontId="1" fillId="0" borderId="0" xfId="0" applyFont="1"/>
    <xf numFmtId="0" fontId="21" fillId="0" borderId="0" xfId="0" applyFont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top" wrapText="1" readingOrder="1"/>
    </xf>
    <xf numFmtId="0" fontId="1" fillId="0" borderId="3" xfId="0" applyFont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 readingOrder="1"/>
    </xf>
    <xf numFmtId="0" fontId="1" fillId="0" borderId="2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 readingOrder="1"/>
    </xf>
    <xf numFmtId="0" fontId="17" fillId="0" borderId="3" xfId="0" applyFont="1" applyBorder="1" applyAlignment="1">
      <alignment horizontal="left" vertical="top" wrapText="1" readingOrder="1"/>
    </xf>
    <xf numFmtId="0" fontId="18" fillId="0" borderId="0" xfId="0" applyFont="1" applyAlignment="1">
      <alignment vertical="center" wrapText="1" readingOrder="1"/>
    </xf>
    <xf numFmtId="4" fontId="21" fillId="0" borderId="0" xfId="0" applyNumberFormat="1" applyFont="1" applyAlignment="1">
      <alignment horizontal="right" vertical="center" wrapText="1" readingOrder="1"/>
    </xf>
    <xf numFmtId="4" fontId="1" fillId="0" borderId="0" xfId="0" applyNumberFormat="1" applyFont="1"/>
    <xf numFmtId="0" fontId="21" fillId="0" borderId="0" xfId="0" applyFont="1" applyAlignment="1">
      <alignment vertical="center" wrapText="1" readingOrder="1"/>
    </xf>
    <xf numFmtId="0" fontId="23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vertical="top" wrapText="1" readingOrder="1"/>
    </xf>
    <xf numFmtId="0" fontId="20" fillId="0" borderId="0" xfId="0" applyFont="1" applyAlignment="1">
      <alignment horizontal="left" vertical="center" wrapText="1" readingOrder="1"/>
    </xf>
    <xf numFmtId="4" fontId="18" fillId="0" borderId="0" xfId="0" applyNumberFormat="1" applyFont="1" applyAlignment="1">
      <alignment horizontal="right" vertical="center" wrapText="1" readingOrder="1"/>
    </xf>
    <xf numFmtId="4" fontId="2" fillId="2" borderId="1" xfId="0" applyNumberFormat="1" applyFont="1" applyFill="1" applyBorder="1" applyAlignment="1">
      <alignment horizontal="center" vertical="top" wrapText="1" readingOrder="1"/>
    </xf>
    <xf numFmtId="4" fontId="1" fillId="0" borderId="3" xfId="0" applyNumberFormat="1" applyFont="1" applyBorder="1" applyAlignment="1">
      <alignment vertical="top" wrapText="1"/>
    </xf>
    <xf numFmtId="4" fontId="16" fillId="0" borderId="0" xfId="0" applyNumberFormat="1" applyFont="1" applyAlignment="1">
      <alignment vertical="top" wrapText="1" readingOrder="1"/>
    </xf>
    <xf numFmtId="0" fontId="16" fillId="0" borderId="4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5" fillId="0" borderId="0" xfId="0" applyFont="1" applyAlignment="1">
      <alignment vertical="top" wrapText="1" readingOrder="1"/>
    </xf>
    <xf numFmtId="0" fontId="16" fillId="0" borderId="0" xfId="0" applyFont="1" applyAlignment="1">
      <alignment horizontal="left" vertical="top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17" fillId="0" borderId="3" xfId="0" applyFont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2" fillId="0" borderId="0" xfId="0" applyFont="1" applyAlignment="1">
      <alignment horizontal="center" vertical="top" wrapText="1" readingOrder="1"/>
    </xf>
    <xf numFmtId="0" fontId="13" fillId="0" borderId="0" xfId="0" applyFont="1" applyAlignment="1">
      <alignment vertical="top" wrapText="1" readingOrder="1"/>
    </xf>
    <xf numFmtId="0" fontId="14" fillId="0" borderId="0" xfId="0" applyFont="1" applyAlignment="1">
      <alignment horizontal="left" vertical="top" wrapText="1" readingOrder="1"/>
    </xf>
    <xf numFmtId="0" fontId="8" fillId="0" borderId="5" xfId="0" applyFont="1" applyFill="1" applyBorder="1" applyAlignment="1">
      <alignment horizontal="justify" vertical="center"/>
    </xf>
    <xf numFmtId="0" fontId="9" fillId="0" borderId="5" xfId="0" applyFont="1" applyFill="1" applyBorder="1" applyAlignment="1">
      <alignment horizontal="justify" vertical="center"/>
    </xf>
    <xf numFmtId="0" fontId="2" fillId="2" borderId="14" xfId="0" applyNumberFormat="1" applyFont="1" applyFill="1" applyBorder="1" applyAlignment="1">
      <alignment horizontal="center" vertical="center" wrapText="1" readingOrder="1"/>
    </xf>
    <xf numFmtId="0" fontId="1" fillId="0" borderId="1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justify" vertical="center" wrapText="1"/>
    </xf>
    <xf numFmtId="0" fontId="2" fillId="2" borderId="5" xfId="0" applyNumberFormat="1" applyFont="1" applyFill="1" applyBorder="1" applyAlignment="1">
      <alignment horizontal="center" vertical="center" wrapText="1" readingOrder="1"/>
    </xf>
    <xf numFmtId="0" fontId="8" fillId="0" borderId="17" xfId="0" applyFont="1" applyFill="1" applyBorder="1" applyAlignment="1">
      <alignment horizontal="justify" vertical="center"/>
    </xf>
    <xf numFmtId="0" fontId="8" fillId="0" borderId="18" xfId="0" applyFont="1" applyFill="1" applyBorder="1" applyAlignment="1">
      <alignment horizontal="justify" vertical="center"/>
    </xf>
    <xf numFmtId="0" fontId="8" fillId="0" borderId="19" xfId="0" applyFont="1" applyFill="1" applyBorder="1" applyAlignment="1">
      <alignment horizontal="justify" vertical="center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justify" vertical="center"/>
    </xf>
  </cellXfs>
  <cellStyles count="3">
    <cellStyle name="Millares" xfId="2" builtinId="3"/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"/>
          <a:ext cx="1821180" cy="695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"/>
          <a:ext cx="1821180" cy="695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790700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4</xdr:col>
      <xdr:colOff>823424</xdr:colOff>
      <xdr:row>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56849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171450</xdr:colOff>
      <xdr:row>0</xdr:row>
      <xdr:rowOff>19050</xdr:rowOff>
    </xdr:from>
    <xdr:to>
      <xdr:col>22</xdr:col>
      <xdr:colOff>790575</xdr:colOff>
      <xdr:row>3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602825" y="19050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E369"/>
  <sheetViews>
    <sheetView showGridLines="0" topLeftCell="AN335" workbookViewId="0">
      <selection activeCell="AU363" sqref="AU363:AW363"/>
    </sheetView>
  </sheetViews>
  <sheetFormatPr baseColWidth="10" defaultRowHeight="15" x14ac:dyDescent="0.2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3" customWidth="1"/>
    <col min="12" max="12" width="1" customWidth="1"/>
    <col min="13" max="13" width="1.5703125" customWidth="1"/>
    <col min="14" max="14" width="6.28515625" customWidth="1"/>
    <col min="15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3" width="18.5703125" customWidth="1"/>
    <col min="44" max="44" width="17.42578125" customWidth="1"/>
    <col min="45" max="45" width="10.5703125" customWidth="1"/>
    <col min="46" max="46" width="7" customWidth="1"/>
    <col min="47" max="47" width="23.5703125" customWidth="1"/>
    <col min="48" max="48" width="4" customWidth="1"/>
    <col min="49" max="49" width="16.5703125" customWidth="1"/>
    <col min="50" max="50" width="17.5703125" customWidth="1"/>
    <col min="51" max="51" width="18.5703125" customWidth="1"/>
    <col min="52" max="53" width="18" customWidth="1"/>
    <col min="54" max="54" width="16.28515625" customWidth="1"/>
    <col min="55" max="55" width="18.85546875" customWidth="1"/>
    <col min="56" max="56" width="15.28515625" customWidth="1"/>
    <col min="57" max="57" width="3.85546875" customWidth="1"/>
  </cols>
  <sheetData>
    <row r="1" spans="1:56" s="10" customFormat="1" ht="4.3499999999999996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</row>
    <row r="2" spans="1:56" s="10" customFormat="1" ht="4.3499999999999996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</row>
    <row r="3" spans="1:56" s="10" customFormat="1" ht="14.1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13"/>
      <c r="L3" s="13"/>
      <c r="M3" s="76" t="s">
        <v>0</v>
      </c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13"/>
      <c r="AC3" s="13"/>
      <c r="AD3" s="77" t="s">
        <v>1</v>
      </c>
      <c r="AE3" s="50"/>
      <c r="AF3" s="50"/>
      <c r="AG3" s="50"/>
      <c r="AH3" s="50"/>
      <c r="AI3" s="50"/>
      <c r="AJ3" s="50"/>
      <c r="AK3" s="50"/>
      <c r="AL3" s="50"/>
      <c r="AM3" s="50"/>
      <c r="AN3" s="13"/>
      <c r="AO3" s="78" t="s">
        <v>2</v>
      </c>
      <c r="AP3" s="50"/>
      <c r="AQ3" s="50"/>
      <c r="AR3" s="50"/>
      <c r="AS3" s="50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</row>
    <row r="4" spans="1:56" s="10" customFormat="1" ht="7.15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13"/>
      <c r="L4" s="13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</row>
    <row r="5" spans="1:56" s="10" customFormat="1" ht="28.35" customHeigh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13"/>
      <c r="L5" s="13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13"/>
      <c r="AC5" s="13"/>
      <c r="AD5" s="71" t="s">
        <v>3</v>
      </c>
      <c r="AE5" s="50"/>
      <c r="AF5" s="50"/>
      <c r="AG5" s="50"/>
      <c r="AH5" s="50"/>
      <c r="AI5" s="50"/>
      <c r="AJ5" s="50"/>
      <c r="AK5" s="50"/>
      <c r="AL5" s="50"/>
      <c r="AM5" s="50"/>
      <c r="AN5" s="13"/>
      <c r="AO5" s="72" t="s">
        <v>4</v>
      </c>
      <c r="AP5" s="50"/>
      <c r="AQ5" s="50"/>
      <c r="AR5" s="50"/>
      <c r="AS5" s="50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</row>
    <row r="6" spans="1:56" s="10" customFormat="1" ht="2.85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13"/>
      <c r="AO6" s="50"/>
      <c r="AP6" s="50"/>
      <c r="AQ6" s="50"/>
      <c r="AR6" s="50"/>
      <c r="AS6" s="50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</row>
    <row r="7" spans="1:56" s="10" customForma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13"/>
      <c r="AO7" s="50"/>
      <c r="AP7" s="50"/>
      <c r="AQ7" s="50"/>
      <c r="AR7" s="50"/>
      <c r="AS7" s="50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</row>
    <row r="8" spans="1:56" s="10" customFormat="1" ht="7.1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</row>
    <row r="9" spans="1:56" s="10" customFormat="1" ht="14.1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71" t="s">
        <v>5</v>
      </c>
      <c r="AE9" s="50"/>
      <c r="AF9" s="50"/>
      <c r="AG9" s="50"/>
      <c r="AH9" s="50"/>
      <c r="AI9" s="50"/>
      <c r="AJ9" s="50"/>
      <c r="AK9" s="50"/>
      <c r="AL9" s="50"/>
      <c r="AM9" s="50"/>
      <c r="AN9" s="13"/>
      <c r="AO9" s="72" t="s">
        <v>295</v>
      </c>
      <c r="AP9" s="50"/>
      <c r="AQ9" s="50"/>
      <c r="AR9" s="50"/>
      <c r="AS9" s="50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</row>
    <row r="10" spans="1:56" s="10" customFormat="1" ht="0" hidden="1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</row>
    <row r="11" spans="1:56" s="10" customFormat="1" ht="19.899999999999999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</row>
    <row r="12" spans="1:56" s="10" customFormat="1" ht="0" hidden="1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</row>
    <row r="13" spans="1:56" s="10" customFormat="1" ht="8.4499999999999993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</row>
    <row r="14" spans="1:56" s="10" customFormat="1" ht="15" customHeight="1" x14ac:dyDescent="0.25">
      <c r="A14" s="73" t="s">
        <v>6</v>
      </c>
      <c r="B14" s="55"/>
      <c r="C14" s="55"/>
      <c r="D14" s="55"/>
      <c r="E14" s="53"/>
      <c r="F14" s="74" t="s">
        <v>7</v>
      </c>
      <c r="G14" s="55"/>
      <c r="H14" s="53"/>
      <c r="I14" s="73" t="s">
        <v>8</v>
      </c>
      <c r="J14" s="55"/>
      <c r="K14" s="55"/>
      <c r="L14" s="55"/>
      <c r="M14" s="55"/>
      <c r="N14" s="55"/>
      <c r="O14" s="55"/>
      <c r="P14" s="53"/>
      <c r="Q14" s="75" t="s">
        <v>9</v>
      </c>
      <c r="R14" s="55"/>
      <c r="S14" s="55"/>
      <c r="T14" s="55"/>
      <c r="U14" s="55"/>
      <c r="V14" s="55"/>
      <c r="W14" s="53"/>
      <c r="X14" s="73" t="s">
        <v>10</v>
      </c>
      <c r="Y14" s="55"/>
      <c r="Z14" s="55"/>
      <c r="AA14" s="55"/>
      <c r="AB14" s="55"/>
      <c r="AC14" s="55"/>
      <c r="AD14" s="53"/>
      <c r="AE14" s="75" t="s">
        <v>296</v>
      </c>
      <c r="AF14" s="55"/>
      <c r="AG14" s="55"/>
      <c r="AH14" s="55"/>
      <c r="AI14" s="55"/>
      <c r="AJ14" s="53"/>
      <c r="AK14" s="14" t="s">
        <v>11</v>
      </c>
      <c r="AL14" s="14" t="s">
        <v>11</v>
      </c>
      <c r="AM14" s="63" t="s">
        <v>11</v>
      </c>
      <c r="AN14" s="50"/>
      <c r="AO14" s="50"/>
      <c r="AP14" s="14" t="s">
        <v>11</v>
      </c>
      <c r="AQ14" s="14" t="s">
        <v>11</v>
      </c>
      <c r="AR14" s="14" t="s">
        <v>11</v>
      </c>
      <c r="AS14" s="63" t="s">
        <v>11</v>
      </c>
      <c r="AT14" s="50"/>
      <c r="AU14" s="63" t="s">
        <v>11</v>
      </c>
      <c r="AV14" s="50"/>
      <c r="AW14" s="14" t="s">
        <v>11</v>
      </c>
      <c r="AX14" s="14" t="s">
        <v>11</v>
      </c>
      <c r="AY14" s="14" t="s">
        <v>11</v>
      </c>
      <c r="AZ14" s="14" t="s">
        <v>11</v>
      </c>
      <c r="BA14" s="14" t="s">
        <v>11</v>
      </c>
      <c r="BB14" s="14" t="s">
        <v>11</v>
      </c>
      <c r="BC14" s="14" t="s">
        <v>11</v>
      </c>
      <c r="BD14" s="14" t="s">
        <v>11</v>
      </c>
    </row>
    <row r="15" spans="1:56" s="10" customFormat="1" ht="15" customHeight="1" x14ac:dyDescent="0.25">
      <c r="A15" s="56" t="s">
        <v>12</v>
      </c>
      <c r="B15" s="55"/>
      <c r="C15" s="55"/>
      <c r="D15" s="55"/>
      <c r="E15" s="55"/>
      <c r="F15" s="53"/>
      <c r="G15" s="57" t="s">
        <v>292</v>
      </c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3"/>
      <c r="AH15" s="15" t="s">
        <v>11</v>
      </c>
      <c r="AI15" s="15" t="s">
        <v>11</v>
      </c>
      <c r="AJ15" s="15" t="s">
        <v>11</v>
      </c>
      <c r="AK15" s="15" t="s">
        <v>11</v>
      </c>
      <c r="AL15" s="15" t="s">
        <v>11</v>
      </c>
      <c r="AM15" s="69" t="s">
        <v>11</v>
      </c>
      <c r="AN15" s="70"/>
      <c r="AO15" s="70"/>
      <c r="AP15" s="14" t="s">
        <v>11</v>
      </c>
      <c r="AQ15" s="14" t="s">
        <v>11</v>
      </c>
      <c r="AR15" s="14" t="s">
        <v>11</v>
      </c>
      <c r="AS15" s="63" t="s">
        <v>11</v>
      </c>
      <c r="AT15" s="50"/>
      <c r="AU15" s="63" t="s">
        <v>11</v>
      </c>
      <c r="AV15" s="50"/>
      <c r="AW15" s="14" t="s">
        <v>11</v>
      </c>
      <c r="AX15" s="14" t="s">
        <v>11</v>
      </c>
      <c r="AY15" s="14" t="s">
        <v>11</v>
      </c>
      <c r="AZ15" s="14" t="s">
        <v>11</v>
      </c>
      <c r="BA15" s="14" t="s">
        <v>11</v>
      </c>
      <c r="BB15" s="14" t="s">
        <v>11</v>
      </c>
      <c r="BC15" s="14" t="s">
        <v>11</v>
      </c>
      <c r="BD15" s="14" t="s">
        <v>11</v>
      </c>
    </row>
    <row r="16" spans="1:56" s="10" customFormat="1" ht="15" customHeight="1" x14ac:dyDescent="0.25">
      <c r="A16" s="56" t="s">
        <v>13</v>
      </c>
      <c r="B16" s="55"/>
      <c r="C16" s="55"/>
      <c r="D16" s="55"/>
      <c r="E16" s="55"/>
      <c r="F16" s="55"/>
      <c r="G16" s="53"/>
      <c r="H16" s="57" t="s">
        <v>14</v>
      </c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3"/>
      <c r="AP16" s="14" t="s">
        <v>11</v>
      </c>
      <c r="AQ16" s="14" t="s">
        <v>11</v>
      </c>
      <c r="AR16" s="14" t="s">
        <v>11</v>
      </c>
      <c r="AS16" s="63" t="s">
        <v>11</v>
      </c>
      <c r="AT16" s="50"/>
      <c r="AU16" s="63" t="s">
        <v>11</v>
      </c>
      <c r="AV16" s="50"/>
      <c r="AW16" s="14" t="s">
        <v>11</v>
      </c>
      <c r="AX16" s="14" t="s">
        <v>11</v>
      </c>
      <c r="AY16" s="14" t="s">
        <v>11</v>
      </c>
      <c r="AZ16" s="14" t="s">
        <v>11</v>
      </c>
      <c r="BA16" s="14" t="s">
        <v>11</v>
      </c>
      <c r="BB16" s="14" t="s">
        <v>11</v>
      </c>
      <c r="BC16" s="14" t="s">
        <v>11</v>
      </c>
      <c r="BD16" s="14" t="s">
        <v>11</v>
      </c>
    </row>
    <row r="17" spans="1:57" s="10" customFormat="1" ht="27" customHeight="1" x14ac:dyDescent="0.25">
      <c r="A17" s="52" t="s">
        <v>15</v>
      </c>
      <c r="B17" s="53"/>
      <c r="C17" s="54" t="s">
        <v>16</v>
      </c>
      <c r="D17" s="53"/>
      <c r="E17" s="52" t="s">
        <v>17</v>
      </c>
      <c r="F17" s="53"/>
      <c r="G17" s="52" t="s">
        <v>18</v>
      </c>
      <c r="H17" s="53"/>
      <c r="I17" s="52" t="s">
        <v>19</v>
      </c>
      <c r="J17" s="55"/>
      <c r="K17" s="53"/>
      <c r="L17" s="52" t="s">
        <v>20</v>
      </c>
      <c r="M17" s="55"/>
      <c r="N17" s="53"/>
      <c r="O17" s="52" t="s">
        <v>21</v>
      </c>
      <c r="P17" s="53"/>
      <c r="Q17" s="52" t="s">
        <v>22</v>
      </c>
      <c r="R17" s="53"/>
      <c r="S17" s="52" t="s">
        <v>23</v>
      </c>
      <c r="T17" s="55"/>
      <c r="U17" s="55"/>
      <c r="V17" s="55"/>
      <c r="W17" s="55"/>
      <c r="X17" s="55"/>
      <c r="Y17" s="55"/>
      <c r="Z17" s="53"/>
      <c r="AA17" s="52" t="s">
        <v>24</v>
      </c>
      <c r="AB17" s="55"/>
      <c r="AC17" s="55"/>
      <c r="AD17" s="55"/>
      <c r="AE17" s="53"/>
      <c r="AF17" s="52" t="s">
        <v>25</v>
      </c>
      <c r="AG17" s="55"/>
      <c r="AH17" s="53"/>
      <c r="AI17" s="16" t="s">
        <v>235</v>
      </c>
      <c r="AJ17" s="52" t="s">
        <v>26</v>
      </c>
      <c r="AK17" s="55"/>
      <c r="AL17" s="55"/>
      <c r="AM17" s="55"/>
      <c r="AN17" s="55"/>
      <c r="AO17" s="53"/>
      <c r="AP17" s="16" t="s">
        <v>236</v>
      </c>
      <c r="AQ17" s="16" t="s">
        <v>237</v>
      </c>
      <c r="AR17" s="16" t="s">
        <v>238</v>
      </c>
      <c r="AS17" s="52" t="s">
        <v>239</v>
      </c>
      <c r="AT17" s="53"/>
      <c r="AU17" s="52" t="s">
        <v>240</v>
      </c>
      <c r="AV17" s="53"/>
      <c r="AW17" s="16" t="s">
        <v>241</v>
      </c>
      <c r="AX17" s="16" t="s">
        <v>242</v>
      </c>
      <c r="AY17" s="16" t="s">
        <v>243</v>
      </c>
      <c r="AZ17" s="16" t="s">
        <v>244</v>
      </c>
      <c r="BA17" s="16" t="s">
        <v>245</v>
      </c>
      <c r="BB17" s="16" t="s">
        <v>246</v>
      </c>
      <c r="BC17" s="16" t="s">
        <v>247</v>
      </c>
      <c r="BD17" s="16" t="s">
        <v>248</v>
      </c>
    </row>
    <row r="18" spans="1:57" s="10" customFormat="1" ht="15" customHeight="1" x14ac:dyDescent="0.25">
      <c r="A18" s="49" t="s">
        <v>27</v>
      </c>
      <c r="B18" s="50"/>
      <c r="C18" s="49"/>
      <c r="D18" s="50"/>
      <c r="E18" s="49"/>
      <c r="F18" s="50"/>
      <c r="G18" s="49"/>
      <c r="H18" s="50"/>
      <c r="I18" s="49"/>
      <c r="J18" s="50"/>
      <c r="K18" s="50"/>
      <c r="L18" s="49"/>
      <c r="M18" s="50"/>
      <c r="N18" s="50"/>
      <c r="O18" s="49"/>
      <c r="P18" s="50"/>
      <c r="Q18" s="49"/>
      <c r="R18" s="50"/>
      <c r="S18" s="58" t="s">
        <v>28</v>
      </c>
      <c r="T18" s="50"/>
      <c r="U18" s="50"/>
      <c r="V18" s="50"/>
      <c r="W18" s="50"/>
      <c r="X18" s="50"/>
      <c r="Y18" s="50"/>
      <c r="Z18" s="50"/>
      <c r="AA18" s="49" t="s">
        <v>29</v>
      </c>
      <c r="AB18" s="50"/>
      <c r="AC18" s="50"/>
      <c r="AD18" s="50"/>
      <c r="AE18" s="50"/>
      <c r="AF18" s="49" t="s">
        <v>30</v>
      </c>
      <c r="AG18" s="50"/>
      <c r="AH18" s="50"/>
      <c r="AI18" s="17" t="s">
        <v>31</v>
      </c>
      <c r="AJ18" s="64" t="s">
        <v>32</v>
      </c>
      <c r="AK18" s="50"/>
      <c r="AL18" s="50"/>
      <c r="AM18" s="50"/>
      <c r="AN18" s="50"/>
      <c r="AO18" s="50"/>
      <c r="AP18" s="18">
        <v>375383000</v>
      </c>
      <c r="AQ18" s="18">
        <v>375383000</v>
      </c>
      <c r="AR18" s="18">
        <v>0</v>
      </c>
      <c r="AS18" s="65">
        <v>0</v>
      </c>
      <c r="AT18" s="60"/>
      <c r="AU18" s="65">
        <v>352837000</v>
      </c>
      <c r="AV18" s="60"/>
      <c r="AW18" s="18">
        <v>22546000</v>
      </c>
      <c r="AX18" s="18">
        <v>329818000</v>
      </c>
      <c r="AY18" s="18">
        <v>23019000</v>
      </c>
      <c r="AZ18" s="18">
        <v>329818000</v>
      </c>
      <c r="BA18" s="18">
        <v>0</v>
      </c>
      <c r="BB18" s="18">
        <v>329818000</v>
      </c>
      <c r="BC18" s="18">
        <v>0</v>
      </c>
      <c r="BD18" s="18">
        <v>0</v>
      </c>
      <c r="BE18" s="11"/>
    </row>
    <row r="19" spans="1:57" s="10" customFormat="1" ht="15" customHeight="1" x14ac:dyDescent="0.25">
      <c r="A19" s="49" t="s">
        <v>27</v>
      </c>
      <c r="B19" s="50"/>
      <c r="C19" s="49" t="s">
        <v>33</v>
      </c>
      <c r="D19" s="50"/>
      <c r="E19" s="49"/>
      <c r="F19" s="50"/>
      <c r="G19" s="49"/>
      <c r="H19" s="50"/>
      <c r="I19" s="49"/>
      <c r="J19" s="50"/>
      <c r="K19" s="50"/>
      <c r="L19" s="49"/>
      <c r="M19" s="50"/>
      <c r="N19" s="50"/>
      <c r="O19" s="49"/>
      <c r="P19" s="50"/>
      <c r="Q19" s="49"/>
      <c r="R19" s="50"/>
      <c r="S19" s="58" t="s">
        <v>34</v>
      </c>
      <c r="T19" s="50"/>
      <c r="U19" s="50"/>
      <c r="V19" s="50"/>
      <c r="W19" s="50"/>
      <c r="X19" s="50"/>
      <c r="Y19" s="50"/>
      <c r="Z19" s="50"/>
      <c r="AA19" s="49" t="s">
        <v>29</v>
      </c>
      <c r="AB19" s="50"/>
      <c r="AC19" s="50"/>
      <c r="AD19" s="50"/>
      <c r="AE19" s="50"/>
      <c r="AF19" s="49" t="s">
        <v>30</v>
      </c>
      <c r="AG19" s="50"/>
      <c r="AH19" s="50"/>
      <c r="AI19" s="17" t="s">
        <v>31</v>
      </c>
      <c r="AJ19" s="64" t="s">
        <v>32</v>
      </c>
      <c r="AK19" s="50"/>
      <c r="AL19" s="50"/>
      <c r="AM19" s="50"/>
      <c r="AN19" s="50"/>
      <c r="AO19" s="50"/>
      <c r="AP19" s="18">
        <v>375383000</v>
      </c>
      <c r="AQ19" s="18">
        <v>375383000</v>
      </c>
      <c r="AR19" s="18">
        <v>0</v>
      </c>
      <c r="AS19" s="65">
        <v>0</v>
      </c>
      <c r="AT19" s="60"/>
      <c r="AU19" s="65">
        <v>352837000</v>
      </c>
      <c r="AV19" s="60"/>
      <c r="AW19" s="18">
        <v>22546000</v>
      </c>
      <c r="AX19" s="18">
        <v>329818000</v>
      </c>
      <c r="AY19" s="18">
        <v>23019000</v>
      </c>
      <c r="AZ19" s="18">
        <v>329818000</v>
      </c>
      <c r="BA19" s="18">
        <v>0</v>
      </c>
      <c r="BB19" s="18">
        <v>329818000</v>
      </c>
      <c r="BC19" s="18">
        <v>0</v>
      </c>
      <c r="BD19" s="18">
        <v>0</v>
      </c>
      <c r="BE19" s="11"/>
    </row>
    <row r="20" spans="1:57" s="10" customFormat="1" ht="15" customHeight="1" x14ac:dyDescent="0.25">
      <c r="A20" s="49" t="s">
        <v>27</v>
      </c>
      <c r="B20" s="50"/>
      <c r="C20" s="49" t="s">
        <v>33</v>
      </c>
      <c r="D20" s="50"/>
      <c r="E20" s="49" t="s">
        <v>35</v>
      </c>
      <c r="F20" s="50"/>
      <c r="G20" s="49"/>
      <c r="H20" s="50"/>
      <c r="I20" s="49"/>
      <c r="J20" s="50"/>
      <c r="K20" s="50"/>
      <c r="L20" s="49"/>
      <c r="M20" s="50"/>
      <c r="N20" s="50"/>
      <c r="O20" s="49"/>
      <c r="P20" s="50"/>
      <c r="Q20" s="49"/>
      <c r="R20" s="50"/>
      <c r="S20" s="58" t="s">
        <v>36</v>
      </c>
      <c r="T20" s="50"/>
      <c r="U20" s="50"/>
      <c r="V20" s="50"/>
      <c r="W20" s="50"/>
      <c r="X20" s="50"/>
      <c r="Y20" s="50"/>
      <c r="Z20" s="50"/>
      <c r="AA20" s="49" t="s">
        <v>29</v>
      </c>
      <c r="AB20" s="50"/>
      <c r="AC20" s="50"/>
      <c r="AD20" s="50"/>
      <c r="AE20" s="50"/>
      <c r="AF20" s="49" t="s">
        <v>30</v>
      </c>
      <c r="AG20" s="50"/>
      <c r="AH20" s="50"/>
      <c r="AI20" s="17" t="s">
        <v>31</v>
      </c>
      <c r="AJ20" s="64" t="s">
        <v>32</v>
      </c>
      <c r="AK20" s="50"/>
      <c r="AL20" s="50"/>
      <c r="AM20" s="50"/>
      <c r="AN20" s="50"/>
      <c r="AO20" s="50"/>
      <c r="AP20" s="18">
        <v>375383000</v>
      </c>
      <c r="AQ20" s="18">
        <v>375383000</v>
      </c>
      <c r="AR20" s="18">
        <v>0</v>
      </c>
      <c r="AS20" s="65">
        <v>0</v>
      </c>
      <c r="AT20" s="60"/>
      <c r="AU20" s="65">
        <v>352837000</v>
      </c>
      <c r="AV20" s="60"/>
      <c r="AW20" s="18">
        <v>22546000</v>
      </c>
      <c r="AX20" s="18">
        <v>329818000</v>
      </c>
      <c r="AY20" s="18">
        <v>23019000</v>
      </c>
      <c r="AZ20" s="18">
        <v>329818000</v>
      </c>
      <c r="BA20" s="18">
        <v>0</v>
      </c>
      <c r="BB20" s="18">
        <v>329818000</v>
      </c>
      <c r="BC20" s="18">
        <v>0</v>
      </c>
      <c r="BD20" s="18">
        <v>0</v>
      </c>
      <c r="BE20" s="11"/>
    </row>
    <row r="21" spans="1:57" s="10" customFormat="1" ht="15" customHeight="1" x14ac:dyDescent="0.25">
      <c r="A21" s="49" t="s">
        <v>27</v>
      </c>
      <c r="B21" s="50"/>
      <c r="C21" s="49" t="s">
        <v>33</v>
      </c>
      <c r="D21" s="50"/>
      <c r="E21" s="49" t="s">
        <v>35</v>
      </c>
      <c r="F21" s="50"/>
      <c r="G21" s="49" t="s">
        <v>37</v>
      </c>
      <c r="H21" s="50"/>
      <c r="I21" s="49"/>
      <c r="J21" s="50"/>
      <c r="K21" s="50"/>
      <c r="L21" s="49"/>
      <c r="M21" s="50"/>
      <c r="N21" s="50"/>
      <c r="O21" s="49"/>
      <c r="P21" s="50"/>
      <c r="Q21" s="49"/>
      <c r="R21" s="50"/>
      <c r="S21" s="58" t="s">
        <v>249</v>
      </c>
      <c r="T21" s="50"/>
      <c r="U21" s="50"/>
      <c r="V21" s="50"/>
      <c r="W21" s="50"/>
      <c r="X21" s="50"/>
      <c r="Y21" s="50"/>
      <c r="Z21" s="50"/>
      <c r="AA21" s="49" t="s">
        <v>29</v>
      </c>
      <c r="AB21" s="50"/>
      <c r="AC21" s="50"/>
      <c r="AD21" s="50"/>
      <c r="AE21" s="50"/>
      <c r="AF21" s="49" t="s">
        <v>30</v>
      </c>
      <c r="AG21" s="50"/>
      <c r="AH21" s="50"/>
      <c r="AI21" s="17" t="s">
        <v>31</v>
      </c>
      <c r="AJ21" s="64" t="s">
        <v>32</v>
      </c>
      <c r="AK21" s="50"/>
      <c r="AL21" s="50"/>
      <c r="AM21" s="50"/>
      <c r="AN21" s="50"/>
      <c r="AO21" s="50"/>
      <c r="AP21" s="18">
        <v>375383000</v>
      </c>
      <c r="AQ21" s="18">
        <v>375383000</v>
      </c>
      <c r="AR21" s="18">
        <v>0</v>
      </c>
      <c r="AS21" s="65">
        <v>0</v>
      </c>
      <c r="AT21" s="60"/>
      <c r="AU21" s="65">
        <v>352837000</v>
      </c>
      <c r="AV21" s="60"/>
      <c r="AW21" s="18">
        <v>22546000</v>
      </c>
      <c r="AX21" s="18">
        <v>329818000</v>
      </c>
      <c r="AY21" s="18">
        <v>23019000</v>
      </c>
      <c r="AZ21" s="18">
        <v>329818000</v>
      </c>
      <c r="BA21" s="18">
        <v>0</v>
      </c>
      <c r="BB21" s="18">
        <v>329818000</v>
      </c>
      <c r="BC21" s="18">
        <v>0</v>
      </c>
      <c r="BD21" s="18">
        <v>0</v>
      </c>
      <c r="BE21" s="11"/>
    </row>
    <row r="22" spans="1:57" s="10" customFormat="1" ht="15" customHeight="1" x14ac:dyDescent="0.25">
      <c r="A22" s="49" t="s">
        <v>27</v>
      </c>
      <c r="B22" s="50"/>
      <c r="C22" s="49" t="s">
        <v>33</v>
      </c>
      <c r="D22" s="50"/>
      <c r="E22" s="49" t="s">
        <v>35</v>
      </c>
      <c r="F22" s="50"/>
      <c r="G22" s="49" t="s">
        <v>37</v>
      </c>
      <c r="H22" s="50"/>
      <c r="I22" s="49" t="s">
        <v>38</v>
      </c>
      <c r="J22" s="50"/>
      <c r="K22" s="50"/>
      <c r="L22" s="49"/>
      <c r="M22" s="50"/>
      <c r="N22" s="50"/>
      <c r="O22" s="49"/>
      <c r="P22" s="50"/>
      <c r="Q22" s="49"/>
      <c r="R22" s="50"/>
      <c r="S22" s="58" t="s">
        <v>249</v>
      </c>
      <c r="T22" s="50"/>
      <c r="U22" s="50"/>
      <c r="V22" s="50"/>
      <c r="W22" s="50"/>
      <c r="X22" s="50"/>
      <c r="Y22" s="50"/>
      <c r="Z22" s="50"/>
      <c r="AA22" s="49" t="s">
        <v>29</v>
      </c>
      <c r="AB22" s="50"/>
      <c r="AC22" s="50"/>
      <c r="AD22" s="50"/>
      <c r="AE22" s="50"/>
      <c r="AF22" s="49" t="s">
        <v>30</v>
      </c>
      <c r="AG22" s="50"/>
      <c r="AH22" s="50"/>
      <c r="AI22" s="17" t="s">
        <v>31</v>
      </c>
      <c r="AJ22" s="64" t="s">
        <v>32</v>
      </c>
      <c r="AK22" s="50"/>
      <c r="AL22" s="50"/>
      <c r="AM22" s="50"/>
      <c r="AN22" s="50"/>
      <c r="AO22" s="50"/>
      <c r="AP22" s="18">
        <v>375383000</v>
      </c>
      <c r="AQ22" s="18">
        <v>375383000</v>
      </c>
      <c r="AR22" s="18">
        <v>0</v>
      </c>
      <c r="AS22" s="65">
        <v>0</v>
      </c>
      <c r="AT22" s="60"/>
      <c r="AU22" s="65">
        <v>352837000</v>
      </c>
      <c r="AV22" s="60"/>
      <c r="AW22" s="18">
        <v>22546000</v>
      </c>
      <c r="AX22" s="18">
        <v>329818000</v>
      </c>
      <c r="AY22" s="18">
        <v>23019000</v>
      </c>
      <c r="AZ22" s="18">
        <v>329818000</v>
      </c>
      <c r="BA22" s="18">
        <v>0</v>
      </c>
      <c r="BB22" s="18">
        <v>329818000</v>
      </c>
      <c r="BC22" s="18">
        <v>0</v>
      </c>
      <c r="BD22" s="18">
        <v>0</v>
      </c>
      <c r="BE22" s="11"/>
    </row>
    <row r="23" spans="1:57" s="10" customFormat="1" ht="15" customHeight="1" x14ac:dyDescent="0.25">
      <c r="A23" s="49" t="s">
        <v>27</v>
      </c>
      <c r="B23" s="50"/>
      <c r="C23" s="49" t="s">
        <v>33</v>
      </c>
      <c r="D23" s="50"/>
      <c r="E23" s="49" t="s">
        <v>35</v>
      </c>
      <c r="F23" s="50"/>
      <c r="G23" s="49" t="s">
        <v>37</v>
      </c>
      <c r="H23" s="50"/>
      <c r="I23" s="49" t="s">
        <v>38</v>
      </c>
      <c r="J23" s="50"/>
      <c r="K23" s="50"/>
      <c r="L23" s="49" t="s">
        <v>39</v>
      </c>
      <c r="M23" s="50"/>
      <c r="N23" s="50"/>
      <c r="O23" s="49"/>
      <c r="P23" s="50"/>
      <c r="Q23" s="49"/>
      <c r="R23" s="50"/>
      <c r="S23" s="58" t="s">
        <v>40</v>
      </c>
      <c r="T23" s="50"/>
      <c r="U23" s="50"/>
      <c r="V23" s="50"/>
      <c r="W23" s="50"/>
      <c r="X23" s="50"/>
      <c r="Y23" s="50"/>
      <c r="Z23" s="50"/>
      <c r="AA23" s="49" t="s">
        <v>29</v>
      </c>
      <c r="AB23" s="50"/>
      <c r="AC23" s="50"/>
      <c r="AD23" s="50"/>
      <c r="AE23" s="50"/>
      <c r="AF23" s="49" t="s">
        <v>30</v>
      </c>
      <c r="AG23" s="50"/>
      <c r="AH23" s="50"/>
      <c r="AI23" s="17" t="s">
        <v>31</v>
      </c>
      <c r="AJ23" s="64" t="s">
        <v>32</v>
      </c>
      <c r="AK23" s="50"/>
      <c r="AL23" s="50"/>
      <c r="AM23" s="50"/>
      <c r="AN23" s="50"/>
      <c r="AO23" s="50"/>
      <c r="AP23" s="18">
        <v>375383000</v>
      </c>
      <c r="AQ23" s="18">
        <v>375383000</v>
      </c>
      <c r="AR23" s="18">
        <v>0</v>
      </c>
      <c r="AS23" s="65">
        <v>0</v>
      </c>
      <c r="AT23" s="60"/>
      <c r="AU23" s="65">
        <v>352837000</v>
      </c>
      <c r="AV23" s="60"/>
      <c r="AW23" s="18">
        <v>22546000</v>
      </c>
      <c r="AX23" s="18">
        <v>329818000</v>
      </c>
      <c r="AY23" s="18">
        <v>23019000</v>
      </c>
      <c r="AZ23" s="18">
        <v>329818000</v>
      </c>
      <c r="BA23" s="18">
        <v>0</v>
      </c>
      <c r="BB23" s="18">
        <v>329818000</v>
      </c>
      <c r="BC23" s="18">
        <v>0</v>
      </c>
      <c r="BD23" s="18">
        <v>0</v>
      </c>
      <c r="BE23" s="11"/>
    </row>
    <row r="24" spans="1:57" s="10" customFormat="1" ht="15" customHeight="1" x14ac:dyDescent="0.25">
      <c r="A24" s="51" t="s">
        <v>27</v>
      </c>
      <c r="B24" s="50"/>
      <c r="C24" s="51" t="s">
        <v>33</v>
      </c>
      <c r="D24" s="50"/>
      <c r="E24" s="51" t="s">
        <v>35</v>
      </c>
      <c r="F24" s="50"/>
      <c r="G24" s="51" t="s">
        <v>37</v>
      </c>
      <c r="H24" s="50"/>
      <c r="I24" s="51" t="s">
        <v>38</v>
      </c>
      <c r="J24" s="50"/>
      <c r="K24" s="50"/>
      <c r="L24" s="51" t="s">
        <v>39</v>
      </c>
      <c r="M24" s="50"/>
      <c r="N24" s="50"/>
      <c r="O24" s="51" t="s">
        <v>41</v>
      </c>
      <c r="P24" s="50"/>
      <c r="Q24" s="51"/>
      <c r="R24" s="50"/>
      <c r="S24" s="61" t="s">
        <v>250</v>
      </c>
      <c r="T24" s="50"/>
      <c r="U24" s="50"/>
      <c r="V24" s="50"/>
      <c r="W24" s="50"/>
      <c r="X24" s="50"/>
      <c r="Y24" s="50"/>
      <c r="Z24" s="50"/>
      <c r="AA24" s="51" t="s">
        <v>29</v>
      </c>
      <c r="AB24" s="50"/>
      <c r="AC24" s="50"/>
      <c r="AD24" s="50"/>
      <c r="AE24" s="50"/>
      <c r="AF24" s="51" t="s">
        <v>30</v>
      </c>
      <c r="AG24" s="50"/>
      <c r="AH24" s="50"/>
      <c r="AI24" s="19" t="s">
        <v>31</v>
      </c>
      <c r="AJ24" s="62" t="s">
        <v>32</v>
      </c>
      <c r="AK24" s="50"/>
      <c r="AL24" s="50"/>
      <c r="AM24" s="50"/>
      <c r="AN24" s="50"/>
      <c r="AO24" s="50"/>
      <c r="AP24" s="20">
        <v>375383000</v>
      </c>
      <c r="AQ24" s="20">
        <v>375383000</v>
      </c>
      <c r="AR24" s="20">
        <v>0</v>
      </c>
      <c r="AS24" s="59">
        <v>0</v>
      </c>
      <c r="AT24" s="60"/>
      <c r="AU24" s="59">
        <v>352837000</v>
      </c>
      <c r="AV24" s="60"/>
      <c r="AW24" s="20">
        <v>22546000</v>
      </c>
      <c r="AX24" s="20">
        <v>329818000</v>
      </c>
      <c r="AY24" s="20">
        <v>23019000</v>
      </c>
      <c r="AZ24" s="20">
        <v>329818000</v>
      </c>
      <c r="BA24" s="20">
        <v>0</v>
      </c>
      <c r="BB24" s="20">
        <v>329818000</v>
      </c>
      <c r="BC24" s="20">
        <v>0</v>
      </c>
      <c r="BD24" s="20">
        <v>0</v>
      </c>
      <c r="BE24" s="11"/>
    </row>
    <row r="25" spans="1:57" s="10" customFormat="1" x14ac:dyDescent="0.25">
      <c r="A25" s="14" t="s">
        <v>11</v>
      </c>
      <c r="B25" s="14" t="s">
        <v>11</v>
      </c>
      <c r="C25" s="14" t="s">
        <v>11</v>
      </c>
      <c r="D25" s="14" t="s">
        <v>11</v>
      </c>
      <c r="E25" s="14" t="s">
        <v>11</v>
      </c>
      <c r="F25" s="14" t="s">
        <v>11</v>
      </c>
      <c r="G25" s="14" t="s">
        <v>11</v>
      </c>
      <c r="H25" s="14" t="s">
        <v>11</v>
      </c>
      <c r="I25" s="14" t="s">
        <v>11</v>
      </c>
      <c r="J25" s="63" t="s">
        <v>11</v>
      </c>
      <c r="K25" s="50"/>
      <c r="L25" s="63" t="s">
        <v>11</v>
      </c>
      <c r="M25" s="50"/>
      <c r="N25" s="14" t="s">
        <v>11</v>
      </c>
      <c r="O25" s="14" t="s">
        <v>11</v>
      </c>
      <c r="P25" s="14" t="s">
        <v>11</v>
      </c>
      <c r="Q25" s="14" t="s">
        <v>11</v>
      </c>
      <c r="R25" s="14" t="s">
        <v>11</v>
      </c>
      <c r="S25" s="14" t="s">
        <v>11</v>
      </c>
      <c r="T25" s="14" t="s">
        <v>11</v>
      </c>
      <c r="U25" s="14" t="s">
        <v>11</v>
      </c>
      <c r="V25" s="14" t="s">
        <v>11</v>
      </c>
      <c r="W25" s="14" t="s">
        <v>11</v>
      </c>
      <c r="X25" s="14" t="s">
        <v>11</v>
      </c>
      <c r="Y25" s="14" t="s">
        <v>11</v>
      </c>
      <c r="Z25" s="14" t="s">
        <v>11</v>
      </c>
      <c r="AA25" s="63" t="s">
        <v>11</v>
      </c>
      <c r="AB25" s="50"/>
      <c r="AC25" s="63" t="s">
        <v>11</v>
      </c>
      <c r="AD25" s="50"/>
      <c r="AE25" s="14" t="s">
        <v>11</v>
      </c>
      <c r="AF25" s="14" t="s">
        <v>11</v>
      </c>
      <c r="AG25" s="14" t="s">
        <v>11</v>
      </c>
      <c r="AH25" s="14" t="s">
        <v>11</v>
      </c>
      <c r="AI25" s="14" t="s">
        <v>11</v>
      </c>
      <c r="AJ25" s="14" t="s">
        <v>11</v>
      </c>
      <c r="AK25" s="14" t="s">
        <v>11</v>
      </c>
      <c r="AL25" s="14" t="s">
        <v>11</v>
      </c>
      <c r="AM25" s="63" t="s">
        <v>11</v>
      </c>
      <c r="AN25" s="50"/>
      <c r="AO25" s="50"/>
      <c r="AP25" s="21" t="s">
        <v>11</v>
      </c>
      <c r="AQ25" s="21" t="s">
        <v>11</v>
      </c>
      <c r="AR25" s="21" t="s">
        <v>11</v>
      </c>
      <c r="AS25" s="68" t="s">
        <v>11</v>
      </c>
      <c r="AT25" s="60"/>
      <c r="AU25" s="68" t="s">
        <v>11</v>
      </c>
      <c r="AV25" s="60"/>
      <c r="AW25" s="21" t="s">
        <v>11</v>
      </c>
      <c r="AX25" s="21" t="s">
        <v>11</v>
      </c>
      <c r="AY25" s="21" t="s">
        <v>11</v>
      </c>
      <c r="AZ25" s="21" t="s">
        <v>11</v>
      </c>
      <c r="BA25" s="21" t="s">
        <v>11</v>
      </c>
      <c r="BB25" s="21" t="s">
        <v>11</v>
      </c>
      <c r="BC25" s="21" t="s">
        <v>11</v>
      </c>
      <c r="BD25" s="21" t="s">
        <v>11</v>
      </c>
      <c r="BE25" s="11"/>
    </row>
    <row r="26" spans="1:57" s="10" customFormat="1" ht="15" customHeight="1" x14ac:dyDescent="0.25">
      <c r="A26" s="56" t="s">
        <v>13</v>
      </c>
      <c r="B26" s="55"/>
      <c r="C26" s="55"/>
      <c r="D26" s="55"/>
      <c r="E26" s="55"/>
      <c r="F26" s="55"/>
      <c r="G26" s="53"/>
      <c r="H26" s="57" t="s">
        <v>42</v>
      </c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3"/>
      <c r="AP26" s="21" t="s">
        <v>11</v>
      </c>
      <c r="AQ26" s="21" t="s">
        <v>11</v>
      </c>
      <c r="AR26" s="21" t="s">
        <v>11</v>
      </c>
      <c r="AS26" s="68" t="s">
        <v>11</v>
      </c>
      <c r="AT26" s="60"/>
      <c r="AU26" s="68" t="s">
        <v>11</v>
      </c>
      <c r="AV26" s="60"/>
      <c r="AW26" s="21" t="s">
        <v>11</v>
      </c>
      <c r="AX26" s="21" t="s">
        <v>11</v>
      </c>
      <c r="AY26" s="21" t="s">
        <v>11</v>
      </c>
      <c r="AZ26" s="21" t="s">
        <v>11</v>
      </c>
      <c r="BA26" s="21" t="s">
        <v>11</v>
      </c>
      <c r="BB26" s="21" t="s">
        <v>11</v>
      </c>
      <c r="BC26" s="21" t="s">
        <v>11</v>
      </c>
      <c r="BD26" s="21" t="s">
        <v>11</v>
      </c>
      <c r="BE26" s="11"/>
    </row>
    <row r="27" spans="1:57" s="10" customFormat="1" ht="27" customHeight="1" x14ac:dyDescent="0.25">
      <c r="A27" s="52" t="s">
        <v>15</v>
      </c>
      <c r="B27" s="53"/>
      <c r="C27" s="54" t="s">
        <v>16</v>
      </c>
      <c r="D27" s="53"/>
      <c r="E27" s="52" t="s">
        <v>17</v>
      </c>
      <c r="F27" s="53"/>
      <c r="G27" s="52" t="s">
        <v>18</v>
      </c>
      <c r="H27" s="53"/>
      <c r="I27" s="52" t="s">
        <v>19</v>
      </c>
      <c r="J27" s="55"/>
      <c r="K27" s="53"/>
      <c r="L27" s="52" t="s">
        <v>20</v>
      </c>
      <c r="M27" s="55"/>
      <c r="N27" s="53"/>
      <c r="O27" s="52" t="s">
        <v>21</v>
      </c>
      <c r="P27" s="53"/>
      <c r="Q27" s="52" t="s">
        <v>22</v>
      </c>
      <c r="R27" s="53"/>
      <c r="S27" s="52" t="s">
        <v>23</v>
      </c>
      <c r="T27" s="55"/>
      <c r="U27" s="55"/>
      <c r="V27" s="55"/>
      <c r="W27" s="55"/>
      <c r="X27" s="55"/>
      <c r="Y27" s="55"/>
      <c r="Z27" s="53"/>
      <c r="AA27" s="52" t="s">
        <v>24</v>
      </c>
      <c r="AB27" s="55"/>
      <c r="AC27" s="55"/>
      <c r="AD27" s="55"/>
      <c r="AE27" s="53"/>
      <c r="AF27" s="52" t="s">
        <v>25</v>
      </c>
      <c r="AG27" s="55"/>
      <c r="AH27" s="53"/>
      <c r="AI27" s="16" t="s">
        <v>235</v>
      </c>
      <c r="AJ27" s="52" t="s">
        <v>26</v>
      </c>
      <c r="AK27" s="55"/>
      <c r="AL27" s="55"/>
      <c r="AM27" s="55"/>
      <c r="AN27" s="55"/>
      <c r="AO27" s="53"/>
      <c r="AP27" s="12" t="s">
        <v>236</v>
      </c>
      <c r="AQ27" s="12" t="s">
        <v>237</v>
      </c>
      <c r="AR27" s="12" t="s">
        <v>238</v>
      </c>
      <c r="AS27" s="66" t="s">
        <v>239</v>
      </c>
      <c r="AT27" s="67"/>
      <c r="AU27" s="66" t="s">
        <v>240</v>
      </c>
      <c r="AV27" s="67"/>
      <c r="AW27" s="12" t="s">
        <v>241</v>
      </c>
      <c r="AX27" s="12" t="s">
        <v>242</v>
      </c>
      <c r="AY27" s="12" t="s">
        <v>243</v>
      </c>
      <c r="AZ27" s="12" t="s">
        <v>244</v>
      </c>
      <c r="BA27" s="12" t="s">
        <v>245</v>
      </c>
      <c r="BB27" s="12" t="s">
        <v>246</v>
      </c>
      <c r="BC27" s="12" t="s">
        <v>247</v>
      </c>
      <c r="BD27" s="12" t="s">
        <v>248</v>
      </c>
      <c r="BE27" s="11"/>
    </row>
    <row r="28" spans="1:57" s="10" customFormat="1" ht="15" customHeight="1" x14ac:dyDescent="0.25">
      <c r="A28" s="49" t="s">
        <v>43</v>
      </c>
      <c r="B28" s="50"/>
      <c r="C28" s="49"/>
      <c r="D28" s="50"/>
      <c r="E28" s="49"/>
      <c r="F28" s="50"/>
      <c r="G28" s="49"/>
      <c r="H28" s="50"/>
      <c r="I28" s="49"/>
      <c r="J28" s="50"/>
      <c r="K28" s="50"/>
      <c r="L28" s="49"/>
      <c r="M28" s="50"/>
      <c r="N28" s="50"/>
      <c r="O28" s="49"/>
      <c r="P28" s="50"/>
      <c r="Q28" s="49"/>
      <c r="R28" s="50"/>
      <c r="S28" s="58" t="s">
        <v>44</v>
      </c>
      <c r="T28" s="50"/>
      <c r="U28" s="50"/>
      <c r="V28" s="50"/>
      <c r="W28" s="50"/>
      <c r="X28" s="50"/>
      <c r="Y28" s="50"/>
      <c r="Z28" s="50"/>
      <c r="AA28" s="49" t="s">
        <v>29</v>
      </c>
      <c r="AB28" s="50"/>
      <c r="AC28" s="50"/>
      <c r="AD28" s="50"/>
      <c r="AE28" s="50"/>
      <c r="AF28" s="49" t="s">
        <v>30</v>
      </c>
      <c r="AG28" s="50"/>
      <c r="AH28" s="50"/>
      <c r="AI28" s="17" t="s">
        <v>45</v>
      </c>
      <c r="AJ28" s="64" t="s">
        <v>46</v>
      </c>
      <c r="AK28" s="50"/>
      <c r="AL28" s="50"/>
      <c r="AM28" s="50"/>
      <c r="AN28" s="50"/>
      <c r="AO28" s="50"/>
      <c r="AP28" s="18">
        <v>47644524415</v>
      </c>
      <c r="AQ28" s="18">
        <v>47466842615</v>
      </c>
      <c r="AR28" s="18">
        <v>177681800</v>
      </c>
      <c r="AS28" s="65">
        <v>0</v>
      </c>
      <c r="AT28" s="60"/>
      <c r="AU28" s="65">
        <v>41790544590.360001</v>
      </c>
      <c r="AV28" s="60"/>
      <c r="AW28" s="18">
        <v>5676298024.6400003</v>
      </c>
      <c r="AX28" s="18">
        <v>37646633297.559998</v>
      </c>
      <c r="AY28" s="18">
        <v>4143911292.8000002</v>
      </c>
      <c r="AZ28" s="18">
        <v>37646633297.559998</v>
      </c>
      <c r="BA28" s="18">
        <v>0</v>
      </c>
      <c r="BB28" s="18">
        <v>37646633297.559998</v>
      </c>
      <c r="BC28" s="18">
        <v>0</v>
      </c>
      <c r="BD28" s="18">
        <v>106051985.51000001</v>
      </c>
      <c r="BE28" s="11"/>
    </row>
    <row r="29" spans="1:57" s="10" customFormat="1" ht="15" customHeight="1" x14ac:dyDescent="0.25">
      <c r="A29" s="49" t="s">
        <v>43</v>
      </c>
      <c r="B29" s="50"/>
      <c r="C29" s="49"/>
      <c r="D29" s="50"/>
      <c r="E29" s="49"/>
      <c r="F29" s="50"/>
      <c r="G29" s="49"/>
      <c r="H29" s="50"/>
      <c r="I29" s="49"/>
      <c r="J29" s="50"/>
      <c r="K29" s="50"/>
      <c r="L29" s="49"/>
      <c r="M29" s="50"/>
      <c r="N29" s="50"/>
      <c r="O29" s="49"/>
      <c r="P29" s="50"/>
      <c r="Q29" s="49"/>
      <c r="R29" s="50"/>
      <c r="S29" s="58" t="s">
        <v>44</v>
      </c>
      <c r="T29" s="50"/>
      <c r="U29" s="50"/>
      <c r="V29" s="50"/>
      <c r="W29" s="50"/>
      <c r="X29" s="50"/>
      <c r="Y29" s="50"/>
      <c r="Z29" s="50"/>
      <c r="AA29" s="49" t="s">
        <v>29</v>
      </c>
      <c r="AB29" s="50"/>
      <c r="AC29" s="50"/>
      <c r="AD29" s="50"/>
      <c r="AE29" s="50"/>
      <c r="AF29" s="49" t="s">
        <v>47</v>
      </c>
      <c r="AG29" s="50"/>
      <c r="AH29" s="50"/>
      <c r="AI29" s="17" t="s">
        <v>31</v>
      </c>
      <c r="AJ29" s="64" t="s">
        <v>32</v>
      </c>
      <c r="AK29" s="50"/>
      <c r="AL29" s="50"/>
      <c r="AM29" s="50"/>
      <c r="AN29" s="50"/>
      <c r="AO29" s="50"/>
      <c r="AP29" s="18">
        <v>218383350</v>
      </c>
      <c r="AQ29" s="18">
        <v>182754130</v>
      </c>
      <c r="AR29" s="18">
        <v>35629220</v>
      </c>
      <c r="AS29" s="65">
        <v>0</v>
      </c>
      <c r="AT29" s="60"/>
      <c r="AU29" s="65">
        <v>182754130</v>
      </c>
      <c r="AV29" s="60"/>
      <c r="AW29" s="18">
        <v>0</v>
      </c>
      <c r="AX29" s="18">
        <v>182754130</v>
      </c>
      <c r="AY29" s="18">
        <v>0</v>
      </c>
      <c r="AZ29" s="18">
        <v>182754130</v>
      </c>
      <c r="BA29" s="18">
        <v>0</v>
      </c>
      <c r="BB29" s="18">
        <v>182754130</v>
      </c>
      <c r="BC29" s="18">
        <v>0</v>
      </c>
      <c r="BD29" s="18">
        <v>0</v>
      </c>
      <c r="BE29" s="11"/>
    </row>
    <row r="30" spans="1:57" s="10" customFormat="1" ht="15" customHeight="1" x14ac:dyDescent="0.25">
      <c r="A30" s="49" t="s">
        <v>43</v>
      </c>
      <c r="B30" s="50"/>
      <c r="C30" s="49"/>
      <c r="D30" s="50"/>
      <c r="E30" s="49"/>
      <c r="F30" s="50"/>
      <c r="G30" s="49"/>
      <c r="H30" s="50"/>
      <c r="I30" s="49"/>
      <c r="J30" s="50"/>
      <c r="K30" s="50"/>
      <c r="L30" s="49"/>
      <c r="M30" s="50"/>
      <c r="N30" s="50"/>
      <c r="O30" s="49"/>
      <c r="P30" s="50"/>
      <c r="Q30" s="49"/>
      <c r="R30" s="50"/>
      <c r="S30" s="58" t="s">
        <v>44</v>
      </c>
      <c r="T30" s="50"/>
      <c r="U30" s="50"/>
      <c r="V30" s="50"/>
      <c r="W30" s="50"/>
      <c r="X30" s="50"/>
      <c r="Y30" s="50"/>
      <c r="Z30" s="50"/>
      <c r="AA30" s="49" t="s">
        <v>48</v>
      </c>
      <c r="AB30" s="50"/>
      <c r="AC30" s="50"/>
      <c r="AD30" s="50"/>
      <c r="AE30" s="50"/>
      <c r="AF30" s="49" t="s">
        <v>30</v>
      </c>
      <c r="AG30" s="50"/>
      <c r="AH30" s="50"/>
      <c r="AI30" s="17" t="s">
        <v>49</v>
      </c>
      <c r="AJ30" s="64" t="s">
        <v>50</v>
      </c>
      <c r="AK30" s="50"/>
      <c r="AL30" s="50"/>
      <c r="AM30" s="50"/>
      <c r="AN30" s="50"/>
      <c r="AO30" s="50"/>
      <c r="AP30" s="18">
        <v>596894000</v>
      </c>
      <c r="AQ30" s="18">
        <v>591790000</v>
      </c>
      <c r="AR30" s="18">
        <v>5104000</v>
      </c>
      <c r="AS30" s="65">
        <v>0</v>
      </c>
      <c r="AT30" s="60"/>
      <c r="AU30" s="65">
        <v>571906000</v>
      </c>
      <c r="AV30" s="60"/>
      <c r="AW30" s="18">
        <v>19884000</v>
      </c>
      <c r="AX30" s="18">
        <v>485355000</v>
      </c>
      <c r="AY30" s="18">
        <v>86551000</v>
      </c>
      <c r="AZ30" s="18">
        <v>485355000</v>
      </c>
      <c r="BA30" s="18">
        <v>0</v>
      </c>
      <c r="BB30" s="18">
        <v>485355000</v>
      </c>
      <c r="BC30" s="18">
        <v>0</v>
      </c>
      <c r="BD30" s="18">
        <v>0</v>
      </c>
      <c r="BE30" s="11"/>
    </row>
    <row r="31" spans="1:57" s="10" customFormat="1" ht="15" customHeight="1" x14ac:dyDescent="0.25">
      <c r="A31" s="49" t="s">
        <v>43</v>
      </c>
      <c r="B31" s="50"/>
      <c r="C31" s="49" t="s">
        <v>51</v>
      </c>
      <c r="D31" s="50"/>
      <c r="E31" s="49"/>
      <c r="F31" s="50"/>
      <c r="G31" s="49"/>
      <c r="H31" s="50"/>
      <c r="I31" s="49"/>
      <c r="J31" s="50"/>
      <c r="K31" s="50"/>
      <c r="L31" s="49"/>
      <c r="M31" s="50"/>
      <c r="N31" s="50"/>
      <c r="O31" s="49"/>
      <c r="P31" s="50"/>
      <c r="Q31" s="49"/>
      <c r="R31" s="50"/>
      <c r="S31" s="58" t="s">
        <v>52</v>
      </c>
      <c r="T31" s="50"/>
      <c r="U31" s="50"/>
      <c r="V31" s="50"/>
      <c r="W31" s="50"/>
      <c r="X31" s="50"/>
      <c r="Y31" s="50"/>
      <c r="Z31" s="50"/>
      <c r="AA31" s="49" t="s">
        <v>29</v>
      </c>
      <c r="AB31" s="50"/>
      <c r="AC31" s="50"/>
      <c r="AD31" s="50"/>
      <c r="AE31" s="50"/>
      <c r="AF31" s="49" t="s">
        <v>30</v>
      </c>
      <c r="AG31" s="50"/>
      <c r="AH31" s="50"/>
      <c r="AI31" s="17" t="s">
        <v>45</v>
      </c>
      <c r="AJ31" s="64" t="s">
        <v>46</v>
      </c>
      <c r="AK31" s="50"/>
      <c r="AL31" s="50"/>
      <c r="AM31" s="50"/>
      <c r="AN31" s="50"/>
      <c r="AO31" s="50"/>
      <c r="AP31" s="18">
        <v>31085951961</v>
      </c>
      <c r="AQ31" s="18">
        <v>30997951961</v>
      </c>
      <c r="AR31" s="18">
        <v>88000000</v>
      </c>
      <c r="AS31" s="65">
        <v>0</v>
      </c>
      <c r="AT31" s="60"/>
      <c r="AU31" s="65">
        <v>26426981880</v>
      </c>
      <c r="AV31" s="60"/>
      <c r="AW31" s="18">
        <v>4570970081</v>
      </c>
      <c r="AX31" s="18">
        <v>26190510241</v>
      </c>
      <c r="AY31" s="18">
        <v>236471639</v>
      </c>
      <c r="AZ31" s="18">
        <v>26190510241</v>
      </c>
      <c r="BA31" s="18">
        <v>0</v>
      </c>
      <c r="BB31" s="18">
        <v>26190510241</v>
      </c>
      <c r="BC31" s="18">
        <v>0</v>
      </c>
      <c r="BD31" s="18">
        <v>38973653</v>
      </c>
      <c r="BE31" s="11"/>
    </row>
    <row r="32" spans="1:57" s="10" customFormat="1" ht="15" customHeight="1" x14ac:dyDescent="0.25">
      <c r="A32" s="49" t="s">
        <v>43</v>
      </c>
      <c r="B32" s="50"/>
      <c r="C32" s="49" t="s">
        <v>51</v>
      </c>
      <c r="D32" s="50"/>
      <c r="E32" s="49" t="s">
        <v>51</v>
      </c>
      <c r="F32" s="50"/>
      <c r="G32" s="49"/>
      <c r="H32" s="50"/>
      <c r="I32" s="49"/>
      <c r="J32" s="50"/>
      <c r="K32" s="50"/>
      <c r="L32" s="49"/>
      <c r="M32" s="50"/>
      <c r="N32" s="50"/>
      <c r="O32" s="49"/>
      <c r="P32" s="50"/>
      <c r="Q32" s="49"/>
      <c r="R32" s="50"/>
      <c r="S32" s="58" t="s">
        <v>53</v>
      </c>
      <c r="T32" s="50"/>
      <c r="U32" s="50"/>
      <c r="V32" s="50"/>
      <c r="W32" s="50"/>
      <c r="X32" s="50"/>
      <c r="Y32" s="50"/>
      <c r="Z32" s="50"/>
      <c r="AA32" s="49" t="s">
        <v>29</v>
      </c>
      <c r="AB32" s="50"/>
      <c r="AC32" s="50"/>
      <c r="AD32" s="50"/>
      <c r="AE32" s="50"/>
      <c r="AF32" s="49" t="s">
        <v>30</v>
      </c>
      <c r="AG32" s="50"/>
      <c r="AH32" s="50"/>
      <c r="AI32" s="17" t="s">
        <v>45</v>
      </c>
      <c r="AJ32" s="64" t="s">
        <v>46</v>
      </c>
      <c r="AK32" s="50"/>
      <c r="AL32" s="50"/>
      <c r="AM32" s="50"/>
      <c r="AN32" s="50"/>
      <c r="AO32" s="50"/>
      <c r="AP32" s="18">
        <v>31085951961</v>
      </c>
      <c r="AQ32" s="18">
        <v>30997951961</v>
      </c>
      <c r="AR32" s="18">
        <v>88000000</v>
      </c>
      <c r="AS32" s="65">
        <v>0</v>
      </c>
      <c r="AT32" s="60"/>
      <c r="AU32" s="65">
        <v>26426981880</v>
      </c>
      <c r="AV32" s="60"/>
      <c r="AW32" s="18">
        <v>4570970081</v>
      </c>
      <c r="AX32" s="18">
        <v>26190510241</v>
      </c>
      <c r="AY32" s="18">
        <v>236471639</v>
      </c>
      <c r="AZ32" s="18">
        <v>26190510241</v>
      </c>
      <c r="BA32" s="18">
        <v>0</v>
      </c>
      <c r="BB32" s="18">
        <v>26190510241</v>
      </c>
      <c r="BC32" s="18">
        <v>0</v>
      </c>
      <c r="BD32" s="18">
        <v>38973653</v>
      </c>
      <c r="BE32" s="11"/>
    </row>
    <row r="33" spans="1:57" s="10" customFormat="1" ht="15" customHeight="1" x14ac:dyDescent="0.25">
      <c r="A33" s="49" t="s">
        <v>43</v>
      </c>
      <c r="B33" s="50"/>
      <c r="C33" s="49" t="s">
        <v>51</v>
      </c>
      <c r="D33" s="50"/>
      <c r="E33" s="49" t="s">
        <v>51</v>
      </c>
      <c r="F33" s="50"/>
      <c r="G33" s="49" t="s">
        <v>51</v>
      </c>
      <c r="H33" s="50"/>
      <c r="I33" s="49"/>
      <c r="J33" s="50"/>
      <c r="K33" s="50"/>
      <c r="L33" s="49"/>
      <c r="M33" s="50"/>
      <c r="N33" s="50"/>
      <c r="O33" s="49"/>
      <c r="P33" s="50"/>
      <c r="Q33" s="49"/>
      <c r="R33" s="50"/>
      <c r="S33" s="58" t="s">
        <v>54</v>
      </c>
      <c r="T33" s="50"/>
      <c r="U33" s="50"/>
      <c r="V33" s="50"/>
      <c r="W33" s="50"/>
      <c r="X33" s="50"/>
      <c r="Y33" s="50"/>
      <c r="Z33" s="50"/>
      <c r="AA33" s="49" t="s">
        <v>29</v>
      </c>
      <c r="AB33" s="50"/>
      <c r="AC33" s="50"/>
      <c r="AD33" s="50"/>
      <c r="AE33" s="50"/>
      <c r="AF33" s="49" t="s">
        <v>30</v>
      </c>
      <c r="AG33" s="50"/>
      <c r="AH33" s="50"/>
      <c r="AI33" s="17" t="s">
        <v>45</v>
      </c>
      <c r="AJ33" s="64" t="s">
        <v>46</v>
      </c>
      <c r="AK33" s="50"/>
      <c r="AL33" s="50"/>
      <c r="AM33" s="50"/>
      <c r="AN33" s="50"/>
      <c r="AO33" s="50"/>
      <c r="AP33" s="18">
        <v>21096301908</v>
      </c>
      <c r="AQ33" s="18">
        <v>21074301908</v>
      </c>
      <c r="AR33" s="18">
        <v>22000000</v>
      </c>
      <c r="AS33" s="65">
        <v>0</v>
      </c>
      <c r="AT33" s="60"/>
      <c r="AU33" s="65">
        <v>17499267473</v>
      </c>
      <c r="AV33" s="60"/>
      <c r="AW33" s="18">
        <v>3575034435</v>
      </c>
      <c r="AX33" s="18">
        <v>17445796709</v>
      </c>
      <c r="AY33" s="18">
        <v>53470764</v>
      </c>
      <c r="AZ33" s="18">
        <v>17445796709</v>
      </c>
      <c r="BA33" s="18">
        <v>0</v>
      </c>
      <c r="BB33" s="18">
        <v>17445796709</v>
      </c>
      <c r="BC33" s="18">
        <v>0</v>
      </c>
      <c r="BD33" s="18">
        <v>25739052</v>
      </c>
      <c r="BE33" s="11"/>
    </row>
    <row r="34" spans="1:57" s="10" customFormat="1" ht="15" customHeight="1" x14ac:dyDescent="0.25">
      <c r="A34" s="49" t="s">
        <v>43</v>
      </c>
      <c r="B34" s="50"/>
      <c r="C34" s="49" t="s">
        <v>51</v>
      </c>
      <c r="D34" s="50"/>
      <c r="E34" s="49" t="s">
        <v>51</v>
      </c>
      <c r="F34" s="50"/>
      <c r="G34" s="49" t="s">
        <v>51</v>
      </c>
      <c r="H34" s="50"/>
      <c r="I34" s="49" t="s">
        <v>55</v>
      </c>
      <c r="J34" s="50"/>
      <c r="K34" s="50"/>
      <c r="L34" s="49"/>
      <c r="M34" s="50"/>
      <c r="N34" s="50"/>
      <c r="O34" s="49"/>
      <c r="P34" s="50"/>
      <c r="Q34" s="49"/>
      <c r="R34" s="50"/>
      <c r="S34" s="58" t="s">
        <v>56</v>
      </c>
      <c r="T34" s="50"/>
      <c r="U34" s="50"/>
      <c r="V34" s="50"/>
      <c r="W34" s="50"/>
      <c r="X34" s="50"/>
      <c r="Y34" s="50"/>
      <c r="Z34" s="50"/>
      <c r="AA34" s="49" t="s">
        <v>29</v>
      </c>
      <c r="AB34" s="50"/>
      <c r="AC34" s="50"/>
      <c r="AD34" s="50"/>
      <c r="AE34" s="50"/>
      <c r="AF34" s="49" t="s">
        <v>30</v>
      </c>
      <c r="AG34" s="50"/>
      <c r="AH34" s="50"/>
      <c r="AI34" s="17" t="s">
        <v>45</v>
      </c>
      <c r="AJ34" s="64" t="s">
        <v>46</v>
      </c>
      <c r="AK34" s="50"/>
      <c r="AL34" s="50"/>
      <c r="AM34" s="50"/>
      <c r="AN34" s="50"/>
      <c r="AO34" s="50"/>
      <c r="AP34" s="18">
        <v>20171748483</v>
      </c>
      <c r="AQ34" s="18">
        <v>20149748483</v>
      </c>
      <c r="AR34" s="18">
        <v>22000000</v>
      </c>
      <c r="AS34" s="65">
        <v>0</v>
      </c>
      <c r="AT34" s="60"/>
      <c r="AU34" s="65">
        <v>17053722695</v>
      </c>
      <c r="AV34" s="60"/>
      <c r="AW34" s="18">
        <v>3096025788</v>
      </c>
      <c r="AX34" s="18">
        <v>17001067672</v>
      </c>
      <c r="AY34" s="18">
        <v>52655023</v>
      </c>
      <c r="AZ34" s="18">
        <v>17001067672</v>
      </c>
      <c r="BA34" s="18">
        <v>0</v>
      </c>
      <c r="BB34" s="18">
        <v>17001067672</v>
      </c>
      <c r="BC34" s="18">
        <v>0</v>
      </c>
      <c r="BD34" s="18">
        <v>25739052</v>
      </c>
      <c r="BE34" s="11"/>
    </row>
    <row r="35" spans="1:57" s="10" customFormat="1" ht="15" customHeight="1" x14ac:dyDescent="0.25">
      <c r="A35" s="51" t="s">
        <v>43</v>
      </c>
      <c r="B35" s="50"/>
      <c r="C35" s="51" t="s">
        <v>51</v>
      </c>
      <c r="D35" s="50"/>
      <c r="E35" s="51" t="s">
        <v>51</v>
      </c>
      <c r="F35" s="50"/>
      <c r="G35" s="51" t="s">
        <v>51</v>
      </c>
      <c r="H35" s="50"/>
      <c r="I35" s="51" t="s">
        <v>55</v>
      </c>
      <c r="J35" s="50"/>
      <c r="K35" s="50"/>
      <c r="L35" s="51" t="s">
        <v>55</v>
      </c>
      <c r="M35" s="50"/>
      <c r="N35" s="50"/>
      <c r="O35" s="51"/>
      <c r="P35" s="50"/>
      <c r="Q35" s="51"/>
      <c r="R35" s="50"/>
      <c r="S35" s="61" t="s">
        <v>57</v>
      </c>
      <c r="T35" s="50"/>
      <c r="U35" s="50"/>
      <c r="V35" s="50"/>
      <c r="W35" s="50"/>
      <c r="X35" s="50"/>
      <c r="Y35" s="50"/>
      <c r="Z35" s="50"/>
      <c r="AA35" s="51" t="s">
        <v>29</v>
      </c>
      <c r="AB35" s="50"/>
      <c r="AC35" s="50"/>
      <c r="AD35" s="50"/>
      <c r="AE35" s="50"/>
      <c r="AF35" s="51" t="s">
        <v>30</v>
      </c>
      <c r="AG35" s="50"/>
      <c r="AH35" s="50"/>
      <c r="AI35" s="19" t="s">
        <v>45</v>
      </c>
      <c r="AJ35" s="62" t="s">
        <v>46</v>
      </c>
      <c r="AK35" s="50"/>
      <c r="AL35" s="50"/>
      <c r="AM35" s="50"/>
      <c r="AN35" s="50"/>
      <c r="AO35" s="50"/>
      <c r="AP35" s="20">
        <v>14168366756</v>
      </c>
      <c r="AQ35" s="20">
        <v>14146366756</v>
      </c>
      <c r="AR35" s="20">
        <v>22000000</v>
      </c>
      <c r="AS35" s="59">
        <v>0</v>
      </c>
      <c r="AT35" s="60"/>
      <c r="AU35" s="59">
        <v>12710893949</v>
      </c>
      <c r="AV35" s="60"/>
      <c r="AW35" s="20">
        <v>1435472807</v>
      </c>
      <c r="AX35" s="20">
        <v>12703921263</v>
      </c>
      <c r="AY35" s="20">
        <v>6972686</v>
      </c>
      <c r="AZ35" s="20">
        <v>12703921263</v>
      </c>
      <c r="BA35" s="20">
        <v>0</v>
      </c>
      <c r="BB35" s="20">
        <v>12703921263</v>
      </c>
      <c r="BC35" s="20">
        <v>0</v>
      </c>
      <c r="BD35" s="20">
        <v>10674765</v>
      </c>
      <c r="BE35" s="11"/>
    </row>
    <row r="36" spans="1:57" s="10" customFormat="1" ht="15" customHeight="1" x14ac:dyDescent="0.25">
      <c r="A36" s="51" t="s">
        <v>43</v>
      </c>
      <c r="B36" s="50"/>
      <c r="C36" s="51" t="s">
        <v>51</v>
      </c>
      <c r="D36" s="50"/>
      <c r="E36" s="51" t="s">
        <v>51</v>
      </c>
      <c r="F36" s="50"/>
      <c r="G36" s="51" t="s">
        <v>51</v>
      </c>
      <c r="H36" s="50"/>
      <c r="I36" s="51" t="s">
        <v>55</v>
      </c>
      <c r="J36" s="50"/>
      <c r="K36" s="50"/>
      <c r="L36" s="51" t="s">
        <v>58</v>
      </c>
      <c r="M36" s="50"/>
      <c r="N36" s="50"/>
      <c r="O36" s="51"/>
      <c r="P36" s="50"/>
      <c r="Q36" s="51"/>
      <c r="R36" s="50"/>
      <c r="S36" s="61" t="s">
        <v>59</v>
      </c>
      <c r="T36" s="50"/>
      <c r="U36" s="50"/>
      <c r="V36" s="50"/>
      <c r="W36" s="50"/>
      <c r="X36" s="50"/>
      <c r="Y36" s="50"/>
      <c r="Z36" s="50"/>
      <c r="AA36" s="51" t="s">
        <v>29</v>
      </c>
      <c r="AB36" s="50"/>
      <c r="AC36" s="50"/>
      <c r="AD36" s="50"/>
      <c r="AE36" s="50"/>
      <c r="AF36" s="51" t="s">
        <v>30</v>
      </c>
      <c r="AG36" s="50"/>
      <c r="AH36" s="50"/>
      <c r="AI36" s="19" t="s">
        <v>45</v>
      </c>
      <c r="AJ36" s="62" t="s">
        <v>46</v>
      </c>
      <c r="AK36" s="50"/>
      <c r="AL36" s="50"/>
      <c r="AM36" s="50"/>
      <c r="AN36" s="50"/>
      <c r="AO36" s="50"/>
      <c r="AP36" s="20">
        <v>90157782</v>
      </c>
      <c r="AQ36" s="20">
        <v>90157782</v>
      </c>
      <c r="AR36" s="20">
        <v>0</v>
      </c>
      <c r="AS36" s="59">
        <v>0</v>
      </c>
      <c r="AT36" s="60"/>
      <c r="AU36" s="59">
        <v>80002075</v>
      </c>
      <c r="AV36" s="60"/>
      <c r="AW36" s="20">
        <v>10155707</v>
      </c>
      <c r="AX36" s="20">
        <v>80002075</v>
      </c>
      <c r="AY36" s="20">
        <v>0</v>
      </c>
      <c r="AZ36" s="20">
        <v>80002075</v>
      </c>
      <c r="BA36" s="20">
        <v>0</v>
      </c>
      <c r="BB36" s="20">
        <v>80002075</v>
      </c>
      <c r="BC36" s="20">
        <v>0</v>
      </c>
      <c r="BD36" s="20">
        <v>0</v>
      </c>
      <c r="BE36" s="11"/>
    </row>
    <row r="37" spans="1:57" s="10" customFormat="1" ht="15" customHeight="1" x14ac:dyDescent="0.25">
      <c r="A37" s="51" t="s">
        <v>43</v>
      </c>
      <c r="B37" s="50"/>
      <c r="C37" s="51" t="s">
        <v>51</v>
      </c>
      <c r="D37" s="50"/>
      <c r="E37" s="51" t="s">
        <v>51</v>
      </c>
      <c r="F37" s="50"/>
      <c r="G37" s="51" t="s">
        <v>51</v>
      </c>
      <c r="H37" s="50"/>
      <c r="I37" s="51" t="s">
        <v>55</v>
      </c>
      <c r="J37" s="50"/>
      <c r="K37" s="50"/>
      <c r="L37" s="51" t="s">
        <v>60</v>
      </c>
      <c r="M37" s="50"/>
      <c r="N37" s="50"/>
      <c r="O37" s="51"/>
      <c r="P37" s="50"/>
      <c r="Q37" s="51"/>
      <c r="R37" s="50"/>
      <c r="S37" s="61" t="s">
        <v>61</v>
      </c>
      <c r="T37" s="50"/>
      <c r="U37" s="50"/>
      <c r="V37" s="50"/>
      <c r="W37" s="50"/>
      <c r="X37" s="50"/>
      <c r="Y37" s="50"/>
      <c r="Z37" s="50"/>
      <c r="AA37" s="51" t="s">
        <v>29</v>
      </c>
      <c r="AB37" s="50"/>
      <c r="AC37" s="50"/>
      <c r="AD37" s="50"/>
      <c r="AE37" s="50"/>
      <c r="AF37" s="51" t="s">
        <v>30</v>
      </c>
      <c r="AG37" s="50"/>
      <c r="AH37" s="50"/>
      <c r="AI37" s="19" t="s">
        <v>45</v>
      </c>
      <c r="AJ37" s="62" t="s">
        <v>46</v>
      </c>
      <c r="AK37" s="50"/>
      <c r="AL37" s="50"/>
      <c r="AM37" s="50"/>
      <c r="AN37" s="50"/>
      <c r="AO37" s="50"/>
      <c r="AP37" s="20">
        <v>169989471</v>
      </c>
      <c r="AQ37" s="20">
        <v>169989471</v>
      </c>
      <c r="AR37" s="20">
        <v>0</v>
      </c>
      <c r="AS37" s="59">
        <v>0</v>
      </c>
      <c r="AT37" s="60"/>
      <c r="AU37" s="59">
        <v>155181398</v>
      </c>
      <c r="AV37" s="60"/>
      <c r="AW37" s="20">
        <v>14808073</v>
      </c>
      <c r="AX37" s="20">
        <v>155181398</v>
      </c>
      <c r="AY37" s="20">
        <v>0</v>
      </c>
      <c r="AZ37" s="20">
        <v>155181398</v>
      </c>
      <c r="BA37" s="20">
        <v>0</v>
      </c>
      <c r="BB37" s="20">
        <v>155181398</v>
      </c>
      <c r="BC37" s="20">
        <v>0</v>
      </c>
      <c r="BD37" s="20">
        <v>0</v>
      </c>
      <c r="BE37" s="11"/>
    </row>
    <row r="38" spans="1:57" s="10" customFormat="1" ht="15" customHeight="1" x14ac:dyDescent="0.25">
      <c r="A38" s="51" t="s">
        <v>43</v>
      </c>
      <c r="B38" s="50"/>
      <c r="C38" s="51" t="s">
        <v>51</v>
      </c>
      <c r="D38" s="50"/>
      <c r="E38" s="51" t="s">
        <v>51</v>
      </c>
      <c r="F38" s="50"/>
      <c r="G38" s="51" t="s">
        <v>51</v>
      </c>
      <c r="H38" s="50"/>
      <c r="I38" s="51" t="s">
        <v>55</v>
      </c>
      <c r="J38" s="50"/>
      <c r="K38" s="50"/>
      <c r="L38" s="51" t="s">
        <v>62</v>
      </c>
      <c r="M38" s="50"/>
      <c r="N38" s="50"/>
      <c r="O38" s="51"/>
      <c r="P38" s="50"/>
      <c r="Q38" s="51"/>
      <c r="R38" s="50"/>
      <c r="S38" s="61" t="s">
        <v>63</v>
      </c>
      <c r="T38" s="50"/>
      <c r="U38" s="50"/>
      <c r="V38" s="50"/>
      <c r="W38" s="50"/>
      <c r="X38" s="50"/>
      <c r="Y38" s="50"/>
      <c r="Z38" s="50"/>
      <c r="AA38" s="51" t="s">
        <v>29</v>
      </c>
      <c r="AB38" s="50"/>
      <c r="AC38" s="50"/>
      <c r="AD38" s="50"/>
      <c r="AE38" s="50"/>
      <c r="AF38" s="51" t="s">
        <v>30</v>
      </c>
      <c r="AG38" s="50"/>
      <c r="AH38" s="50"/>
      <c r="AI38" s="19" t="s">
        <v>45</v>
      </c>
      <c r="AJ38" s="62" t="s">
        <v>46</v>
      </c>
      <c r="AK38" s="50"/>
      <c r="AL38" s="50"/>
      <c r="AM38" s="50"/>
      <c r="AN38" s="50"/>
      <c r="AO38" s="50"/>
      <c r="AP38" s="20">
        <v>183750267</v>
      </c>
      <c r="AQ38" s="20">
        <v>183750267</v>
      </c>
      <c r="AR38" s="20">
        <v>0</v>
      </c>
      <c r="AS38" s="59">
        <v>0</v>
      </c>
      <c r="AT38" s="60"/>
      <c r="AU38" s="59">
        <v>180698226</v>
      </c>
      <c r="AV38" s="60"/>
      <c r="AW38" s="20">
        <v>3052041</v>
      </c>
      <c r="AX38" s="20">
        <v>171664248</v>
      </c>
      <c r="AY38" s="20">
        <v>9033978</v>
      </c>
      <c r="AZ38" s="20">
        <v>171664248</v>
      </c>
      <c r="BA38" s="20">
        <v>0</v>
      </c>
      <c r="BB38" s="20">
        <v>171664248</v>
      </c>
      <c r="BC38" s="20">
        <v>0</v>
      </c>
      <c r="BD38" s="20">
        <v>14686123</v>
      </c>
      <c r="BE38" s="11"/>
    </row>
    <row r="39" spans="1:57" s="10" customFormat="1" ht="15" customHeight="1" x14ac:dyDescent="0.25">
      <c r="A39" s="51" t="s">
        <v>43</v>
      </c>
      <c r="B39" s="50"/>
      <c r="C39" s="51" t="s">
        <v>51</v>
      </c>
      <c r="D39" s="50"/>
      <c r="E39" s="51" t="s">
        <v>51</v>
      </c>
      <c r="F39" s="50"/>
      <c r="G39" s="51" t="s">
        <v>51</v>
      </c>
      <c r="H39" s="50"/>
      <c r="I39" s="51" t="s">
        <v>55</v>
      </c>
      <c r="J39" s="50"/>
      <c r="K39" s="50"/>
      <c r="L39" s="51" t="s">
        <v>64</v>
      </c>
      <c r="M39" s="50"/>
      <c r="N39" s="50"/>
      <c r="O39" s="51"/>
      <c r="P39" s="50"/>
      <c r="Q39" s="51"/>
      <c r="R39" s="50"/>
      <c r="S39" s="61" t="s">
        <v>65</v>
      </c>
      <c r="T39" s="50"/>
      <c r="U39" s="50"/>
      <c r="V39" s="50"/>
      <c r="W39" s="50"/>
      <c r="X39" s="50"/>
      <c r="Y39" s="50"/>
      <c r="Z39" s="50"/>
      <c r="AA39" s="51" t="s">
        <v>29</v>
      </c>
      <c r="AB39" s="50"/>
      <c r="AC39" s="50"/>
      <c r="AD39" s="50"/>
      <c r="AE39" s="50"/>
      <c r="AF39" s="51" t="s">
        <v>30</v>
      </c>
      <c r="AG39" s="50"/>
      <c r="AH39" s="50"/>
      <c r="AI39" s="19" t="s">
        <v>45</v>
      </c>
      <c r="AJ39" s="62" t="s">
        <v>46</v>
      </c>
      <c r="AK39" s="50"/>
      <c r="AL39" s="50"/>
      <c r="AM39" s="50"/>
      <c r="AN39" s="50"/>
      <c r="AO39" s="50"/>
      <c r="AP39" s="20">
        <v>711432055</v>
      </c>
      <c r="AQ39" s="20">
        <v>711432055</v>
      </c>
      <c r="AR39" s="20">
        <v>0</v>
      </c>
      <c r="AS39" s="59">
        <v>0</v>
      </c>
      <c r="AT39" s="60"/>
      <c r="AU39" s="59">
        <v>677465864</v>
      </c>
      <c r="AV39" s="60"/>
      <c r="AW39" s="20">
        <v>33966191</v>
      </c>
      <c r="AX39" s="20">
        <v>674484230</v>
      </c>
      <c r="AY39" s="20">
        <v>2981634</v>
      </c>
      <c r="AZ39" s="20">
        <v>674484230</v>
      </c>
      <c r="BA39" s="20">
        <v>0</v>
      </c>
      <c r="BB39" s="20">
        <v>674484230</v>
      </c>
      <c r="BC39" s="20">
        <v>0</v>
      </c>
      <c r="BD39" s="20">
        <v>0</v>
      </c>
      <c r="BE39" s="11"/>
    </row>
    <row r="40" spans="1:57" s="10" customFormat="1" ht="15" customHeight="1" x14ac:dyDescent="0.25">
      <c r="A40" s="51" t="s">
        <v>43</v>
      </c>
      <c r="B40" s="50"/>
      <c r="C40" s="51" t="s">
        <v>51</v>
      </c>
      <c r="D40" s="50"/>
      <c r="E40" s="51" t="s">
        <v>51</v>
      </c>
      <c r="F40" s="50"/>
      <c r="G40" s="51" t="s">
        <v>51</v>
      </c>
      <c r="H40" s="50"/>
      <c r="I40" s="51" t="s">
        <v>55</v>
      </c>
      <c r="J40" s="50"/>
      <c r="K40" s="50"/>
      <c r="L40" s="51" t="s">
        <v>66</v>
      </c>
      <c r="M40" s="50"/>
      <c r="N40" s="50"/>
      <c r="O40" s="51"/>
      <c r="P40" s="50"/>
      <c r="Q40" s="51"/>
      <c r="R40" s="50"/>
      <c r="S40" s="61" t="s">
        <v>67</v>
      </c>
      <c r="T40" s="50"/>
      <c r="U40" s="50"/>
      <c r="V40" s="50"/>
      <c r="W40" s="50"/>
      <c r="X40" s="50"/>
      <c r="Y40" s="50"/>
      <c r="Z40" s="50"/>
      <c r="AA40" s="51" t="s">
        <v>29</v>
      </c>
      <c r="AB40" s="50"/>
      <c r="AC40" s="50"/>
      <c r="AD40" s="50"/>
      <c r="AE40" s="50"/>
      <c r="AF40" s="51" t="s">
        <v>30</v>
      </c>
      <c r="AG40" s="50"/>
      <c r="AH40" s="50"/>
      <c r="AI40" s="19" t="s">
        <v>45</v>
      </c>
      <c r="AJ40" s="62" t="s">
        <v>46</v>
      </c>
      <c r="AK40" s="50"/>
      <c r="AL40" s="50"/>
      <c r="AM40" s="50"/>
      <c r="AN40" s="50"/>
      <c r="AO40" s="50"/>
      <c r="AP40" s="20">
        <v>509109721</v>
      </c>
      <c r="AQ40" s="20">
        <v>509109721</v>
      </c>
      <c r="AR40" s="20">
        <v>0</v>
      </c>
      <c r="AS40" s="59">
        <v>0</v>
      </c>
      <c r="AT40" s="60"/>
      <c r="AU40" s="59">
        <v>466250903</v>
      </c>
      <c r="AV40" s="60"/>
      <c r="AW40" s="20">
        <v>42858818</v>
      </c>
      <c r="AX40" s="20">
        <v>461479590</v>
      </c>
      <c r="AY40" s="20">
        <v>4771313</v>
      </c>
      <c r="AZ40" s="20">
        <v>461479590</v>
      </c>
      <c r="BA40" s="20">
        <v>0</v>
      </c>
      <c r="BB40" s="20">
        <v>461479590</v>
      </c>
      <c r="BC40" s="20">
        <v>0</v>
      </c>
      <c r="BD40" s="20">
        <v>378164</v>
      </c>
      <c r="BE40" s="11"/>
    </row>
    <row r="41" spans="1:57" s="10" customFormat="1" ht="15" customHeight="1" x14ac:dyDescent="0.25">
      <c r="A41" s="51" t="s">
        <v>43</v>
      </c>
      <c r="B41" s="50"/>
      <c r="C41" s="51" t="s">
        <v>51</v>
      </c>
      <c r="D41" s="50"/>
      <c r="E41" s="51" t="s">
        <v>51</v>
      </c>
      <c r="F41" s="50"/>
      <c r="G41" s="51" t="s">
        <v>51</v>
      </c>
      <c r="H41" s="50"/>
      <c r="I41" s="51" t="s">
        <v>55</v>
      </c>
      <c r="J41" s="50"/>
      <c r="K41" s="50"/>
      <c r="L41" s="51" t="s">
        <v>68</v>
      </c>
      <c r="M41" s="50"/>
      <c r="N41" s="50"/>
      <c r="O41" s="51"/>
      <c r="P41" s="50"/>
      <c r="Q41" s="51"/>
      <c r="R41" s="50"/>
      <c r="S41" s="61" t="s">
        <v>251</v>
      </c>
      <c r="T41" s="50"/>
      <c r="U41" s="50"/>
      <c r="V41" s="50"/>
      <c r="W41" s="50"/>
      <c r="X41" s="50"/>
      <c r="Y41" s="50"/>
      <c r="Z41" s="50"/>
      <c r="AA41" s="51" t="s">
        <v>29</v>
      </c>
      <c r="AB41" s="50"/>
      <c r="AC41" s="50"/>
      <c r="AD41" s="50"/>
      <c r="AE41" s="50"/>
      <c r="AF41" s="51" t="s">
        <v>30</v>
      </c>
      <c r="AG41" s="50"/>
      <c r="AH41" s="50"/>
      <c r="AI41" s="19" t="s">
        <v>45</v>
      </c>
      <c r="AJ41" s="62" t="s">
        <v>46</v>
      </c>
      <c r="AK41" s="50"/>
      <c r="AL41" s="50"/>
      <c r="AM41" s="50"/>
      <c r="AN41" s="50"/>
      <c r="AO41" s="50"/>
      <c r="AP41" s="20">
        <v>2238207479</v>
      </c>
      <c r="AQ41" s="20">
        <v>2238207479</v>
      </c>
      <c r="AR41" s="20">
        <v>0</v>
      </c>
      <c r="AS41" s="59">
        <v>0</v>
      </c>
      <c r="AT41" s="60"/>
      <c r="AU41" s="59">
        <v>1848826960</v>
      </c>
      <c r="AV41" s="60"/>
      <c r="AW41" s="20">
        <v>389380519</v>
      </c>
      <c r="AX41" s="20">
        <v>1847684649</v>
      </c>
      <c r="AY41" s="20">
        <v>1142311</v>
      </c>
      <c r="AZ41" s="20">
        <v>1847684649</v>
      </c>
      <c r="BA41" s="20">
        <v>0</v>
      </c>
      <c r="BB41" s="20">
        <v>1847684649</v>
      </c>
      <c r="BC41" s="20">
        <v>0</v>
      </c>
      <c r="BD41" s="20">
        <v>0</v>
      </c>
      <c r="BE41" s="11"/>
    </row>
    <row r="42" spans="1:57" s="10" customFormat="1" ht="15" customHeight="1" x14ac:dyDescent="0.25">
      <c r="A42" s="51" t="s">
        <v>43</v>
      </c>
      <c r="B42" s="50"/>
      <c r="C42" s="51" t="s">
        <v>51</v>
      </c>
      <c r="D42" s="50"/>
      <c r="E42" s="51" t="s">
        <v>51</v>
      </c>
      <c r="F42" s="50"/>
      <c r="G42" s="51" t="s">
        <v>51</v>
      </c>
      <c r="H42" s="50"/>
      <c r="I42" s="51" t="s">
        <v>55</v>
      </c>
      <c r="J42" s="50"/>
      <c r="K42" s="50"/>
      <c r="L42" s="51" t="s">
        <v>69</v>
      </c>
      <c r="M42" s="50"/>
      <c r="N42" s="50"/>
      <c r="O42" s="51"/>
      <c r="P42" s="50"/>
      <c r="Q42" s="51"/>
      <c r="R42" s="50"/>
      <c r="S42" s="61" t="s">
        <v>70</v>
      </c>
      <c r="T42" s="50"/>
      <c r="U42" s="50"/>
      <c r="V42" s="50"/>
      <c r="W42" s="50"/>
      <c r="X42" s="50"/>
      <c r="Y42" s="50"/>
      <c r="Z42" s="50"/>
      <c r="AA42" s="51" t="s">
        <v>29</v>
      </c>
      <c r="AB42" s="50"/>
      <c r="AC42" s="50"/>
      <c r="AD42" s="50"/>
      <c r="AE42" s="50"/>
      <c r="AF42" s="51" t="s">
        <v>30</v>
      </c>
      <c r="AG42" s="50"/>
      <c r="AH42" s="50"/>
      <c r="AI42" s="19" t="s">
        <v>45</v>
      </c>
      <c r="AJ42" s="62" t="s">
        <v>46</v>
      </c>
      <c r="AK42" s="50"/>
      <c r="AL42" s="50"/>
      <c r="AM42" s="50"/>
      <c r="AN42" s="50"/>
      <c r="AO42" s="50"/>
      <c r="AP42" s="20">
        <v>1138658418</v>
      </c>
      <c r="AQ42" s="20">
        <v>1138658418</v>
      </c>
      <c r="AR42" s="20">
        <v>0</v>
      </c>
      <c r="AS42" s="59">
        <v>0</v>
      </c>
      <c r="AT42" s="60"/>
      <c r="AU42" s="59">
        <v>54275869</v>
      </c>
      <c r="AV42" s="60"/>
      <c r="AW42" s="20">
        <v>1084382549</v>
      </c>
      <c r="AX42" s="20">
        <v>47781427</v>
      </c>
      <c r="AY42" s="20">
        <v>6494442</v>
      </c>
      <c r="AZ42" s="20">
        <v>47781427</v>
      </c>
      <c r="BA42" s="20">
        <v>0</v>
      </c>
      <c r="BB42" s="20">
        <v>47781427</v>
      </c>
      <c r="BC42" s="20">
        <v>0</v>
      </c>
      <c r="BD42" s="20">
        <v>0</v>
      </c>
      <c r="BE42" s="11"/>
    </row>
    <row r="43" spans="1:57" s="10" customFormat="1" ht="15" customHeight="1" x14ac:dyDescent="0.25">
      <c r="A43" s="51" t="s">
        <v>43</v>
      </c>
      <c r="B43" s="50"/>
      <c r="C43" s="51" t="s">
        <v>51</v>
      </c>
      <c r="D43" s="50"/>
      <c r="E43" s="51" t="s">
        <v>51</v>
      </c>
      <c r="F43" s="50"/>
      <c r="G43" s="51" t="s">
        <v>51</v>
      </c>
      <c r="H43" s="50"/>
      <c r="I43" s="51" t="s">
        <v>55</v>
      </c>
      <c r="J43" s="50"/>
      <c r="K43" s="50"/>
      <c r="L43" s="51" t="s">
        <v>71</v>
      </c>
      <c r="M43" s="50"/>
      <c r="N43" s="50"/>
      <c r="O43" s="51"/>
      <c r="P43" s="50"/>
      <c r="Q43" s="51"/>
      <c r="R43" s="50"/>
      <c r="S43" s="61" t="s">
        <v>72</v>
      </c>
      <c r="T43" s="50"/>
      <c r="U43" s="50"/>
      <c r="V43" s="50"/>
      <c r="W43" s="50"/>
      <c r="X43" s="50"/>
      <c r="Y43" s="50"/>
      <c r="Z43" s="50"/>
      <c r="AA43" s="51" t="s">
        <v>29</v>
      </c>
      <c r="AB43" s="50"/>
      <c r="AC43" s="50"/>
      <c r="AD43" s="50"/>
      <c r="AE43" s="50"/>
      <c r="AF43" s="51" t="s">
        <v>30</v>
      </c>
      <c r="AG43" s="50"/>
      <c r="AH43" s="50"/>
      <c r="AI43" s="19" t="s">
        <v>45</v>
      </c>
      <c r="AJ43" s="62" t="s">
        <v>46</v>
      </c>
      <c r="AK43" s="50"/>
      <c r="AL43" s="50"/>
      <c r="AM43" s="50"/>
      <c r="AN43" s="50"/>
      <c r="AO43" s="50"/>
      <c r="AP43" s="20">
        <v>925878600</v>
      </c>
      <c r="AQ43" s="20">
        <v>925878600</v>
      </c>
      <c r="AR43" s="20">
        <v>0</v>
      </c>
      <c r="AS43" s="59">
        <v>0</v>
      </c>
      <c r="AT43" s="60"/>
      <c r="AU43" s="59">
        <v>861001071</v>
      </c>
      <c r="AV43" s="60"/>
      <c r="AW43" s="20">
        <v>64877529</v>
      </c>
      <c r="AX43" s="20">
        <v>839742412</v>
      </c>
      <c r="AY43" s="20">
        <v>21258659</v>
      </c>
      <c r="AZ43" s="20">
        <v>839742412</v>
      </c>
      <c r="BA43" s="20">
        <v>0</v>
      </c>
      <c r="BB43" s="20">
        <v>839742412</v>
      </c>
      <c r="BC43" s="20">
        <v>0</v>
      </c>
      <c r="BD43" s="20">
        <v>0</v>
      </c>
      <c r="BE43" s="11"/>
    </row>
    <row r="44" spans="1:57" s="10" customFormat="1" ht="15" customHeight="1" x14ac:dyDescent="0.25">
      <c r="A44" s="51" t="s">
        <v>43</v>
      </c>
      <c r="B44" s="50"/>
      <c r="C44" s="51" t="s">
        <v>51</v>
      </c>
      <c r="D44" s="50"/>
      <c r="E44" s="51" t="s">
        <v>51</v>
      </c>
      <c r="F44" s="50"/>
      <c r="G44" s="51" t="s">
        <v>51</v>
      </c>
      <c r="H44" s="50"/>
      <c r="I44" s="51" t="s">
        <v>55</v>
      </c>
      <c r="J44" s="50"/>
      <c r="K44" s="50"/>
      <c r="L44" s="51" t="s">
        <v>73</v>
      </c>
      <c r="M44" s="50"/>
      <c r="N44" s="50"/>
      <c r="O44" s="51"/>
      <c r="P44" s="50"/>
      <c r="Q44" s="51"/>
      <c r="R44" s="50"/>
      <c r="S44" s="61" t="s">
        <v>74</v>
      </c>
      <c r="T44" s="50"/>
      <c r="U44" s="50"/>
      <c r="V44" s="50"/>
      <c r="W44" s="50"/>
      <c r="X44" s="50"/>
      <c r="Y44" s="50"/>
      <c r="Z44" s="50"/>
      <c r="AA44" s="51" t="s">
        <v>29</v>
      </c>
      <c r="AB44" s="50"/>
      <c r="AC44" s="50"/>
      <c r="AD44" s="50"/>
      <c r="AE44" s="50"/>
      <c r="AF44" s="51" t="s">
        <v>30</v>
      </c>
      <c r="AG44" s="50"/>
      <c r="AH44" s="50"/>
      <c r="AI44" s="19" t="s">
        <v>45</v>
      </c>
      <c r="AJ44" s="62" t="s">
        <v>46</v>
      </c>
      <c r="AK44" s="50"/>
      <c r="AL44" s="50"/>
      <c r="AM44" s="50"/>
      <c r="AN44" s="50"/>
      <c r="AO44" s="50"/>
      <c r="AP44" s="20">
        <v>36197934</v>
      </c>
      <c r="AQ44" s="20">
        <v>36197934</v>
      </c>
      <c r="AR44" s="20">
        <v>0</v>
      </c>
      <c r="AS44" s="59">
        <v>0</v>
      </c>
      <c r="AT44" s="60"/>
      <c r="AU44" s="59">
        <v>19126380</v>
      </c>
      <c r="AV44" s="60"/>
      <c r="AW44" s="20">
        <v>17071554</v>
      </c>
      <c r="AX44" s="20">
        <v>19126380</v>
      </c>
      <c r="AY44" s="20">
        <v>0</v>
      </c>
      <c r="AZ44" s="20">
        <v>19126380</v>
      </c>
      <c r="BA44" s="20">
        <v>0</v>
      </c>
      <c r="BB44" s="20">
        <v>19126380</v>
      </c>
      <c r="BC44" s="20">
        <v>0</v>
      </c>
      <c r="BD44" s="20">
        <v>0</v>
      </c>
      <c r="BE44" s="11"/>
    </row>
    <row r="45" spans="1:57" s="10" customFormat="1" ht="15" customHeight="1" x14ac:dyDescent="0.25">
      <c r="A45" s="49" t="s">
        <v>43</v>
      </c>
      <c r="B45" s="50"/>
      <c r="C45" s="49" t="s">
        <v>51</v>
      </c>
      <c r="D45" s="50"/>
      <c r="E45" s="49" t="s">
        <v>51</v>
      </c>
      <c r="F45" s="50"/>
      <c r="G45" s="49" t="s">
        <v>51</v>
      </c>
      <c r="H45" s="50"/>
      <c r="I45" s="49" t="s">
        <v>75</v>
      </c>
      <c r="J45" s="50"/>
      <c r="K45" s="50"/>
      <c r="L45" s="49"/>
      <c r="M45" s="50"/>
      <c r="N45" s="50"/>
      <c r="O45" s="49"/>
      <c r="P45" s="50"/>
      <c r="Q45" s="49"/>
      <c r="R45" s="50"/>
      <c r="S45" s="58" t="s">
        <v>76</v>
      </c>
      <c r="T45" s="50"/>
      <c r="U45" s="50"/>
      <c r="V45" s="50"/>
      <c r="W45" s="50"/>
      <c r="X45" s="50"/>
      <c r="Y45" s="50"/>
      <c r="Z45" s="50"/>
      <c r="AA45" s="49" t="s">
        <v>29</v>
      </c>
      <c r="AB45" s="50"/>
      <c r="AC45" s="50"/>
      <c r="AD45" s="50"/>
      <c r="AE45" s="50"/>
      <c r="AF45" s="49" t="s">
        <v>30</v>
      </c>
      <c r="AG45" s="50"/>
      <c r="AH45" s="50"/>
      <c r="AI45" s="17" t="s">
        <v>45</v>
      </c>
      <c r="AJ45" s="64" t="s">
        <v>46</v>
      </c>
      <c r="AK45" s="50"/>
      <c r="AL45" s="50"/>
      <c r="AM45" s="50"/>
      <c r="AN45" s="50"/>
      <c r="AO45" s="50"/>
      <c r="AP45" s="18">
        <v>924553425</v>
      </c>
      <c r="AQ45" s="18">
        <v>924553425</v>
      </c>
      <c r="AR45" s="18">
        <v>0</v>
      </c>
      <c r="AS45" s="65">
        <v>0</v>
      </c>
      <c r="AT45" s="60"/>
      <c r="AU45" s="65">
        <v>445544778</v>
      </c>
      <c r="AV45" s="60"/>
      <c r="AW45" s="18">
        <v>479008647</v>
      </c>
      <c r="AX45" s="18">
        <v>444729037</v>
      </c>
      <c r="AY45" s="18">
        <v>815741</v>
      </c>
      <c r="AZ45" s="18">
        <v>444729037</v>
      </c>
      <c r="BA45" s="18">
        <v>0</v>
      </c>
      <c r="BB45" s="18">
        <v>444729037</v>
      </c>
      <c r="BC45" s="18">
        <v>0</v>
      </c>
      <c r="BD45" s="18">
        <v>0</v>
      </c>
      <c r="BE45" s="11"/>
    </row>
    <row r="46" spans="1:57" s="10" customFormat="1" ht="15" customHeight="1" x14ac:dyDescent="0.25">
      <c r="A46" s="51" t="s">
        <v>43</v>
      </c>
      <c r="B46" s="50"/>
      <c r="C46" s="51" t="s">
        <v>51</v>
      </c>
      <c r="D46" s="50"/>
      <c r="E46" s="51" t="s">
        <v>51</v>
      </c>
      <c r="F46" s="50"/>
      <c r="G46" s="51" t="s">
        <v>51</v>
      </c>
      <c r="H46" s="50"/>
      <c r="I46" s="51" t="s">
        <v>75</v>
      </c>
      <c r="J46" s="50"/>
      <c r="K46" s="50"/>
      <c r="L46" s="51" t="s">
        <v>58</v>
      </c>
      <c r="M46" s="50"/>
      <c r="N46" s="50"/>
      <c r="O46" s="51"/>
      <c r="P46" s="50"/>
      <c r="Q46" s="51"/>
      <c r="R46" s="50"/>
      <c r="S46" s="61" t="s">
        <v>77</v>
      </c>
      <c r="T46" s="50"/>
      <c r="U46" s="50"/>
      <c r="V46" s="50"/>
      <c r="W46" s="50"/>
      <c r="X46" s="50"/>
      <c r="Y46" s="50"/>
      <c r="Z46" s="50"/>
      <c r="AA46" s="51" t="s">
        <v>29</v>
      </c>
      <c r="AB46" s="50"/>
      <c r="AC46" s="50"/>
      <c r="AD46" s="50"/>
      <c r="AE46" s="50"/>
      <c r="AF46" s="51" t="s">
        <v>30</v>
      </c>
      <c r="AG46" s="50"/>
      <c r="AH46" s="50"/>
      <c r="AI46" s="19" t="s">
        <v>45</v>
      </c>
      <c r="AJ46" s="62" t="s">
        <v>46</v>
      </c>
      <c r="AK46" s="50"/>
      <c r="AL46" s="50"/>
      <c r="AM46" s="50"/>
      <c r="AN46" s="50"/>
      <c r="AO46" s="50"/>
      <c r="AP46" s="20">
        <v>476287580</v>
      </c>
      <c r="AQ46" s="20">
        <v>476287580</v>
      </c>
      <c r="AR46" s="20">
        <v>0</v>
      </c>
      <c r="AS46" s="59">
        <v>0</v>
      </c>
      <c r="AT46" s="60"/>
      <c r="AU46" s="59">
        <v>437639205</v>
      </c>
      <c r="AV46" s="60"/>
      <c r="AW46" s="20">
        <v>38648375</v>
      </c>
      <c r="AX46" s="20">
        <v>437257469</v>
      </c>
      <c r="AY46" s="20">
        <v>381736</v>
      </c>
      <c r="AZ46" s="20">
        <v>437257469</v>
      </c>
      <c r="BA46" s="20">
        <v>0</v>
      </c>
      <c r="BB46" s="20">
        <v>437257469</v>
      </c>
      <c r="BC46" s="20">
        <v>0</v>
      </c>
      <c r="BD46" s="20">
        <v>0</v>
      </c>
      <c r="BE46" s="11"/>
    </row>
    <row r="47" spans="1:57" s="10" customFormat="1" ht="15" customHeight="1" x14ac:dyDescent="0.25">
      <c r="A47" s="51" t="s">
        <v>43</v>
      </c>
      <c r="B47" s="50"/>
      <c r="C47" s="51" t="s">
        <v>51</v>
      </c>
      <c r="D47" s="50"/>
      <c r="E47" s="51" t="s">
        <v>51</v>
      </c>
      <c r="F47" s="50"/>
      <c r="G47" s="51" t="s">
        <v>51</v>
      </c>
      <c r="H47" s="50"/>
      <c r="I47" s="51" t="s">
        <v>75</v>
      </c>
      <c r="J47" s="50"/>
      <c r="K47" s="50"/>
      <c r="L47" s="51" t="s">
        <v>60</v>
      </c>
      <c r="M47" s="50"/>
      <c r="N47" s="50"/>
      <c r="O47" s="51"/>
      <c r="P47" s="50"/>
      <c r="Q47" s="51"/>
      <c r="R47" s="50"/>
      <c r="S47" s="61" t="s">
        <v>78</v>
      </c>
      <c r="T47" s="50"/>
      <c r="U47" s="50"/>
      <c r="V47" s="50"/>
      <c r="W47" s="50"/>
      <c r="X47" s="50"/>
      <c r="Y47" s="50"/>
      <c r="Z47" s="50"/>
      <c r="AA47" s="51" t="s">
        <v>29</v>
      </c>
      <c r="AB47" s="50"/>
      <c r="AC47" s="50"/>
      <c r="AD47" s="50"/>
      <c r="AE47" s="50"/>
      <c r="AF47" s="51" t="s">
        <v>30</v>
      </c>
      <c r="AG47" s="50"/>
      <c r="AH47" s="50"/>
      <c r="AI47" s="19" t="s">
        <v>45</v>
      </c>
      <c r="AJ47" s="62" t="s">
        <v>46</v>
      </c>
      <c r="AK47" s="50"/>
      <c r="AL47" s="50"/>
      <c r="AM47" s="50"/>
      <c r="AN47" s="50"/>
      <c r="AO47" s="50"/>
      <c r="AP47" s="20">
        <v>448265845</v>
      </c>
      <c r="AQ47" s="20">
        <v>448265845</v>
      </c>
      <c r="AR47" s="20">
        <v>0</v>
      </c>
      <c r="AS47" s="59">
        <v>0</v>
      </c>
      <c r="AT47" s="60"/>
      <c r="AU47" s="59">
        <v>7905573</v>
      </c>
      <c r="AV47" s="60"/>
      <c r="AW47" s="20">
        <v>440360272</v>
      </c>
      <c r="AX47" s="20">
        <v>7471568</v>
      </c>
      <c r="AY47" s="20">
        <v>434005</v>
      </c>
      <c r="AZ47" s="20">
        <v>7471568</v>
      </c>
      <c r="BA47" s="20">
        <v>0</v>
      </c>
      <c r="BB47" s="20">
        <v>7471568</v>
      </c>
      <c r="BC47" s="20">
        <v>0</v>
      </c>
      <c r="BD47" s="20">
        <v>0</v>
      </c>
      <c r="BE47" s="11"/>
    </row>
    <row r="48" spans="1:57" s="10" customFormat="1" ht="15" customHeight="1" x14ac:dyDescent="0.25">
      <c r="A48" s="49" t="s">
        <v>43</v>
      </c>
      <c r="B48" s="50"/>
      <c r="C48" s="49" t="s">
        <v>51</v>
      </c>
      <c r="D48" s="50"/>
      <c r="E48" s="49" t="s">
        <v>51</v>
      </c>
      <c r="F48" s="50"/>
      <c r="G48" s="49" t="s">
        <v>41</v>
      </c>
      <c r="H48" s="50"/>
      <c r="I48" s="49"/>
      <c r="J48" s="50"/>
      <c r="K48" s="50"/>
      <c r="L48" s="49"/>
      <c r="M48" s="50"/>
      <c r="N48" s="50"/>
      <c r="O48" s="49"/>
      <c r="P48" s="50"/>
      <c r="Q48" s="49"/>
      <c r="R48" s="50"/>
      <c r="S48" s="58" t="s">
        <v>79</v>
      </c>
      <c r="T48" s="50"/>
      <c r="U48" s="50"/>
      <c r="V48" s="50"/>
      <c r="W48" s="50"/>
      <c r="X48" s="50"/>
      <c r="Y48" s="50"/>
      <c r="Z48" s="50"/>
      <c r="AA48" s="49" t="s">
        <v>29</v>
      </c>
      <c r="AB48" s="50"/>
      <c r="AC48" s="50"/>
      <c r="AD48" s="50"/>
      <c r="AE48" s="50"/>
      <c r="AF48" s="49" t="s">
        <v>30</v>
      </c>
      <c r="AG48" s="50"/>
      <c r="AH48" s="50"/>
      <c r="AI48" s="17" t="s">
        <v>45</v>
      </c>
      <c r="AJ48" s="64" t="s">
        <v>46</v>
      </c>
      <c r="AK48" s="50"/>
      <c r="AL48" s="50"/>
      <c r="AM48" s="50"/>
      <c r="AN48" s="50"/>
      <c r="AO48" s="50"/>
      <c r="AP48" s="18">
        <v>7812807275</v>
      </c>
      <c r="AQ48" s="18">
        <v>7746807275</v>
      </c>
      <c r="AR48" s="18">
        <v>66000000</v>
      </c>
      <c r="AS48" s="65">
        <v>0</v>
      </c>
      <c r="AT48" s="60"/>
      <c r="AU48" s="65">
        <v>6878476538</v>
      </c>
      <c r="AV48" s="60"/>
      <c r="AW48" s="18">
        <v>868330737</v>
      </c>
      <c r="AX48" s="18">
        <v>6730615903</v>
      </c>
      <c r="AY48" s="18">
        <v>147860635</v>
      </c>
      <c r="AZ48" s="18">
        <v>6730615903</v>
      </c>
      <c r="BA48" s="18">
        <v>0</v>
      </c>
      <c r="BB48" s="18">
        <v>6730615903</v>
      </c>
      <c r="BC48" s="18">
        <v>0</v>
      </c>
      <c r="BD48" s="18">
        <v>0</v>
      </c>
      <c r="BE48" s="11"/>
    </row>
    <row r="49" spans="1:57" s="10" customFormat="1" ht="15" customHeight="1" x14ac:dyDescent="0.25">
      <c r="A49" s="51" t="s">
        <v>43</v>
      </c>
      <c r="B49" s="50"/>
      <c r="C49" s="51" t="s">
        <v>51</v>
      </c>
      <c r="D49" s="50"/>
      <c r="E49" s="51" t="s">
        <v>51</v>
      </c>
      <c r="F49" s="50"/>
      <c r="G49" s="51" t="s">
        <v>41</v>
      </c>
      <c r="H49" s="50"/>
      <c r="I49" s="51" t="s">
        <v>55</v>
      </c>
      <c r="J49" s="50"/>
      <c r="K49" s="50"/>
      <c r="L49" s="51"/>
      <c r="M49" s="50"/>
      <c r="N49" s="50"/>
      <c r="O49" s="51"/>
      <c r="P49" s="50"/>
      <c r="Q49" s="51"/>
      <c r="R49" s="50"/>
      <c r="S49" s="61" t="s">
        <v>80</v>
      </c>
      <c r="T49" s="50"/>
      <c r="U49" s="50"/>
      <c r="V49" s="50"/>
      <c r="W49" s="50"/>
      <c r="X49" s="50"/>
      <c r="Y49" s="50"/>
      <c r="Z49" s="50"/>
      <c r="AA49" s="51" t="s">
        <v>29</v>
      </c>
      <c r="AB49" s="50"/>
      <c r="AC49" s="50"/>
      <c r="AD49" s="50"/>
      <c r="AE49" s="50"/>
      <c r="AF49" s="51" t="s">
        <v>30</v>
      </c>
      <c r="AG49" s="50"/>
      <c r="AH49" s="50"/>
      <c r="AI49" s="19" t="s">
        <v>45</v>
      </c>
      <c r="AJ49" s="62" t="s">
        <v>46</v>
      </c>
      <c r="AK49" s="50"/>
      <c r="AL49" s="50"/>
      <c r="AM49" s="50"/>
      <c r="AN49" s="50"/>
      <c r="AO49" s="50"/>
      <c r="AP49" s="20">
        <v>2192903367</v>
      </c>
      <c r="AQ49" s="20">
        <v>2192903367</v>
      </c>
      <c r="AR49" s="20">
        <v>0</v>
      </c>
      <c r="AS49" s="59">
        <v>0</v>
      </c>
      <c r="AT49" s="60"/>
      <c r="AU49" s="59">
        <v>1961882200</v>
      </c>
      <c r="AV49" s="60"/>
      <c r="AW49" s="20">
        <v>231021167</v>
      </c>
      <c r="AX49" s="20">
        <v>1961525100</v>
      </c>
      <c r="AY49" s="20">
        <v>357100</v>
      </c>
      <c r="AZ49" s="20">
        <v>1961525100</v>
      </c>
      <c r="BA49" s="20">
        <v>0</v>
      </c>
      <c r="BB49" s="20">
        <v>1961525100</v>
      </c>
      <c r="BC49" s="20">
        <v>0</v>
      </c>
      <c r="BD49" s="20">
        <v>0</v>
      </c>
      <c r="BE49" s="11"/>
    </row>
    <row r="50" spans="1:57" s="10" customFormat="1" ht="15" customHeight="1" x14ac:dyDescent="0.25">
      <c r="A50" s="51" t="s">
        <v>43</v>
      </c>
      <c r="B50" s="50"/>
      <c r="C50" s="51" t="s">
        <v>51</v>
      </c>
      <c r="D50" s="50"/>
      <c r="E50" s="51" t="s">
        <v>51</v>
      </c>
      <c r="F50" s="50"/>
      <c r="G50" s="51" t="s">
        <v>41</v>
      </c>
      <c r="H50" s="50"/>
      <c r="I50" s="51" t="s">
        <v>75</v>
      </c>
      <c r="J50" s="50"/>
      <c r="K50" s="50"/>
      <c r="L50" s="51"/>
      <c r="M50" s="50"/>
      <c r="N50" s="50"/>
      <c r="O50" s="51"/>
      <c r="P50" s="50"/>
      <c r="Q50" s="51"/>
      <c r="R50" s="50"/>
      <c r="S50" s="61" t="s">
        <v>81</v>
      </c>
      <c r="T50" s="50"/>
      <c r="U50" s="50"/>
      <c r="V50" s="50"/>
      <c r="W50" s="50"/>
      <c r="X50" s="50"/>
      <c r="Y50" s="50"/>
      <c r="Z50" s="50"/>
      <c r="AA50" s="51" t="s">
        <v>29</v>
      </c>
      <c r="AB50" s="50"/>
      <c r="AC50" s="50"/>
      <c r="AD50" s="50"/>
      <c r="AE50" s="50"/>
      <c r="AF50" s="51" t="s">
        <v>30</v>
      </c>
      <c r="AG50" s="50"/>
      <c r="AH50" s="50"/>
      <c r="AI50" s="19" t="s">
        <v>45</v>
      </c>
      <c r="AJ50" s="62" t="s">
        <v>46</v>
      </c>
      <c r="AK50" s="50"/>
      <c r="AL50" s="50"/>
      <c r="AM50" s="50"/>
      <c r="AN50" s="50"/>
      <c r="AO50" s="50"/>
      <c r="AP50" s="20">
        <v>1540235548</v>
      </c>
      <c r="AQ50" s="20">
        <v>1540235548</v>
      </c>
      <c r="AR50" s="20">
        <v>0</v>
      </c>
      <c r="AS50" s="59">
        <v>0</v>
      </c>
      <c r="AT50" s="60"/>
      <c r="AU50" s="59">
        <v>1379129800</v>
      </c>
      <c r="AV50" s="60"/>
      <c r="AW50" s="20">
        <v>161105748</v>
      </c>
      <c r="AX50" s="20">
        <v>1375420900</v>
      </c>
      <c r="AY50" s="20">
        <v>3708900</v>
      </c>
      <c r="AZ50" s="20">
        <v>1375420900</v>
      </c>
      <c r="BA50" s="20">
        <v>0</v>
      </c>
      <c r="BB50" s="20">
        <v>1375420900</v>
      </c>
      <c r="BC50" s="20">
        <v>0</v>
      </c>
      <c r="BD50" s="20">
        <v>0</v>
      </c>
      <c r="BE50" s="11"/>
    </row>
    <row r="51" spans="1:57" s="10" customFormat="1" ht="15" customHeight="1" x14ac:dyDescent="0.25">
      <c r="A51" s="51" t="s">
        <v>43</v>
      </c>
      <c r="B51" s="50"/>
      <c r="C51" s="51" t="s">
        <v>51</v>
      </c>
      <c r="D51" s="50"/>
      <c r="E51" s="51" t="s">
        <v>51</v>
      </c>
      <c r="F51" s="50"/>
      <c r="G51" s="51" t="s">
        <v>41</v>
      </c>
      <c r="H51" s="50"/>
      <c r="I51" s="51" t="s">
        <v>58</v>
      </c>
      <c r="J51" s="50"/>
      <c r="K51" s="50"/>
      <c r="L51" s="51"/>
      <c r="M51" s="50"/>
      <c r="N51" s="50"/>
      <c r="O51" s="51"/>
      <c r="P51" s="50"/>
      <c r="Q51" s="51"/>
      <c r="R51" s="50"/>
      <c r="S51" s="61" t="s">
        <v>82</v>
      </c>
      <c r="T51" s="50"/>
      <c r="U51" s="50"/>
      <c r="V51" s="50"/>
      <c r="W51" s="50"/>
      <c r="X51" s="50"/>
      <c r="Y51" s="50"/>
      <c r="Z51" s="50"/>
      <c r="AA51" s="51" t="s">
        <v>29</v>
      </c>
      <c r="AB51" s="50"/>
      <c r="AC51" s="50"/>
      <c r="AD51" s="50"/>
      <c r="AE51" s="50"/>
      <c r="AF51" s="51" t="s">
        <v>30</v>
      </c>
      <c r="AG51" s="50"/>
      <c r="AH51" s="50"/>
      <c r="AI51" s="19" t="s">
        <v>45</v>
      </c>
      <c r="AJ51" s="62" t="s">
        <v>46</v>
      </c>
      <c r="AK51" s="50"/>
      <c r="AL51" s="50"/>
      <c r="AM51" s="50"/>
      <c r="AN51" s="50"/>
      <c r="AO51" s="50"/>
      <c r="AP51" s="20">
        <v>1795344560</v>
      </c>
      <c r="AQ51" s="20">
        <v>1729344560</v>
      </c>
      <c r="AR51" s="20">
        <v>66000000</v>
      </c>
      <c r="AS51" s="59">
        <v>0</v>
      </c>
      <c r="AT51" s="60"/>
      <c r="AU51" s="59">
        <v>1536643838</v>
      </c>
      <c r="AV51" s="60"/>
      <c r="AW51" s="20">
        <v>192700722</v>
      </c>
      <c r="AX51" s="20">
        <v>1395220703</v>
      </c>
      <c r="AY51" s="20">
        <v>141423135</v>
      </c>
      <c r="AZ51" s="20">
        <v>1395220703</v>
      </c>
      <c r="BA51" s="20">
        <v>0</v>
      </c>
      <c r="BB51" s="20">
        <v>1395220703</v>
      </c>
      <c r="BC51" s="20">
        <v>0</v>
      </c>
      <c r="BD51" s="20">
        <v>0</v>
      </c>
      <c r="BE51" s="11"/>
    </row>
    <row r="52" spans="1:57" s="10" customFormat="1" ht="15" customHeight="1" x14ac:dyDescent="0.25">
      <c r="A52" s="51" t="s">
        <v>43</v>
      </c>
      <c r="B52" s="50"/>
      <c r="C52" s="51" t="s">
        <v>51</v>
      </c>
      <c r="D52" s="50"/>
      <c r="E52" s="51" t="s">
        <v>51</v>
      </c>
      <c r="F52" s="50"/>
      <c r="G52" s="51" t="s">
        <v>41</v>
      </c>
      <c r="H52" s="50"/>
      <c r="I52" s="51" t="s">
        <v>60</v>
      </c>
      <c r="J52" s="50"/>
      <c r="K52" s="50"/>
      <c r="L52" s="51"/>
      <c r="M52" s="50"/>
      <c r="N52" s="50"/>
      <c r="O52" s="51"/>
      <c r="P52" s="50"/>
      <c r="Q52" s="51"/>
      <c r="R52" s="50"/>
      <c r="S52" s="61" t="s">
        <v>83</v>
      </c>
      <c r="T52" s="50"/>
      <c r="U52" s="50"/>
      <c r="V52" s="50"/>
      <c r="W52" s="50"/>
      <c r="X52" s="50"/>
      <c r="Y52" s="50"/>
      <c r="Z52" s="50"/>
      <c r="AA52" s="51" t="s">
        <v>29</v>
      </c>
      <c r="AB52" s="50"/>
      <c r="AC52" s="50"/>
      <c r="AD52" s="50"/>
      <c r="AE52" s="50"/>
      <c r="AF52" s="51" t="s">
        <v>30</v>
      </c>
      <c r="AG52" s="50"/>
      <c r="AH52" s="50"/>
      <c r="AI52" s="19" t="s">
        <v>45</v>
      </c>
      <c r="AJ52" s="62" t="s">
        <v>46</v>
      </c>
      <c r="AK52" s="50"/>
      <c r="AL52" s="50"/>
      <c r="AM52" s="50"/>
      <c r="AN52" s="50"/>
      <c r="AO52" s="50"/>
      <c r="AP52" s="20">
        <v>829246267</v>
      </c>
      <c r="AQ52" s="20">
        <v>829246267</v>
      </c>
      <c r="AR52" s="20">
        <v>0</v>
      </c>
      <c r="AS52" s="59">
        <v>0</v>
      </c>
      <c r="AT52" s="60"/>
      <c r="AU52" s="59">
        <v>730465700</v>
      </c>
      <c r="AV52" s="60"/>
      <c r="AW52" s="20">
        <v>98780567</v>
      </c>
      <c r="AX52" s="20">
        <v>729418400</v>
      </c>
      <c r="AY52" s="20">
        <v>1047300</v>
      </c>
      <c r="AZ52" s="20">
        <v>729418400</v>
      </c>
      <c r="BA52" s="20">
        <v>0</v>
      </c>
      <c r="BB52" s="20">
        <v>729418400</v>
      </c>
      <c r="BC52" s="20">
        <v>0</v>
      </c>
      <c r="BD52" s="20">
        <v>0</v>
      </c>
      <c r="BE52" s="11"/>
    </row>
    <row r="53" spans="1:57" s="10" customFormat="1" ht="15" customHeight="1" x14ac:dyDescent="0.25">
      <c r="A53" s="51" t="s">
        <v>43</v>
      </c>
      <c r="B53" s="50"/>
      <c r="C53" s="51" t="s">
        <v>51</v>
      </c>
      <c r="D53" s="50"/>
      <c r="E53" s="51" t="s">
        <v>51</v>
      </c>
      <c r="F53" s="50"/>
      <c r="G53" s="51" t="s">
        <v>41</v>
      </c>
      <c r="H53" s="50"/>
      <c r="I53" s="51" t="s">
        <v>62</v>
      </c>
      <c r="J53" s="50"/>
      <c r="K53" s="50"/>
      <c r="L53" s="51"/>
      <c r="M53" s="50"/>
      <c r="N53" s="50"/>
      <c r="O53" s="51"/>
      <c r="P53" s="50"/>
      <c r="Q53" s="51"/>
      <c r="R53" s="50"/>
      <c r="S53" s="61" t="s">
        <v>84</v>
      </c>
      <c r="T53" s="50"/>
      <c r="U53" s="50"/>
      <c r="V53" s="50"/>
      <c r="W53" s="50"/>
      <c r="X53" s="50"/>
      <c r="Y53" s="50"/>
      <c r="Z53" s="50"/>
      <c r="AA53" s="51" t="s">
        <v>29</v>
      </c>
      <c r="AB53" s="50"/>
      <c r="AC53" s="50"/>
      <c r="AD53" s="50"/>
      <c r="AE53" s="50"/>
      <c r="AF53" s="51" t="s">
        <v>30</v>
      </c>
      <c r="AG53" s="50"/>
      <c r="AH53" s="50"/>
      <c r="AI53" s="19" t="s">
        <v>45</v>
      </c>
      <c r="AJ53" s="62" t="s">
        <v>46</v>
      </c>
      <c r="AK53" s="50"/>
      <c r="AL53" s="50"/>
      <c r="AM53" s="50"/>
      <c r="AN53" s="50"/>
      <c r="AO53" s="50"/>
      <c r="AP53" s="20">
        <v>413552299</v>
      </c>
      <c r="AQ53" s="20">
        <v>413552299</v>
      </c>
      <c r="AR53" s="20">
        <v>0</v>
      </c>
      <c r="AS53" s="59">
        <v>0</v>
      </c>
      <c r="AT53" s="60"/>
      <c r="AU53" s="59">
        <v>356304900</v>
      </c>
      <c r="AV53" s="60"/>
      <c r="AW53" s="20">
        <v>57247399</v>
      </c>
      <c r="AX53" s="20">
        <v>356290000</v>
      </c>
      <c r="AY53" s="20">
        <v>14900</v>
      </c>
      <c r="AZ53" s="20">
        <v>356290000</v>
      </c>
      <c r="BA53" s="20">
        <v>0</v>
      </c>
      <c r="BB53" s="20">
        <v>356290000</v>
      </c>
      <c r="BC53" s="20">
        <v>0</v>
      </c>
      <c r="BD53" s="20">
        <v>0</v>
      </c>
      <c r="BE53" s="11"/>
    </row>
    <row r="54" spans="1:57" s="10" customFormat="1" ht="15" customHeight="1" x14ac:dyDescent="0.25">
      <c r="A54" s="51" t="s">
        <v>43</v>
      </c>
      <c r="B54" s="50"/>
      <c r="C54" s="51" t="s">
        <v>51</v>
      </c>
      <c r="D54" s="50"/>
      <c r="E54" s="51" t="s">
        <v>51</v>
      </c>
      <c r="F54" s="50"/>
      <c r="G54" s="51" t="s">
        <v>41</v>
      </c>
      <c r="H54" s="50"/>
      <c r="I54" s="51" t="s">
        <v>64</v>
      </c>
      <c r="J54" s="50"/>
      <c r="K54" s="50"/>
      <c r="L54" s="51"/>
      <c r="M54" s="50"/>
      <c r="N54" s="50"/>
      <c r="O54" s="51"/>
      <c r="P54" s="50"/>
      <c r="Q54" s="51"/>
      <c r="R54" s="50"/>
      <c r="S54" s="61" t="s">
        <v>85</v>
      </c>
      <c r="T54" s="50"/>
      <c r="U54" s="50"/>
      <c r="V54" s="50"/>
      <c r="W54" s="50"/>
      <c r="X54" s="50"/>
      <c r="Y54" s="50"/>
      <c r="Z54" s="50"/>
      <c r="AA54" s="51" t="s">
        <v>29</v>
      </c>
      <c r="AB54" s="50"/>
      <c r="AC54" s="50"/>
      <c r="AD54" s="50"/>
      <c r="AE54" s="50"/>
      <c r="AF54" s="51" t="s">
        <v>30</v>
      </c>
      <c r="AG54" s="50"/>
      <c r="AH54" s="50"/>
      <c r="AI54" s="19" t="s">
        <v>45</v>
      </c>
      <c r="AJ54" s="62" t="s">
        <v>46</v>
      </c>
      <c r="AK54" s="50"/>
      <c r="AL54" s="50"/>
      <c r="AM54" s="50"/>
      <c r="AN54" s="50"/>
      <c r="AO54" s="50"/>
      <c r="AP54" s="20">
        <v>623590667</v>
      </c>
      <c r="AQ54" s="20">
        <v>623590667</v>
      </c>
      <c r="AR54" s="20">
        <v>0</v>
      </c>
      <c r="AS54" s="59">
        <v>0</v>
      </c>
      <c r="AT54" s="60"/>
      <c r="AU54" s="59">
        <v>548231300</v>
      </c>
      <c r="AV54" s="60"/>
      <c r="AW54" s="20">
        <v>75359367</v>
      </c>
      <c r="AX54" s="20">
        <v>547445600</v>
      </c>
      <c r="AY54" s="20">
        <v>785700</v>
      </c>
      <c r="AZ54" s="20">
        <v>547445600</v>
      </c>
      <c r="BA54" s="20">
        <v>0</v>
      </c>
      <c r="BB54" s="20">
        <v>547445600</v>
      </c>
      <c r="BC54" s="20">
        <v>0</v>
      </c>
      <c r="BD54" s="20">
        <v>0</v>
      </c>
      <c r="BE54" s="11"/>
    </row>
    <row r="55" spans="1:57" s="10" customFormat="1" ht="15" customHeight="1" x14ac:dyDescent="0.25">
      <c r="A55" s="51" t="s">
        <v>43</v>
      </c>
      <c r="B55" s="50"/>
      <c r="C55" s="51" t="s">
        <v>51</v>
      </c>
      <c r="D55" s="50"/>
      <c r="E55" s="51" t="s">
        <v>51</v>
      </c>
      <c r="F55" s="50"/>
      <c r="G55" s="51" t="s">
        <v>41</v>
      </c>
      <c r="H55" s="50"/>
      <c r="I55" s="51" t="s">
        <v>66</v>
      </c>
      <c r="J55" s="50"/>
      <c r="K55" s="50"/>
      <c r="L55" s="51"/>
      <c r="M55" s="50"/>
      <c r="N55" s="50"/>
      <c r="O55" s="51"/>
      <c r="P55" s="50"/>
      <c r="Q55" s="51"/>
      <c r="R55" s="50"/>
      <c r="S55" s="61" t="s">
        <v>86</v>
      </c>
      <c r="T55" s="50"/>
      <c r="U55" s="50"/>
      <c r="V55" s="50"/>
      <c r="W55" s="50"/>
      <c r="X55" s="50"/>
      <c r="Y55" s="50"/>
      <c r="Z55" s="50"/>
      <c r="AA55" s="51" t="s">
        <v>29</v>
      </c>
      <c r="AB55" s="50"/>
      <c r="AC55" s="50"/>
      <c r="AD55" s="50"/>
      <c r="AE55" s="50"/>
      <c r="AF55" s="51" t="s">
        <v>30</v>
      </c>
      <c r="AG55" s="50"/>
      <c r="AH55" s="50"/>
      <c r="AI55" s="19" t="s">
        <v>45</v>
      </c>
      <c r="AJ55" s="62" t="s">
        <v>46</v>
      </c>
      <c r="AK55" s="50"/>
      <c r="AL55" s="50"/>
      <c r="AM55" s="50"/>
      <c r="AN55" s="50"/>
      <c r="AO55" s="50"/>
      <c r="AP55" s="20">
        <v>417934567</v>
      </c>
      <c r="AQ55" s="20">
        <v>417934567</v>
      </c>
      <c r="AR55" s="20">
        <v>0</v>
      </c>
      <c r="AS55" s="59">
        <v>0</v>
      </c>
      <c r="AT55" s="60"/>
      <c r="AU55" s="59">
        <v>365818800</v>
      </c>
      <c r="AV55" s="60"/>
      <c r="AW55" s="20">
        <v>52115767</v>
      </c>
      <c r="AX55" s="20">
        <v>365295200</v>
      </c>
      <c r="AY55" s="20">
        <v>523600</v>
      </c>
      <c r="AZ55" s="20">
        <v>365295200</v>
      </c>
      <c r="BA55" s="20">
        <v>0</v>
      </c>
      <c r="BB55" s="20">
        <v>365295200</v>
      </c>
      <c r="BC55" s="20">
        <v>0</v>
      </c>
      <c r="BD55" s="20">
        <v>0</v>
      </c>
      <c r="BE55" s="11"/>
    </row>
    <row r="56" spans="1:57" s="10" customFormat="1" ht="15" customHeight="1" x14ac:dyDescent="0.25">
      <c r="A56" s="49" t="s">
        <v>43</v>
      </c>
      <c r="B56" s="50"/>
      <c r="C56" s="49" t="s">
        <v>51</v>
      </c>
      <c r="D56" s="50"/>
      <c r="E56" s="49" t="s">
        <v>51</v>
      </c>
      <c r="F56" s="50"/>
      <c r="G56" s="49" t="s">
        <v>87</v>
      </c>
      <c r="H56" s="50"/>
      <c r="I56" s="49"/>
      <c r="J56" s="50"/>
      <c r="K56" s="50"/>
      <c r="L56" s="49"/>
      <c r="M56" s="50"/>
      <c r="N56" s="50"/>
      <c r="O56" s="49"/>
      <c r="P56" s="50"/>
      <c r="Q56" s="49"/>
      <c r="R56" s="50"/>
      <c r="S56" s="58" t="s">
        <v>88</v>
      </c>
      <c r="T56" s="50"/>
      <c r="U56" s="50"/>
      <c r="V56" s="50"/>
      <c r="W56" s="50"/>
      <c r="X56" s="50"/>
      <c r="Y56" s="50"/>
      <c r="Z56" s="50"/>
      <c r="AA56" s="49" t="s">
        <v>29</v>
      </c>
      <c r="AB56" s="50"/>
      <c r="AC56" s="50"/>
      <c r="AD56" s="50"/>
      <c r="AE56" s="50"/>
      <c r="AF56" s="49" t="s">
        <v>30</v>
      </c>
      <c r="AG56" s="50"/>
      <c r="AH56" s="50"/>
      <c r="AI56" s="17" t="s">
        <v>45</v>
      </c>
      <c r="AJ56" s="64" t="s">
        <v>46</v>
      </c>
      <c r="AK56" s="50"/>
      <c r="AL56" s="50"/>
      <c r="AM56" s="50"/>
      <c r="AN56" s="50"/>
      <c r="AO56" s="50"/>
      <c r="AP56" s="18">
        <v>2176842778</v>
      </c>
      <c r="AQ56" s="18">
        <v>2176842778</v>
      </c>
      <c r="AR56" s="18">
        <v>0</v>
      </c>
      <c r="AS56" s="65">
        <v>0</v>
      </c>
      <c r="AT56" s="60"/>
      <c r="AU56" s="65">
        <v>2049237869</v>
      </c>
      <c r="AV56" s="60"/>
      <c r="AW56" s="18">
        <v>127604909</v>
      </c>
      <c r="AX56" s="18">
        <v>2014097629</v>
      </c>
      <c r="AY56" s="18">
        <v>35140240</v>
      </c>
      <c r="AZ56" s="18">
        <v>2014097629</v>
      </c>
      <c r="BA56" s="18">
        <v>0</v>
      </c>
      <c r="BB56" s="18">
        <v>2014097629</v>
      </c>
      <c r="BC56" s="18">
        <v>0</v>
      </c>
      <c r="BD56" s="18">
        <v>13234601</v>
      </c>
      <c r="BE56" s="11"/>
    </row>
    <row r="57" spans="1:57" s="10" customFormat="1" ht="15" customHeight="1" x14ac:dyDescent="0.25">
      <c r="A57" s="49" t="s">
        <v>43</v>
      </c>
      <c r="B57" s="50"/>
      <c r="C57" s="49" t="s">
        <v>51</v>
      </c>
      <c r="D57" s="50"/>
      <c r="E57" s="49" t="s">
        <v>51</v>
      </c>
      <c r="F57" s="50"/>
      <c r="G57" s="49" t="s">
        <v>87</v>
      </c>
      <c r="H57" s="50"/>
      <c r="I57" s="49" t="s">
        <v>55</v>
      </c>
      <c r="J57" s="50"/>
      <c r="K57" s="50"/>
      <c r="L57" s="49"/>
      <c r="M57" s="50"/>
      <c r="N57" s="50"/>
      <c r="O57" s="49"/>
      <c r="P57" s="50"/>
      <c r="Q57" s="49"/>
      <c r="R57" s="50"/>
      <c r="S57" s="58" t="s">
        <v>89</v>
      </c>
      <c r="T57" s="50"/>
      <c r="U57" s="50"/>
      <c r="V57" s="50"/>
      <c r="W57" s="50"/>
      <c r="X57" s="50"/>
      <c r="Y57" s="50"/>
      <c r="Z57" s="50"/>
      <c r="AA57" s="49" t="s">
        <v>29</v>
      </c>
      <c r="AB57" s="50"/>
      <c r="AC57" s="50"/>
      <c r="AD57" s="50"/>
      <c r="AE57" s="50"/>
      <c r="AF57" s="49" t="s">
        <v>30</v>
      </c>
      <c r="AG57" s="50"/>
      <c r="AH57" s="50"/>
      <c r="AI57" s="17" t="s">
        <v>45</v>
      </c>
      <c r="AJ57" s="64" t="s">
        <v>46</v>
      </c>
      <c r="AK57" s="50"/>
      <c r="AL57" s="50"/>
      <c r="AM57" s="50"/>
      <c r="AN57" s="50"/>
      <c r="AO57" s="50"/>
      <c r="AP57" s="18">
        <v>1088923869</v>
      </c>
      <c r="AQ57" s="18">
        <v>1088923869</v>
      </c>
      <c r="AR57" s="18">
        <v>0</v>
      </c>
      <c r="AS57" s="65">
        <v>0</v>
      </c>
      <c r="AT57" s="60"/>
      <c r="AU57" s="65">
        <v>1041773988</v>
      </c>
      <c r="AV57" s="60"/>
      <c r="AW57" s="18">
        <v>47149881</v>
      </c>
      <c r="AX57" s="18">
        <v>1011974668</v>
      </c>
      <c r="AY57" s="18">
        <v>29799320</v>
      </c>
      <c r="AZ57" s="18">
        <v>1011974668</v>
      </c>
      <c r="BA57" s="18">
        <v>0</v>
      </c>
      <c r="BB57" s="18">
        <v>1011974668</v>
      </c>
      <c r="BC57" s="18">
        <v>0</v>
      </c>
      <c r="BD57" s="18">
        <v>5658658</v>
      </c>
      <c r="BE57" s="11"/>
    </row>
    <row r="58" spans="1:57" s="10" customFormat="1" ht="15" customHeight="1" x14ac:dyDescent="0.25">
      <c r="A58" s="51" t="s">
        <v>43</v>
      </c>
      <c r="B58" s="50"/>
      <c r="C58" s="51" t="s">
        <v>51</v>
      </c>
      <c r="D58" s="50"/>
      <c r="E58" s="51" t="s">
        <v>51</v>
      </c>
      <c r="F58" s="50"/>
      <c r="G58" s="51" t="s">
        <v>87</v>
      </c>
      <c r="H58" s="50"/>
      <c r="I58" s="51" t="s">
        <v>55</v>
      </c>
      <c r="J58" s="50"/>
      <c r="K58" s="50"/>
      <c r="L58" s="51" t="s">
        <v>55</v>
      </c>
      <c r="M58" s="50"/>
      <c r="N58" s="50"/>
      <c r="O58" s="51"/>
      <c r="P58" s="50"/>
      <c r="Q58" s="51"/>
      <c r="R58" s="50"/>
      <c r="S58" s="61" t="s">
        <v>90</v>
      </c>
      <c r="T58" s="50"/>
      <c r="U58" s="50"/>
      <c r="V58" s="50"/>
      <c r="W58" s="50"/>
      <c r="X58" s="50"/>
      <c r="Y58" s="50"/>
      <c r="Z58" s="50"/>
      <c r="AA58" s="51" t="s">
        <v>29</v>
      </c>
      <c r="AB58" s="50"/>
      <c r="AC58" s="50"/>
      <c r="AD58" s="50"/>
      <c r="AE58" s="50"/>
      <c r="AF58" s="51" t="s">
        <v>30</v>
      </c>
      <c r="AG58" s="50"/>
      <c r="AH58" s="50"/>
      <c r="AI58" s="19" t="s">
        <v>45</v>
      </c>
      <c r="AJ58" s="62" t="s">
        <v>46</v>
      </c>
      <c r="AK58" s="50"/>
      <c r="AL58" s="50"/>
      <c r="AM58" s="50"/>
      <c r="AN58" s="50"/>
      <c r="AO58" s="50"/>
      <c r="AP58" s="20">
        <v>819995701</v>
      </c>
      <c r="AQ58" s="20">
        <v>819995701</v>
      </c>
      <c r="AR58" s="20">
        <v>0</v>
      </c>
      <c r="AS58" s="59">
        <v>0</v>
      </c>
      <c r="AT58" s="60"/>
      <c r="AU58" s="59">
        <v>819208098</v>
      </c>
      <c r="AV58" s="60"/>
      <c r="AW58" s="20">
        <v>787603</v>
      </c>
      <c r="AX58" s="20">
        <v>814881443</v>
      </c>
      <c r="AY58" s="20">
        <v>4326655</v>
      </c>
      <c r="AZ58" s="20">
        <v>814881443</v>
      </c>
      <c r="BA58" s="20">
        <v>0</v>
      </c>
      <c r="BB58" s="20">
        <v>814881443</v>
      </c>
      <c r="BC58" s="20">
        <v>0</v>
      </c>
      <c r="BD58" s="20">
        <v>0</v>
      </c>
      <c r="BE58" s="11"/>
    </row>
    <row r="59" spans="1:57" s="10" customFormat="1" ht="15" customHeight="1" x14ac:dyDescent="0.25">
      <c r="A59" s="51" t="s">
        <v>43</v>
      </c>
      <c r="B59" s="50"/>
      <c r="C59" s="51" t="s">
        <v>51</v>
      </c>
      <c r="D59" s="50"/>
      <c r="E59" s="51" t="s">
        <v>51</v>
      </c>
      <c r="F59" s="50"/>
      <c r="G59" s="51" t="s">
        <v>87</v>
      </c>
      <c r="H59" s="50"/>
      <c r="I59" s="51" t="s">
        <v>55</v>
      </c>
      <c r="J59" s="50"/>
      <c r="K59" s="50"/>
      <c r="L59" s="51" t="s">
        <v>75</v>
      </c>
      <c r="M59" s="50"/>
      <c r="N59" s="50"/>
      <c r="O59" s="51"/>
      <c r="P59" s="50"/>
      <c r="Q59" s="51"/>
      <c r="R59" s="50"/>
      <c r="S59" s="61" t="s">
        <v>91</v>
      </c>
      <c r="T59" s="50"/>
      <c r="U59" s="50"/>
      <c r="V59" s="50"/>
      <c r="W59" s="50"/>
      <c r="X59" s="50"/>
      <c r="Y59" s="50"/>
      <c r="Z59" s="50"/>
      <c r="AA59" s="51" t="s">
        <v>29</v>
      </c>
      <c r="AB59" s="50"/>
      <c r="AC59" s="50"/>
      <c r="AD59" s="50"/>
      <c r="AE59" s="50"/>
      <c r="AF59" s="51" t="s">
        <v>30</v>
      </c>
      <c r="AG59" s="50"/>
      <c r="AH59" s="50"/>
      <c r="AI59" s="19" t="s">
        <v>45</v>
      </c>
      <c r="AJ59" s="62" t="s">
        <v>46</v>
      </c>
      <c r="AK59" s="50"/>
      <c r="AL59" s="50"/>
      <c r="AM59" s="50"/>
      <c r="AN59" s="50"/>
      <c r="AO59" s="50"/>
      <c r="AP59" s="20">
        <v>186546858</v>
      </c>
      <c r="AQ59" s="20">
        <v>186546858</v>
      </c>
      <c r="AR59" s="20">
        <v>0</v>
      </c>
      <c r="AS59" s="59">
        <v>0</v>
      </c>
      <c r="AT59" s="60"/>
      <c r="AU59" s="59">
        <v>140718331</v>
      </c>
      <c r="AV59" s="60"/>
      <c r="AW59" s="20">
        <v>45828527</v>
      </c>
      <c r="AX59" s="20">
        <v>117227377</v>
      </c>
      <c r="AY59" s="20">
        <v>23490954</v>
      </c>
      <c r="AZ59" s="20">
        <v>117227377</v>
      </c>
      <c r="BA59" s="20">
        <v>0</v>
      </c>
      <c r="BB59" s="20">
        <v>117227377</v>
      </c>
      <c r="BC59" s="20">
        <v>0</v>
      </c>
      <c r="BD59" s="20">
        <v>5658658</v>
      </c>
      <c r="BE59" s="11"/>
    </row>
    <row r="60" spans="1:57" s="10" customFormat="1" ht="15" customHeight="1" x14ac:dyDescent="0.25">
      <c r="A60" s="51" t="s">
        <v>43</v>
      </c>
      <c r="B60" s="50"/>
      <c r="C60" s="51" t="s">
        <v>51</v>
      </c>
      <c r="D60" s="50"/>
      <c r="E60" s="51" t="s">
        <v>51</v>
      </c>
      <c r="F60" s="50"/>
      <c r="G60" s="51" t="s">
        <v>87</v>
      </c>
      <c r="H60" s="50"/>
      <c r="I60" s="51" t="s">
        <v>55</v>
      </c>
      <c r="J60" s="50"/>
      <c r="K60" s="50"/>
      <c r="L60" s="51" t="s">
        <v>58</v>
      </c>
      <c r="M60" s="50"/>
      <c r="N60" s="50"/>
      <c r="O60" s="51"/>
      <c r="P60" s="50"/>
      <c r="Q60" s="51"/>
      <c r="R60" s="50"/>
      <c r="S60" s="61" t="s">
        <v>92</v>
      </c>
      <c r="T60" s="50"/>
      <c r="U60" s="50"/>
      <c r="V60" s="50"/>
      <c r="W60" s="50"/>
      <c r="X60" s="50"/>
      <c r="Y60" s="50"/>
      <c r="Z60" s="50"/>
      <c r="AA60" s="51" t="s">
        <v>29</v>
      </c>
      <c r="AB60" s="50"/>
      <c r="AC60" s="50"/>
      <c r="AD60" s="50"/>
      <c r="AE60" s="50"/>
      <c r="AF60" s="51" t="s">
        <v>30</v>
      </c>
      <c r="AG60" s="50"/>
      <c r="AH60" s="50"/>
      <c r="AI60" s="19" t="s">
        <v>45</v>
      </c>
      <c r="AJ60" s="62" t="s">
        <v>46</v>
      </c>
      <c r="AK60" s="50"/>
      <c r="AL60" s="50"/>
      <c r="AM60" s="50"/>
      <c r="AN60" s="50"/>
      <c r="AO60" s="50"/>
      <c r="AP60" s="20">
        <v>82381310</v>
      </c>
      <c r="AQ60" s="20">
        <v>82381310</v>
      </c>
      <c r="AR60" s="20">
        <v>0</v>
      </c>
      <c r="AS60" s="59">
        <v>0</v>
      </c>
      <c r="AT60" s="60"/>
      <c r="AU60" s="59">
        <v>81847559</v>
      </c>
      <c r="AV60" s="60"/>
      <c r="AW60" s="20">
        <v>533751</v>
      </c>
      <c r="AX60" s="20">
        <v>79865848</v>
      </c>
      <c r="AY60" s="20">
        <v>1981711</v>
      </c>
      <c r="AZ60" s="20">
        <v>79865848</v>
      </c>
      <c r="BA60" s="20">
        <v>0</v>
      </c>
      <c r="BB60" s="20">
        <v>79865848</v>
      </c>
      <c r="BC60" s="20">
        <v>0</v>
      </c>
      <c r="BD60" s="20">
        <v>0</v>
      </c>
      <c r="BE60" s="11"/>
    </row>
    <row r="61" spans="1:57" s="10" customFormat="1" ht="15" customHeight="1" x14ac:dyDescent="0.25">
      <c r="A61" s="51" t="s">
        <v>43</v>
      </c>
      <c r="B61" s="50"/>
      <c r="C61" s="51" t="s">
        <v>51</v>
      </c>
      <c r="D61" s="50"/>
      <c r="E61" s="51" t="s">
        <v>51</v>
      </c>
      <c r="F61" s="50"/>
      <c r="G61" s="51" t="s">
        <v>87</v>
      </c>
      <c r="H61" s="50"/>
      <c r="I61" s="51" t="s">
        <v>75</v>
      </c>
      <c r="J61" s="50"/>
      <c r="K61" s="50"/>
      <c r="L61" s="51"/>
      <c r="M61" s="50"/>
      <c r="N61" s="50"/>
      <c r="O61" s="51"/>
      <c r="P61" s="50"/>
      <c r="Q61" s="51"/>
      <c r="R61" s="50"/>
      <c r="S61" s="61" t="s">
        <v>93</v>
      </c>
      <c r="T61" s="50"/>
      <c r="U61" s="50"/>
      <c r="V61" s="50"/>
      <c r="W61" s="50"/>
      <c r="X61" s="50"/>
      <c r="Y61" s="50"/>
      <c r="Z61" s="50"/>
      <c r="AA61" s="51" t="s">
        <v>29</v>
      </c>
      <c r="AB61" s="50"/>
      <c r="AC61" s="50"/>
      <c r="AD61" s="50"/>
      <c r="AE61" s="50"/>
      <c r="AF61" s="51" t="s">
        <v>30</v>
      </c>
      <c r="AG61" s="50"/>
      <c r="AH61" s="50"/>
      <c r="AI61" s="19" t="s">
        <v>45</v>
      </c>
      <c r="AJ61" s="62" t="s">
        <v>46</v>
      </c>
      <c r="AK61" s="50"/>
      <c r="AL61" s="50"/>
      <c r="AM61" s="50"/>
      <c r="AN61" s="50"/>
      <c r="AO61" s="50"/>
      <c r="AP61" s="20">
        <v>535678266</v>
      </c>
      <c r="AQ61" s="20">
        <v>535678266</v>
      </c>
      <c r="AR61" s="20">
        <v>0</v>
      </c>
      <c r="AS61" s="59">
        <v>0</v>
      </c>
      <c r="AT61" s="60"/>
      <c r="AU61" s="59">
        <v>488154399</v>
      </c>
      <c r="AV61" s="60"/>
      <c r="AW61" s="20">
        <v>47523867</v>
      </c>
      <c r="AX61" s="20">
        <v>488154399</v>
      </c>
      <c r="AY61" s="20">
        <v>0</v>
      </c>
      <c r="AZ61" s="20">
        <v>488154399</v>
      </c>
      <c r="BA61" s="20">
        <v>0</v>
      </c>
      <c r="BB61" s="20">
        <v>488154399</v>
      </c>
      <c r="BC61" s="20">
        <v>0</v>
      </c>
      <c r="BD61" s="20">
        <v>0</v>
      </c>
      <c r="BE61" s="11"/>
    </row>
    <row r="62" spans="1:57" s="10" customFormat="1" ht="15" customHeight="1" x14ac:dyDescent="0.25">
      <c r="A62" s="51" t="s">
        <v>43</v>
      </c>
      <c r="B62" s="50"/>
      <c r="C62" s="51" t="s">
        <v>51</v>
      </c>
      <c r="D62" s="50"/>
      <c r="E62" s="51" t="s">
        <v>51</v>
      </c>
      <c r="F62" s="50"/>
      <c r="G62" s="51" t="s">
        <v>87</v>
      </c>
      <c r="H62" s="50"/>
      <c r="I62" s="51" t="s">
        <v>94</v>
      </c>
      <c r="J62" s="50"/>
      <c r="K62" s="50"/>
      <c r="L62" s="51"/>
      <c r="M62" s="50"/>
      <c r="N62" s="50"/>
      <c r="O62" s="51"/>
      <c r="P62" s="50"/>
      <c r="Q62" s="51"/>
      <c r="R62" s="50"/>
      <c r="S62" s="61" t="s">
        <v>95</v>
      </c>
      <c r="T62" s="50"/>
      <c r="U62" s="50"/>
      <c r="V62" s="50"/>
      <c r="W62" s="50"/>
      <c r="X62" s="50"/>
      <c r="Y62" s="50"/>
      <c r="Z62" s="50"/>
      <c r="AA62" s="51" t="s">
        <v>29</v>
      </c>
      <c r="AB62" s="50"/>
      <c r="AC62" s="50"/>
      <c r="AD62" s="50"/>
      <c r="AE62" s="50"/>
      <c r="AF62" s="51" t="s">
        <v>30</v>
      </c>
      <c r="AG62" s="50"/>
      <c r="AH62" s="50"/>
      <c r="AI62" s="19" t="s">
        <v>45</v>
      </c>
      <c r="AJ62" s="62" t="s">
        <v>46</v>
      </c>
      <c r="AK62" s="50"/>
      <c r="AL62" s="50"/>
      <c r="AM62" s="50"/>
      <c r="AN62" s="50"/>
      <c r="AO62" s="50"/>
      <c r="AP62" s="20">
        <v>385607245</v>
      </c>
      <c r="AQ62" s="20">
        <v>385607245</v>
      </c>
      <c r="AR62" s="20">
        <v>0</v>
      </c>
      <c r="AS62" s="59">
        <v>0</v>
      </c>
      <c r="AT62" s="60"/>
      <c r="AU62" s="59">
        <v>385561350</v>
      </c>
      <c r="AV62" s="60"/>
      <c r="AW62" s="20">
        <v>45895</v>
      </c>
      <c r="AX62" s="20">
        <v>385561350</v>
      </c>
      <c r="AY62" s="20">
        <v>0</v>
      </c>
      <c r="AZ62" s="20">
        <v>385561350</v>
      </c>
      <c r="BA62" s="20">
        <v>0</v>
      </c>
      <c r="BB62" s="20">
        <v>385561350</v>
      </c>
      <c r="BC62" s="20">
        <v>0</v>
      </c>
      <c r="BD62" s="20">
        <v>2235023</v>
      </c>
      <c r="BE62" s="11"/>
    </row>
    <row r="63" spans="1:57" s="10" customFormat="1" ht="15" customHeight="1" x14ac:dyDescent="0.25">
      <c r="A63" s="51" t="s">
        <v>43</v>
      </c>
      <c r="B63" s="50"/>
      <c r="C63" s="51" t="s">
        <v>51</v>
      </c>
      <c r="D63" s="50"/>
      <c r="E63" s="51" t="s">
        <v>51</v>
      </c>
      <c r="F63" s="50"/>
      <c r="G63" s="51" t="s">
        <v>87</v>
      </c>
      <c r="H63" s="50"/>
      <c r="I63" s="51" t="s">
        <v>96</v>
      </c>
      <c r="J63" s="50"/>
      <c r="K63" s="50"/>
      <c r="L63" s="51"/>
      <c r="M63" s="50"/>
      <c r="N63" s="50"/>
      <c r="O63" s="51"/>
      <c r="P63" s="50"/>
      <c r="Q63" s="51"/>
      <c r="R63" s="50"/>
      <c r="S63" s="61" t="s">
        <v>97</v>
      </c>
      <c r="T63" s="50"/>
      <c r="U63" s="50"/>
      <c r="V63" s="50"/>
      <c r="W63" s="50"/>
      <c r="X63" s="50"/>
      <c r="Y63" s="50"/>
      <c r="Z63" s="50"/>
      <c r="AA63" s="51" t="s">
        <v>29</v>
      </c>
      <c r="AB63" s="50"/>
      <c r="AC63" s="50"/>
      <c r="AD63" s="50"/>
      <c r="AE63" s="50"/>
      <c r="AF63" s="51" t="s">
        <v>30</v>
      </c>
      <c r="AG63" s="50"/>
      <c r="AH63" s="50"/>
      <c r="AI63" s="19" t="s">
        <v>45</v>
      </c>
      <c r="AJ63" s="62" t="s">
        <v>46</v>
      </c>
      <c r="AK63" s="50"/>
      <c r="AL63" s="50"/>
      <c r="AM63" s="50"/>
      <c r="AN63" s="50"/>
      <c r="AO63" s="50"/>
      <c r="AP63" s="20">
        <v>67816884</v>
      </c>
      <c r="AQ63" s="20">
        <v>67816884</v>
      </c>
      <c r="AR63" s="20">
        <v>0</v>
      </c>
      <c r="AS63" s="59">
        <v>0</v>
      </c>
      <c r="AT63" s="60"/>
      <c r="AU63" s="59">
        <v>35174274</v>
      </c>
      <c r="AV63" s="60"/>
      <c r="AW63" s="20">
        <v>32642610</v>
      </c>
      <c r="AX63" s="20">
        <v>35174274</v>
      </c>
      <c r="AY63" s="20">
        <v>0</v>
      </c>
      <c r="AZ63" s="20">
        <v>35174274</v>
      </c>
      <c r="BA63" s="20">
        <v>0</v>
      </c>
      <c r="BB63" s="20">
        <v>35174274</v>
      </c>
      <c r="BC63" s="20">
        <v>0</v>
      </c>
      <c r="BD63" s="20">
        <v>0</v>
      </c>
      <c r="BE63" s="11"/>
    </row>
    <row r="64" spans="1:57" s="10" customFormat="1" ht="15" customHeight="1" x14ac:dyDescent="0.25">
      <c r="A64" s="49" t="s">
        <v>43</v>
      </c>
      <c r="B64" s="50"/>
      <c r="C64" s="49" t="s">
        <v>51</v>
      </c>
      <c r="D64" s="50"/>
      <c r="E64" s="49" t="s">
        <v>51</v>
      </c>
      <c r="F64" s="50"/>
      <c r="G64" s="49" t="s">
        <v>87</v>
      </c>
      <c r="H64" s="50"/>
      <c r="I64" s="49" t="s">
        <v>98</v>
      </c>
      <c r="J64" s="50"/>
      <c r="K64" s="50"/>
      <c r="L64" s="49"/>
      <c r="M64" s="50"/>
      <c r="N64" s="50"/>
      <c r="O64" s="49"/>
      <c r="P64" s="50"/>
      <c r="Q64" s="49"/>
      <c r="R64" s="50"/>
      <c r="S64" s="58" t="s">
        <v>99</v>
      </c>
      <c r="T64" s="50"/>
      <c r="U64" s="50"/>
      <c r="V64" s="50"/>
      <c r="W64" s="50"/>
      <c r="X64" s="50"/>
      <c r="Y64" s="50"/>
      <c r="Z64" s="50"/>
      <c r="AA64" s="49" t="s">
        <v>29</v>
      </c>
      <c r="AB64" s="50"/>
      <c r="AC64" s="50"/>
      <c r="AD64" s="50"/>
      <c r="AE64" s="50"/>
      <c r="AF64" s="49" t="s">
        <v>30</v>
      </c>
      <c r="AG64" s="50"/>
      <c r="AH64" s="50"/>
      <c r="AI64" s="17" t="s">
        <v>45</v>
      </c>
      <c r="AJ64" s="64" t="s">
        <v>46</v>
      </c>
      <c r="AK64" s="50"/>
      <c r="AL64" s="50"/>
      <c r="AM64" s="50"/>
      <c r="AN64" s="50"/>
      <c r="AO64" s="50"/>
      <c r="AP64" s="18">
        <v>98816514</v>
      </c>
      <c r="AQ64" s="18">
        <v>98816514</v>
      </c>
      <c r="AR64" s="18">
        <v>0</v>
      </c>
      <c r="AS64" s="65">
        <v>0</v>
      </c>
      <c r="AT64" s="60"/>
      <c r="AU64" s="65">
        <v>98573858</v>
      </c>
      <c r="AV64" s="60"/>
      <c r="AW64" s="18">
        <v>242656</v>
      </c>
      <c r="AX64" s="18">
        <v>93232938</v>
      </c>
      <c r="AY64" s="18">
        <v>5340920</v>
      </c>
      <c r="AZ64" s="18">
        <v>93232938</v>
      </c>
      <c r="BA64" s="18">
        <v>0</v>
      </c>
      <c r="BB64" s="18">
        <v>93232938</v>
      </c>
      <c r="BC64" s="18">
        <v>0</v>
      </c>
      <c r="BD64" s="18">
        <v>5340920</v>
      </c>
      <c r="BE64" s="11"/>
    </row>
    <row r="65" spans="1:57" s="10" customFormat="1" ht="15" customHeight="1" x14ac:dyDescent="0.25">
      <c r="A65" s="51" t="s">
        <v>43</v>
      </c>
      <c r="B65" s="50"/>
      <c r="C65" s="51" t="s">
        <v>51</v>
      </c>
      <c r="D65" s="50"/>
      <c r="E65" s="51" t="s">
        <v>51</v>
      </c>
      <c r="F65" s="50"/>
      <c r="G65" s="51" t="s">
        <v>87</v>
      </c>
      <c r="H65" s="50"/>
      <c r="I65" s="51" t="s">
        <v>98</v>
      </c>
      <c r="J65" s="50"/>
      <c r="K65" s="50"/>
      <c r="L65" s="51" t="s">
        <v>55</v>
      </c>
      <c r="M65" s="50"/>
      <c r="N65" s="50"/>
      <c r="O65" s="51"/>
      <c r="P65" s="50"/>
      <c r="Q65" s="51"/>
      <c r="R65" s="50"/>
      <c r="S65" s="61" t="s">
        <v>100</v>
      </c>
      <c r="T65" s="50"/>
      <c r="U65" s="50"/>
      <c r="V65" s="50"/>
      <c r="W65" s="50"/>
      <c r="X65" s="50"/>
      <c r="Y65" s="50"/>
      <c r="Z65" s="50"/>
      <c r="AA65" s="51" t="s">
        <v>29</v>
      </c>
      <c r="AB65" s="50"/>
      <c r="AC65" s="50"/>
      <c r="AD65" s="50"/>
      <c r="AE65" s="50"/>
      <c r="AF65" s="51" t="s">
        <v>30</v>
      </c>
      <c r="AG65" s="50"/>
      <c r="AH65" s="50"/>
      <c r="AI65" s="19" t="s">
        <v>45</v>
      </c>
      <c r="AJ65" s="62" t="s">
        <v>46</v>
      </c>
      <c r="AK65" s="50"/>
      <c r="AL65" s="50"/>
      <c r="AM65" s="50"/>
      <c r="AN65" s="50"/>
      <c r="AO65" s="50"/>
      <c r="AP65" s="20">
        <v>98816514</v>
      </c>
      <c r="AQ65" s="20">
        <v>98816514</v>
      </c>
      <c r="AR65" s="20">
        <v>0</v>
      </c>
      <c r="AS65" s="59">
        <v>0</v>
      </c>
      <c r="AT65" s="60"/>
      <c r="AU65" s="59">
        <v>98573858</v>
      </c>
      <c r="AV65" s="60"/>
      <c r="AW65" s="20">
        <v>242656</v>
      </c>
      <c r="AX65" s="20">
        <v>93232938</v>
      </c>
      <c r="AY65" s="20">
        <v>5340920</v>
      </c>
      <c r="AZ65" s="20">
        <v>93232938</v>
      </c>
      <c r="BA65" s="20">
        <v>0</v>
      </c>
      <c r="BB65" s="20">
        <v>93232938</v>
      </c>
      <c r="BC65" s="20">
        <v>0</v>
      </c>
      <c r="BD65" s="20">
        <v>5340920</v>
      </c>
      <c r="BE65" s="11"/>
    </row>
    <row r="66" spans="1:57" s="10" customFormat="1" ht="15" customHeight="1" x14ac:dyDescent="0.25">
      <c r="A66" s="49" t="s">
        <v>43</v>
      </c>
      <c r="B66" s="50"/>
      <c r="C66" s="49" t="s">
        <v>41</v>
      </c>
      <c r="D66" s="50"/>
      <c r="E66" s="49"/>
      <c r="F66" s="50"/>
      <c r="G66" s="49"/>
      <c r="H66" s="50"/>
      <c r="I66" s="49"/>
      <c r="J66" s="50"/>
      <c r="K66" s="50"/>
      <c r="L66" s="49"/>
      <c r="M66" s="50"/>
      <c r="N66" s="50"/>
      <c r="O66" s="49"/>
      <c r="P66" s="50"/>
      <c r="Q66" s="49"/>
      <c r="R66" s="50"/>
      <c r="S66" s="58" t="s">
        <v>101</v>
      </c>
      <c r="T66" s="50"/>
      <c r="U66" s="50"/>
      <c r="V66" s="50"/>
      <c r="W66" s="50"/>
      <c r="X66" s="50"/>
      <c r="Y66" s="50"/>
      <c r="Z66" s="50"/>
      <c r="AA66" s="49" t="s">
        <v>29</v>
      </c>
      <c r="AB66" s="50"/>
      <c r="AC66" s="50"/>
      <c r="AD66" s="50"/>
      <c r="AE66" s="50"/>
      <c r="AF66" s="49" t="s">
        <v>30</v>
      </c>
      <c r="AG66" s="50"/>
      <c r="AH66" s="50"/>
      <c r="AI66" s="17" t="s">
        <v>45</v>
      </c>
      <c r="AJ66" s="64" t="s">
        <v>46</v>
      </c>
      <c r="AK66" s="50"/>
      <c r="AL66" s="50"/>
      <c r="AM66" s="50"/>
      <c r="AN66" s="50"/>
      <c r="AO66" s="50"/>
      <c r="AP66" s="18">
        <v>16030000000</v>
      </c>
      <c r="AQ66" s="18">
        <v>15984018200</v>
      </c>
      <c r="AR66" s="18">
        <v>45981800</v>
      </c>
      <c r="AS66" s="65">
        <v>0</v>
      </c>
      <c r="AT66" s="60"/>
      <c r="AU66" s="65">
        <v>15002316821.360001</v>
      </c>
      <c r="AV66" s="60"/>
      <c r="AW66" s="18">
        <v>981701378.63999999</v>
      </c>
      <c r="AX66" s="18">
        <v>11161918232.559999</v>
      </c>
      <c r="AY66" s="18">
        <v>3840398588.8000002</v>
      </c>
      <c r="AZ66" s="18">
        <v>11161918232.559999</v>
      </c>
      <c r="BA66" s="18">
        <v>0</v>
      </c>
      <c r="BB66" s="18">
        <v>11161918232.559999</v>
      </c>
      <c r="BC66" s="18">
        <v>0</v>
      </c>
      <c r="BD66" s="18">
        <v>37267.51</v>
      </c>
      <c r="BE66" s="11"/>
    </row>
    <row r="67" spans="1:57" s="10" customFormat="1" ht="15" customHeight="1" x14ac:dyDescent="0.25">
      <c r="A67" s="49" t="s">
        <v>43</v>
      </c>
      <c r="B67" s="50"/>
      <c r="C67" s="49" t="s">
        <v>41</v>
      </c>
      <c r="D67" s="50"/>
      <c r="E67" s="49"/>
      <c r="F67" s="50"/>
      <c r="G67" s="49"/>
      <c r="H67" s="50"/>
      <c r="I67" s="49"/>
      <c r="J67" s="50"/>
      <c r="K67" s="50"/>
      <c r="L67" s="49"/>
      <c r="M67" s="50"/>
      <c r="N67" s="50"/>
      <c r="O67" s="49"/>
      <c r="P67" s="50"/>
      <c r="Q67" s="49"/>
      <c r="R67" s="50"/>
      <c r="S67" s="58" t="s">
        <v>101</v>
      </c>
      <c r="T67" s="50"/>
      <c r="U67" s="50"/>
      <c r="V67" s="50"/>
      <c r="W67" s="50"/>
      <c r="X67" s="50"/>
      <c r="Y67" s="50"/>
      <c r="Z67" s="50"/>
      <c r="AA67" s="49" t="s">
        <v>48</v>
      </c>
      <c r="AB67" s="50"/>
      <c r="AC67" s="50"/>
      <c r="AD67" s="50"/>
      <c r="AE67" s="50"/>
      <c r="AF67" s="49" t="s">
        <v>30</v>
      </c>
      <c r="AG67" s="50"/>
      <c r="AH67" s="50"/>
      <c r="AI67" s="17" t="s">
        <v>49</v>
      </c>
      <c r="AJ67" s="64" t="s">
        <v>50</v>
      </c>
      <c r="AK67" s="50"/>
      <c r="AL67" s="50"/>
      <c r="AM67" s="50"/>
      <c r="AN67" s="50"/>
      <c r="AO67" s="50"/>
      <c r="AP67" s="18">
        <v>596894000</v>
      </c>
      <c r="AQ67" s="18">
        <v>591790000</v>
      </c>
      <c r="AR67" s="18">
        <v>5104000</v>
      </c>
      <c r="AS67" s="65">
        <v>0</v>
      </c>
      <c r="AT67" s="60"/>
      <c r="AU67" s="65">
        <v>571906000</v>
      </c>
      <c r="AV67" s="60"/>
      <c r="AW67" s="18">
        <v>19884000</v>
      </c>
      <c r="AX67" s="18">
        <v>485355000</v>
      </c>
      <c r="AY67" s="18">
        <v>86551000</v>
      </c>
      <c r="AZ67" s="18">
        <v>485355000</v>
      </c>
      <c r="BA67" s="18">
        <v>0</v>
      </c>
      <c r="BB67" s="18">
        <v>485355000</v>
      </c>
      <c r="BC67" s="18">
        <v>0</v>
      </c>
      <c r="BD67" s="18">
        <v>0</v>
      </c>
      <c r="BE67" s="11"/>
    </row>
    <row r="68" spans="1:57" s="10" customFormat="1" ht="15" customHeight="1" x14ac:dyDescent="0.25">
      <c r="A68" s="49" t="s">
        <v>43</v>
      </c>
      <c r="B68" s="50"/>
      <c r="C68" s="49" t="s">
        <v>41</v>
      </c>
      <c r="D68" s="50"/>
      <c r="E68" s="49" t="s">
        <v>51</v>
      </c>
      <c r="F68" s="50"/>
      <c r="G68" s="49"/>
      <c r="H68" s="50"/>
      <c r="I68" s="49"/>
      <c r="J68" s="50"/>
      <c r="K68" s="50"/>
      <c r="L68" s="49"/>
      <c r="M68" s="50"/>
      <c r="N68" s="50"/>
      <c r="O68" s="49"/>
      <c r="P68" s="50"/>
      <c r="Q68" s="49"/>
      <c r="R68" s="50"/>
      <c r="S68" s="58" t="s">
        <v>102</v>
      </c>
      <c r="T68" s="50"/>
      <c r="U68" s="50"/>
      <c r="V68" s="50"/>
      <c r="W68" s="50"/>
      <c r="X68" s="50"/>
      <c r="Y68" s="50"/>
      <c r="Z68" s="50"/>
      <c r="AA68" s="49" t="s">
        <v>29</v>
      </c>
      <c r="AB68" s="50"/>
      <c r="AC68" s="50"/>
      <c r="AD68" s="50"/>
      <c r="AE68" s="50"/>
      <c r="AF68" s="49" t="s">
        <v>30</v>
      </c>
      <c r="AG68" s="50"/>
      <c r="AH68" s="50"/>
      <c r="AI68" s="17" t="s">
        <v>45</v>
      </c>
      <c r="AJ68" s="64" t="s">
        <v>46</v>
      </c>
      <c r="AK68" s="50"/>
      <c r="AL68" s="50"/>
      <c r="AM68" s="50"/>
      <c r="AN68" s="50"/>
      <c r="AO68" s="50"/>
      <c r="AP68" s="18">
        <v>68179845</v>
      </c>
      <c r="AQ68" s="18">
        <v>68179845</v>
      </c>
      <c r="AR68" s="18">
        <v>0</v>
      </c>
      <c r="AS68" s="65">
        <v>0</v>
      </c>
      <c r="AT68" s="60"/>
      <c r="AU68" s="65">
        <v>53870904.93</v>
      </c>
      <c r="AV68" s="60"/>
      <c r="AW68" s="18">
        <v>14308940.07</v>
      </c>
      <c r="AX68" s="18">
        <v>47780244.140000001</v>
      </c>
      <c r="AY68" s="18">
        <v>6090660.79</v>
      </c>
      <c r="AZ68" s="18">
        <v>47780244.140000001</v>
      </c>
      <c r="BA68" s="18">
        <v>0</v>
      </c>
      <c r="BB68" s="18">
        <v>47780244.140000001</v>
      </c>
      <c r="BC68" s="18">
        <v>0</v>
      </c>
      <c r="BD68" s="18">
        <v>0</v>
      </c>
      <c r="BE68" s="11"/>
    </row>
    <row r="69" spans="1:57" s="10" customFormat="1" ht="15" customHeight="1" x14ac:dyDescent="0.25">
      <c r="A69" s="49" t="s">
        <v>43</v>
      </c>
      <c r="B69" s="50"/>
      <c r="C69" s="49" t="s">
        <v>41</v>
      </c>
      <c r="D69" s="50"/>
      <c r="E69" s="49" t="s">
        <v>51</v>
      </c>
      <c r="F69" s="50"/>
      <c r="G69" s="49" t="s">
        <v>51</v>
      </c>
      <c r="H69" s="50"/>
      <c r="I69" s="49"/>
      <c r="J69" s="50"/>
      <c r="K69" s="50"/>
      <c r="L69" s="49"/>
      <c r="M69" s="50"/>
      <c r="N69" s="50"/>
      <c r="O69" s="49"/>
      <c r="P69" s="50"/>
      <c r="Q69" s="49"/>
      <c r="R69" s="50"/>
      <c r="S69" s="58" t="s">
        <v>103</v>
      </c>
      <c r="T69" s="50"/>
      <c r="U69" s="50"/>
      <c r="V69" s="50"/>
      <c r="W69" s="50"/>
      <c r="X69" s="50"/>
      <c r="Y69" s="50"/>
      <c r="Z69" s="50"/>
      <c r="AA69" s="49" t="s">
        <v>29</v>
      </c>
      <c r="AB69" s="50"/>
      <c r="AC69" s="50"/>
      <c r="AD69" s="50"/>
      <c r="AE69" s="50"/>
      <c r="AF69" s="49" t="s">
        <v>30</v>
      </c>
      <c r="AG69" s="50"/>
      <c r="AH69" s="50"/>
      <c r="AI69" s="17" t="s">
        <v>45</v>
      </c>
      <c r="AJ69" s="64" t="s">
        <v>46</v>
      </c>
      <c r="AK69" s="50"/>
      <c r="AL69" s="50"/>
      <c r="AM69" s="50"/>
      <c r="AN69" s="50"/>
      <c r="AO69" s="50"/>
      <c r="AP69" s="18">
        <v>68179845</v>
      </c>
      <c r="AQ69" s="18">
        <v>68179845</v>
      </c>
      <c r="AR69" s="18">
        <v>0</v>
      </c>
      <c r="AS69" s="65">
        <v>0</v>
      </c>
      <c r="AT69" s="60"/>
      <c r="AU69" s="65">
        <v>53870904.93</v>
      </c>
      <c r="AV69" s="60"/>
      <c r="AW69" s="18">
        <v>14308940.07</v>
      </c>
      <c r="AX69" s="18">
        <v>47780244.140000001</v>
      </c>
      <c r="AY69" s="18">
        <v>6090660.79</v>
      </c>
      <c r="AZ69" s="18">
        <v>47780244.140000001</v>
      </c>
      <c r="BA69" s="18">
        <v>0</v>
      </c>
      <c r="BB69" s="18">
        <v>47780244.140000001</v>
      </c>
      <c r="BC69" s="18">
        <v>0</v>
      </c>
      <c r="BD69" s="18">
        <v>0</v>
      </c>
      <c r="BE69" s="11"/>
    </row>
    <row r="70" spans="1:57" s="10" customFormat="1" ht="15" customHeight="1" x14ac:dyDescent="0.25">
      <c r="A70" s="49" t="s">
        <v>43</v>
      </c>
      <c r="B70" s="50"/>
      <c r="C70" s="49" t="s">
        <v>41</v>
      </c>
      <c r="D70" s="50"/>
      <c r="E70" s="49" t="s">
        <v>51</v>
      </c>
      <c r="F70" s="50"/>
      <c r="G70" s="49" t="s">
        <v>51</v>
      </c>
      <c r="H70" s="50"/>
      <c r="I70" s="49" t="s">
        <v>58</v>
      </c>
      <c r="J70" s="50"/>
      <c r="K70" s="50"/>
      <c r="L70" s="49"/>
      <c r="M70" s="50"/>
      <c r="N70" s="50"/>
      <c r="O70" s="49"/>
      <c r="P70" s="50"/>
      <c r="Q70" s="49"/>
      <c r="R70" s="50"/>
      <c r="S70" s="58" t="s">
        <v>104</v>
      </c>
      <c r="T70" s="50"/>
      <c r="U70" s="50"/>
      <c r="V70" s="50"/>
      <c r="W70" s="50"/>
      <c r="X70" s="50"/>
      <c r="Y70" s="50"/>
      <c r="Z70" s="50"/>
      <c r="AA70" s="49" t="s">
        <v>29</v>
      </c>
      <c r="AB70" s="50"/>
      <c r="AC70" s="50"/>
      <c r="AD70" s="50"/>
      <c r="AE70" s="50"/>
      <c r="AF70" s="49" t="s">
        <v>30</v>
      </c>
      <c r="AG70" s="50"/>
      <c r="AH70" s="50"/>
      <c r="AI70" s="17" t="s">
        <v>45</v>
      </c>
      <c r="AJ70" s="64" t="s">
        <v>46</v>
      </c>
      <c r="AK70" s="50"/>
      <c r="AL70" s="50"/>
      <c r="AM70" s="50"/>
      <c r="AN70" s="50"/>
      <c r="AO70" s="50"/>
      <c r="AP70" s="18">
        <v>40800660</v>
      </c>
      <c r="AQ70" s="18">
        <v>40800660</v>
      </c>
      <c r="AR70" s="18">
        <v>0</v>
      </c>
      <c r="AS70" s="65">
        <v>0</v>
      </c>
      <c r="AT70" s="60"/>
      <c r="AU70" s="65">
        <v>40800660</v>
      </c>
      <c r="AV70" s="60"/>
      <c r="AW70" s="18">
        <v>0</v>
      </c>
      <c r="AX70" s="18">
        <v>34709999.210000001</v>
      </c>
      <c r="AY70" s="18">
        <v>6090660.79</v>
      </c>
      <c r="AZ70" s="18">
        <v>34709999.210000001</v>
      </c>
      <c r="BA70" s="18">
        <v>0</v>
      </c>
      <c r="BB70" s="18">
        <v>34709999.210000001</v>
      </c>
      <c r="BC70" s="18">
        <v>0</v>
      </c>
      <c r="BD70" s="18">
        <v>0</v>
      </c>
      <c r="BE70" s="11"/>
    </row>
    <row r="71" spans="1:57" s="10" customFormat="1" ht="15" customHeight="1" x14ac:dyDescent="0.25">
      <c r="A71" s="51" t="s">
        <v>43</v>
      </c>
      <c r="B71" s="50"/>
      <c r="C71" s="51" t="s">
        <v>41</v>
      </c>
      <c r="D71" s="50"/>
      <c r="E71" s="51" t="s">
        <v>51</v>
      </c>
      <c r="F71" s="50"/>
      <c r="G71" s="51" t="s">
        <v>51</v>
      </c>
      <c r="H71" s="50"/>
      <c r="I71" s="51" t="s">
        <v>58</v>
      </c>
      <c r="J71" s="50"/>
      <c r="K71" s="50"/>
      <c r="L71" s="51" t="s">
        <v>68</v>
      </c>
      <c r="M71" s="50"/>
      <c r="N71" s="50"/>
      <c r="O71" s="51"/>
      <c r="P71" s="50"/>
      <c r="Q71" s="51"/>
      <c r="R71" s="50"/>
      <c r="S71" s="61" t="s">
        <v>252</v>
      </c>
      <c r="T71" s="50"/>
      <c r="U71" s="50"/>
      <c r="V71" s="50"/>
      <c r="W71" s="50"/>
      <c r="X71" s="50"/>
      <c r="Y71" s="50"/>
      <c r="Z71" s="50"/>
      <c r="AA71" s="51" t="s">
        <v>29</v>
      </c>
      <c r="AB71" s="50"/>
      <c r="AC71" s="50"/>
      <c r="AD71" s="50"/>
      <c r="AE71" s="50"/>
      <c r="AF71" s="51" t="s">
        <v>30</v>
      </c>
      <c r="AG71" s="50"/>
      <c r="AH71" s="50"/>
      <c r="AI71" s="19" t="s">
        <v>45</v>
      </c>
      <c r="AJ71" s="62" t="s">
        <v>46</v>
      </c>
      <c r="AK71" s="50"/>
      <c r="AL71" s="50"/>
      <c r="AM71" s="50"/>
      <c r="AN71" s="50"/>
      <c r="AO71" s="50"/>
      <c r="AP71" s="20">
        <v>40800660</v>
      </c>
      <c r="AQ71" s="20">
        <v>40800660</v>
      </c>
      <c r="AR71" s="20">
        <v>0</v>
      </c>
      <c r="AS71" s="59">
        <v>0</v>
      </c>
      <c r="AT71" s="60"/>
      <c r="AU71" s="59">
        <v>40800660</v>
      </c>
      <c r="AV71" s="60"/>
      <c r="AW71" s="20">
        <v>0</v>
      </c>
      <c r="AX71" s="20">
        <v>34709999.210000001</v>
      </c>
      <c r="AY71" s="20">
        <v>6090660.79</v>
      </c>
      <c r="AZ71" s="20">
        <v>34709999.210000001</v>
      </c>
      <c r="BA71" s="20">
        <v>0</v>
      </c>
      <c r="BB71" s="20">
        <v>34709999.210000001</v>
      </c>
      <c r="BC71" s="20">
        <v>0</v>
      </c>
      <c r="BD71" s="20">
        <v>0</v>
      </c>
      <c r="BE71" s="11"/>
    </row>
    <row r="72" spans="1:57" s="10" customFormat="1" ht="15" customHeight="1" x14ac:dyDescent="0.25">
      <c r="A72" s="49" t="s">
        <v>43</v>
      </c>
      <c r="B72" s="50"/>
      <c r="C72" s="49" t="s">
        <v>41</v>
      </c>
      <c r="D72" s="50"/>
      <c r="E72" s="49" t="s">
        <v>51</v>
      </c>
      <c r="F72" s="50"/>
      <c r="G72" s="49" t="s">
        <v>51</v>
      </c>
      <c r="H72" s="50"/>
      <c r="I72" s="49" t="s">
        <v>60</v>
      </c>
      <c r="J72" s="50"/>
      <c r="K72" s="50"/>
      <c r="L72" s="49"/>
      <c r="M72" s="50"/>
      <c r="N72" s="50"/>
      <c r="O72" s="49"/>
      <c r="P72" s="50"/>
      <c r="Q72" s="49"/>
      <c r="R72" s="50"/>
      <c r="S72" s="58" t="s">
        <v>105</v>
      </c>
      <c r="T72" s="50"/>
      <c r="U72" s="50"/>
      <c r="V72" s="50"/>
      <c r="W72" s="50"/>
      <c r="X72" s="50"/>
      <c r="Y72" s="50"/>
      <c r="Z72" s="50"/>
      <c r="AA72" s="49" t="s">
        <v>29</v>
      </c>
      <c r="AB72" s="50"/>
      <c r="AC72" s="50"/>
      <c r="AD72" s="50"/>
      <c r="AE72" s="50"/>
      <c r="AF72" s="49" t="s">
        <v>30</v>
      </c>
      <c r="AG72" s="50"/>
      <c r="AH72" s="50"/>
      <c r="AI72" s="17" t="s">
        <v>45</v>
      </c>
      <c r="AJ72" s="64" t="s">
        <v>46</v>
      </c>
      <c r="AK72" s="50"/>
      <c r="AL72" s="50"/>
      <c r="AM72" s="50"/>
      <c r="AN72" s="50"/>
      <c r="AO72" s="50"/>
      <c r="AP72" s="18">
        <v>27379185</v>
      </c>
      <c r="AQ72" s="18">
        <v>27379185</v>
      </c>
      <c r="AR72" s="18">
        <v>0</v>
      </c>
      <c r="AS72" s="65">
        <v>0</v>
      </c>
      <c r="AT72" s="60"/>
      <c r="AU72" s="65">
        <v>13070244.93</v>
      </c>
      <c r="AV72" s="60"/>
      <c r="AW72" s="18">
        <v>14308940.07</v>
      </c>
      <c r="AX72" s="18">
        <v>13070244.93</v>
      </c>
      <c r="AY72" s="18">
        <v>0</v>
      </c>
      <c r="AZ72" s="18">
        <v>13070244.93</v>
      </c>
      <c r="BA72" s="18">
        <v>0</v>
      </c>
      <c r="BB72" s="18">
        <v>13070244.93</v>
      </c>
      <c r="BC72" s="18">
        <v>0</v>
      </c>
      <c r="BD72" s="18">
        <v>0</v>
      </c>
      <c r="BE72" s="11"/>
    </row>
    <row r="73" spans="1:57" s="10" customFormat="1" ht="15" customHeight="1" x14ac:dyDescent="0.25">
      <c r="A73" s="51" t="s">
        <v>43</v>
      </c>
      <c r="B73" s="50"/>
      <c r="C73" s="51" t="s">
        <v>41</v>
      </c>
      <c r="D73" s="50"/>
      <c r="E73" s="51" t="s">
        <v>51</v>
      </c>
      <c r="F73" s="50"/>
      <c r="G73" s="51" t="s">
        <v>51</v>
      </c>
      <c r="H73" s="50"/>
      <c r="I73" s="51" t="s">
        <v>60</v>
      </c>
      <c r="J73" s="50"/>
      <c r="K73" s="50"/>
      <c r="L73" s="51" t="s">
        <v>58</v>
      </c>
      <c r="M73" s="50"/>
      <c r="N73" s="50"/>
      <c r="O73" s="51"/>
      <c r="P73" s="50"/>
      <c r="Q73" s="51"/>
      <c r="R73" s="50"/>
      <c r="S73" s="61" t="s">
        <v>106</v>
      </c>
      <c r="T73" s="50"/>
      <c r="U73" s="50"/>
      <c r="V73" s="50"/>
      <c r="W73" s="50"/>
      <c r="X73" s="50"/>
      <c r="Y73" s="50"/>
      <c r="Z73" s="50"/>
      <c r="AA73" s="51" t="s">
        <v>29</v>
      </c>
      <c r="AB73" s="50"/>
      <c r="AC73" s="50"/>
      <c r="AD73" s="50"/>
      <c r="AE73" s="50"/>
      <c r="AF73" s="51" t="s">
        <v>30</v>
      </c>
      <c r="AG73" s="50"/>
      <c r="AH73" s="50"/>
      <c r="AI73" s="19" t="s">
        <v>45</v>
      </c>
      <c r="AJ73" s="62" t="s">
        <v>46</v>
      </c>
      <c r="AK73" s="50"/>
      <c r="AL73" s="50"/>
      <c r="AM73" s="50"/>
      <c r="AN73" s="50"/>
      <c r="AO73" s="50"/>
      <c r="AP73" s="20">
        <v>0</v>
      </c>
      <c r="AQ73" s="20">
        <v>0</v>
      </c>
      <c r="AR73" s="20">
        <v>0</v>
      </c>
      <c r="AS73" s="59">
        <v>0</v>
      </c>
      <c r="AT73" s="60"/>
      <c r="AU73" s="59">
        <v>0</v>
      </c>
      <c r="AV73" s="60"/>
      <c r="AW73" s="20">
        <v>0</v>
      </c>
      <c r="AX73" s="20">
        <v>0</v>
      </c>
      <c r="AY73" s="20">
        <v>0</v>
      </c>
      <c r="AZ73" s="20">
        <v>0</v>
      </c>
      <c r="BA73" s="20">
        <v>0</v>
      </c>
      <c r="BB73" s="20">
        <v>0</v>
      </c>
      <c r="BC73" s="20">
        <v>0</v>
      </c>
      <c r="BD73" s="20">
        <v>0</v>
      </c>
      <c r="BE73" s="11"/>
    </row>
    <row r="74" spans="1:57" s="10" customFormat="1" ht="15" customHeight="1" x14ac:dyDescent="0.25">
      <c r="A74" s="51" t="s">
        <v>43</v>
      </c>
      <c r="B74" s="50"/>
      <c r="C74" s="51" t="s">
        <v>41</v>
      </c>
      <c r="D74" s="50"/>
      <c r="E74" s="51" t="s">
        <v>51</v>
      </c>
      <c r="F74" s="50"/>
      <c r="G74" s="51" t="s">
        <v>51</v>
      </c>
      <c r="H74" s="50"/>
      <c r="I74" s="51" t="s">
        <v>60</v>
      </c>
      <c r="J74" s="50"/>
      <c r="K74" s="50"/>
      <c r="L74" s="51" t="s">
        <v>60</v>
      </c>
      <c r="M74" s="50"/>
      <c r="N74" s="50"/>
      <c r="O74" s="51"/>
      <c r="P74" s="50"/>
      <c r="Q74" s="51"/>
      <c r="R74" s="50"/>
      <c r="S74" s="61" t="s">
        <v>107</v>
      </c>
      <c r="T74" s="50"/>
      <c r="U74" s="50"/>
      <c r="V74" s="50"/>
      <c r="W74" s="50"/>
      <c r="X74" s="50"/>
      <c r="Y74" s="50"/>
      <c r="Z74" s="50"/>
      <c r="AA74" s="51" t="s">
        <v>29</v>
      </c>
      <c r="AB74" s="50"/>
      <c r="AC74" s="50"/>
      <c r="AD74" s="50"/>
      <c r="AE74" s="50"/>
      <c r="AF74" s="51" t="s">
        <v>30</v>
      </c>
      <c r="AG74" s="50"/>
      <c r="AH74" s="50"/>
      <c r="AI74" s="19" t="s">
        <v>45</v>
      </c>
      <c r="AJ74" s="62" t="s">
        <v>46</v>
      </c>
      <c r="AK74" s="50"/>
      <c r="AL74" s="50"/>
      <c r="AM74" s="50"/>
      <c r="AN74" s="50"/>
      <c r="AO74" s="50"/>
      <c r="AP74" s="20">
        <v>27379185</v>
      </c>
      <c r="AQ74" s="20">
        <v>27379185</v>
      </c>
      <c r="AR74" s="20">
        <v>0</v>
      </c>
      <c r="AS74" s="59">
        <v>0</v>
      </c>
      <c r="AT74" s="60"/>
      <c r="AU74" s="59">
        <v>13070244.93</v>
      </c>
      <c r="AV74" s="60"/>
      <c r="AW74" s="20">
        <v>14308940.07</v>
      </c>
      <c r="AX74" s="20">
        <v>13070244.93</v>
      </c>
      <c r="AY74" s="20">
        <v>0</v>
      </c>
      <c r="AZ74" s="20">
        <v>13070244.93</v>
      </c>
      <c r="BA74" s="20">
        <v>0</v>
      </c>
      <c r="BB74" s="20">
        <v>13070244.93</v>
      </c>
      <c r="BC74" s="20">
        <v>0</v>
      </c>
      <c r="BD74" s="20">
        <v>0</v>
      </c>
      <c r="BE74" s="11"/>
    </row>
    <row r="75" spans="1:57" s="10" customFormat="1" ht="15" customHeight="1" x14ac:dyDescent="0.25">
      <c r="A75" s="51" t="s">
        <v>43</v>
      </c>
      <c r="B75" s="50"/>
      <c r="C75" s="51" t="s">
        <v>41</v>
      </c>
      <c r="D75" s="50"/>
      <c r="E75" s="51" t="s">
        <v>51</v>
      </c>
      <c r="F75" s="50"/>
      <c r="G75" s="51" t="s">
        <v>51</v>
      </c>
      <c r="H75" s="50"/>
      <c r="I75" s="51" t="s">
        <v>60</v>
      </c>
      <c r="J75" s="50"/>
      <c r="K75" s="50"/>
      <c r="L75" s="51" t="s">
        <v>69</v>
      </c>
      <c r="M75" s="50"/>
      <c r="N75" s="50"/>
      <c r="O75" s="51"/>
      <c r="P75" s="50"/>
      <c r="Q75" s="51"/>
      <c r="R75" s="50"/>
      <c r="S75" s="61" t="s">
        <v>108</v>
      </c>
      <c r="T75" s="50"/>
      <c r="U75" s="50"/>
      <c r="V75" s="50"/>
      <c r="W75" s="50"/>
      <c r="X75" s="50"/>
      <c r="Y75" s="50"/>
      <c r="Z75" s="50"/>
      <c r="AA75" s="51" t="s">
        <v>29</v>
      </c>
      <c r="AB75" s="50"/>
      <c r="AC75" s="50"/>
      <c r="AD75" s="50"/>
      <c r="AE75" s="50"/>
      <c r="AF75" s="51" t="s">
        <v>30</v>
      </c>
      <c r="AG75" s="50"/>
      <c r="AH75" s="50"/>
      <c r="AI75" s="19" t="s">
        <v>45</v>
      </c>
      <c r="AJ75" s="62" t="s">
        <v>46</v>
      </c>
      <c r="AK75" s="50"/>
      <c r="AL75" s="50"/>
      <c r="AM75" s="50"/>
      <c r="AN75" s="50"/>
      <c r="AO75" s="50"/>
      <c r="AP75" s="20">
        <v>0</v>
      </c>
      <c r="AQ75" s="20">
        <v>0</v>
      </c>
      <c r="AR75" s="20">
        <v>0</v>
      </c>
      <c r="AS75" s="59">
        <v>0</v>
      </c>
      <c r="AT75" s="60"/>
      <c r="AU75" s="59">
        <v>0</v>
      </c>
      <c r="AV75" s="60"/>
      <c r="AW75" s="20">
        <v>0</v>
      </c>
      <c r="AX75" s="20">
        <v>0</v>
      </c>
      <c r="AY75" s="20">
        <v>0</v>
      </c>
      <c r="AZ75" s="20">
        <v>0</v>
      </c>
      <c r="BA75" s="20">
        <v>0</v>
      </c>
      <c r="BB75" s="20">
        <v>0</v>
      </c>
      <c r="BC75" s="20">
        <v>0</v>
      </c>
      <c r="BD75" s="20">
        <v>0</v>
      </c>
      <c r="BE75" s="11"/>
    </row>
    <row r="76" spans="1:57" s="10" customFormat="1" ht="15" customHeight="1" x14ac:dyDescent="0.25">
      <c r="A76" s="49" t="s">
        <v>43</v>
      </c>
      <c r="B76" s="50"/>
      <c r="C76" s="49" t="s">
        <v>41</v>
      </c>
      <c r="D76" s="50"/>
      <c r="E76" s="49" t="s">
        <v>41</v>
      </c>
      <c r="F76" s="50"/>
      <c r="G76" s="49"/>
      <c r="H76" s="50"/>
      <c r="I76" s="49"/>
      <c r="J76" s="50"/>
      <c r="K76" s="50"/>
      <c r="L76" s="49"/>
      <c r="M76" s="50"/>
      <c r="N76" s="50"/>
      <c r="O76" s="49"/>
      <c r="P76" s="50"/>
      <c r="Q76" s="49"/>
      <c r="R76" s="50"/>
      <c r="S76" s="58" t="s">
        <v>109</v>
      </c>
      <c r="T76" s="50"/>
      <c r="U76" s="50"/>
      <c r="V76" s="50"/>
      <c r="W76" s="50"/>
      <c r="X76" s="50"/>
      <c r="Y76" s="50"/>
      <c r="Z76" s="50"/>
      <c r="AA76" s="49" t="s">
        <v>29</v>
      </c>
      <c r="AB76" s="50"/>
      <c r="AC76" s="50"/>
      <c r="AD76" s="50"/>
      <c r="AE76" s="50"/>
      <c r="AF76" s="49" t="s">
        <v>30</v>
      </c>
      <c r="AG76" s="50"/>
      <c r="AH76" s="50"/>
      <c r="AI76" s="17" t="s">
        <v>45</v>
      </c>
      <c r="AJ76" s="64" t="s">
        <v>46</v>
      </c>
      <c r="AK76" s="50"/>
      <c r="AL76" s="50"/>
      <c r="AM76" s="50"/>
      <c r="AN76" s="50"/>
      <c r="AO76" s="50"/>
      <c r="AP76" s="18">
        <v>15961820155</v>
      </c>
      <c r="AQ76" s="18">
        <v>15915838355</v>
      </c>
      <c r="AR76" s="18">
        <v>45981800</v>
      </c>
      <c r="AS76" s="65">
        <v>0</v>
      </c>
      <c r="AT76" s="60"/>
      <c r="AU76" s="65">
        <v>14948445916.43</v>
      </c>
      <c r="AV76" s="60"/>
      <c r="AW76" s="18">
        <v>967392438.57000005</v>
      </c>
      <c r="AX76" s="18">
        <v>11114137988.42</v>
      </c>
      <c r="AY76" s="18">
        <v>3834307928.0100002</v>
      </c>
      <c r="AZ76" s="18">
        <v>11114137988.42</v>
      </c>
      <c r="BA76" s="18">
        <v>0</v>
      </c>
      <c r="BB76" s="18">
        <v>11114137988.42</v>
      </c>
      <c r="BC76" s="18">
        <v>0</v>
      </c>
      <c r="BD76" s="18">
        <v>37267.51</v>
      </c>
      <c r="BE76" s="11"/>
    </row>
    <row r="77" spans="1:57" s="10" customFormat="1" ht="15" customHeight="1" x14ac:dyDescent="0.25">
      <c r="A77" s="49" t="s">
        <v>43</v>
      </c>
      <c r="B77" s="50"/>
      <c r="C77" s="49" t="s">
        <v>41</v>
      </c>
      <c r="D77" s="50"/>
      <c r="E77" s="49" t="s">
        <v>41</v>
      </c>
      <c r="F77" s="50"/>
      <c r="G77" s="49"/>
      <c r="H77" s="50"/>
      <c r="I77" s="49"/>
      <c r="J77" s="50"/>
      <c r="K77" s="50"/>
      <c r="L77" s="49"/>
      <c r="M77" s="50"/>
      <c r="N77" s="50"/>
      <c r="O77" s="49"/>
      <c r="P77" s="50"/>
      <c r="Q77" s="49"/>
      <c r="R77" s="50"/>
      <c r="S77" s="58" t="s">
        <v>109</v>
      </c>
      <c r="T77" s="50"/>
      <c r="U77" s="50"/>
      <c r="V77" s="50"/>
      <c r="W77" s="50"/>
      <c r="X77" s="50"/>
      <c r="Y77" s="50"/>
      <c r="Z77" s="50"/>
      <c r="AA77" s="49" t="s">
        <v>48</v>
      </c>
      <c r="AB77" s="50"/>
      <c r="AC77" s="50"/>
      <c r="AD77" s="50"/>
      <c r="AE77" s="50"/>
      <c r="AF77" s="49" t="s">
        <v>30</v>
      </c>
      <c r="AG77" s="50"/>
      <c r="AH77" s="50"/>
      <c r="AI77" s="17" t="s">
        <v>49</v>
      </c>
      <c r="AJ77" s="64" t="s">
        <v>50</v>
      </c>
      <c r="AK77" s="50"/>
      <c r="AL77" s="50"/>
      <c r="AM77" s="50"/>
      <c r="AN77" s="50"/>
      <c r="AO77" s="50"/>
      <c r="AP77" s="18">
        <v>596894000</v>
      </c>
      <c r="AQ77" s="18">
        <v>591790000</v>
      </c>
      <c r="AR77" s="18">
        <v>5104000</v>
      </c>
      <c r="AS77" s="65">
        <v>0</v>
      </c>
      <c r="AT77" s="60"/>
      <c r="AU77" s="65">
        <v>571906000</v>
      </c>
      <c r="AV77" s="60"/>
      <c r="AW77" s="18">
        <v>19884000</v>
      </c>
      <c r="AX77" s="18">
        <v>485355000</v>
      </c>
      <c r="AY77" s="18">
        <v>86551000</v>
      </c>
      <c r="AZ77" s="18">
        <v>485355000</v>
      </c>
      <c r="BA77" s="18">
        <v>0</v>
      </c>
      <c r="BB77" s="18">
        <v>485355000</v>
      </c>
      <c r="BC77" s="18">
        <v>0</v>
      </c>
      <c r="BD77" s="18">
        <v>0</v>
      </c>
      <c r="BE77" s="11"/>
    </row>
    <row r="78" spans="1:57" s="10" customFormat="1" ht="15" customHeight="1" x14ac:dyDescent="0.25">
      <c r="A78" s="49" t="s">
        <v>43</v>
      </c>
      <c r="B78" s="50"/>
      <c r="C78" s="49" t="s">
        <v>41</v>
      </c>
      <c r="D78" s="50"/>
      <c r="E78" s="49" t="s">
        <v>41</v>
      </c>
      <c r="F78" s="50"/>
      <c r="G78" s="49" t="s">
        <v>51</v>
      </c>
      <c r="H78" s="50"/>
      <c r="I78" s="49"/>
      <c r="J78" s="50"/>
      <c r="K78" s="50"/>
      <c r="L78" s="49"/>
      <c r="M78" s="50"/>
      <c r="N78" s="50"/>
      <c r="O78" s="49"/>
      <c r="P78" s="50"/>
      <c r="Q78" s="49"/>
      <c r="R78" s="50"/>
      <c r="S78" s="58" t="s">
        <v>110</v>
      </c>
      <c r="T78" s="50"/>
      <c r="U78" s="50"/>
      <c r="V78" s="50"/>
      <c r="W78" s="50"/>
      <c r="X78" s="50"/>
      <c r="Y78" s="50"/>
      <c r="Z78" s="50"/>
      <c r="AA78" s="49" t="s">
        <v>29</v>
      </c>
      <c r="AB78" s="50"/>
      <c r="AC78" s="50"/>
      <c r="AD78" s="50"/>
      <c r="AE78" s="50"/>
      <c r="AF78" s="49" t="s">
        <v>30</v>
      </c>
      <c r="AG78" s="50"/>
      <c r="AH78" s="50"/>
      <c r="AI78" s="17" t="s">
        <v>45</v>
      </c>
      <c r="AJ78" s="64" t="s">
        <v>46</v>
      </c>
      <c r="AK78" s="50"/>
      <c r="AL78" s="50"/>
      <c r="AM78" s="50"/>
      <c r="AN78" s="50"/>
      <c r="AO78" s="50"/>
      <c r="AP78" s="18">
        <v>1215253210.8099999</v>
      </c>
      <c r="AQ78" s="18">
        <v>1215253210.8099999</v>
      </c>
      <c r="AR78" s="18">
        <v>0</v>
      </c>
      <c r="AS78" s="65">
        <v>0</v>
      </c>
      <c r="AT78" s="60"/>
      <c r="AU78" s="65">
        <v>1036264340.2</v>
      </c>
      <c r="AV78" s="60"/>
      <c r="AW78" s="18">
        <v>178988870.61000001</v>
      </c>
      <c r="AX78" s="18">
        <v>445323173.73000002</v>
      </c>
      <c r="AY78" s="18">
        <v>590941166.47000003</v>
      </c>
      <c r="AZ78" s="18">
        <v>445323173.73000002</v>
      </c>
      <c r="BA78" s="18">
        <v>0</v>
      </c>
      <c r="BB78" s="18">
        <v>445323173.73000002</v>
      </c>
      <c r="BC78" s="18">
        <v>0</v>
      </c>
      <c r="BD78" s="18">
        <v>0</v>
      </c>
      <c r="BE78" s="11"/>
    </row>
    <row r="79" spans="1:57" s="10" customFormat="1" ht="15" customHeight="1" x14ac:dyDescent="0.25">
      <c r="A79" s="49" t="s">
        <v>43</v>
      </c>
      <c r="B79" s="50"/>
      <c r="C79" s="49" t="s">
        <v>41</v>
      </c>
      <c r="D79" s="50"/>
      <c r="E79" s="49" t="s">
        <v>41</v>
      </c>
      <c r="F79" s="50"/>
      <c r="G79" s="49" t="s">
        <v>51</v>
      </c>
      <c r="H79" s="50"/>
      <c r="I79" s="49" t="s">
        <v>75</v>
      </c>
      <c r="J79" s="50"/>
      <c r="K79" s="50"/>
      <c r="L79" s="49"/>
      <c r="M79" s="50"/>
      <c r="N79" s="50"/>
      <c r="O79" s="49"/>
      <c r="P79" s="50"/>
      <c r="Q79" s="49"/>
      <c r="R79" s="50"/>
      <c r="S79" s="58" t="s">
        <v>253</v>
      </c>
      <c r="T79" s="50"/>
      <c r="U79" s="50"/>
      <c r="V79" s="50"/>
      <c r="W79" s="50"/>
      <c r="X79" s="50"/>
      <c r="Y79" s="50"/>
      <c r="Z79" s="50"/>
      <c r="AA79" s="49" t="s">
        <v>29</v>
      </c>
      <c r="AB79" s="50"/>
      <c r="AC79" s="50"/>
      <c r="AD79" s="50"/>
      <c r="AE79" s="50"/>
      <c r="AF79" s="49" t="s">
        <v>30</v>
      </c>
      <c r="AG79" s="50"/>
      <c r="AH79" s="50"/>
      <c r="AI79" s="17" t="s">
        <v>45</v>
      </c>
      <c r="AJ79" s="64" t="s">
        <v>46</v>
      </c>
      <c r="AK79" s="50"/>
      <c r="AL79" s="50"/>
      <c r="AM79" s="50"/>
      <c r="AN79" s="50"/>
      <c r="AO79" s="50"/>
      <c r="AP79" s="18">
        <v>145250392.41</v>
      </c>
      <c r="AQ79" s="18">
        <v>145250392.41</v>
      </c>
      <c r="AR79" s="18">
        <v>0</v>
      </c>
      <c r="AS79" s="65">
        <v>0</v>
      </c>
      <c r="AT79" s="60"/>
      <c r="AU79" s="65">
        <v>145027194.80000001</v>
      </c>
      <c r="AV79" s="60"/>
      <c r="AW79" s="18">
        <v>223197.61</v>
      </c>
      <c r="AX79" s="18">
        <v>96208219.140000001</v>
      </c>
      <c r="AY79" s="18">
        <v>48818975.659999996</v>
      </c>
      <c r="AZ79" s="18">
        <v>96208219.140000001</v>
      </c>
      <c r="BA79" s="18">
        <v>0</v>
      </c>
      <c r="BB79" s="18">
        <v>96208219.140000001</v>
      </c>
      <c r="BC79" s="18">
        <v>0</v>
      </c>
      <c r="BD79" s="18">
        <v>0</v>
      </c>
      <c r="BE79" s="11"/>
    </row>
    <row r="80" spans="1:57" s="10" customFormat="1" ht="15" customHeight="1" x14ac:dyDescent="0.25">
      <c r="A80" s="51" t="s">
        <v>43</v>
      </c>
      <c r="B80" s="50"/>
      <c r="C80" s="51" t="s">
        <v>41</v>
      </c>
      <c r="D80" s="50"/>
      <c r="E80" s="51" t="s">
        <v>41</v>
      </c>
      <c r="F80" s="50"/>
      <c r="G80" s="51" t="s">
        <v>51</v>
      </c>
      <c r="H80" s="50"/>
      <c r="I80" s="51" t="s">
        <v>75</v>
      </c>
      <c r="J80" s="50"/>
      <c r="K80" s="50"/>
      <c r="L80" s="51" t="s">
        <v>66</v>
      </c>
      <c r="M80" s="50"/>
      <c r="N80" s="50"/>
      <c r="O80" s="51"/>
      <c r="P80" s="50"/>
      <c r="Q80" s="51"/>
      <c r="R80" s="50"/>
      <c r="S80" s="61" t="s">
        <v>111</v>
      </c>
      <c r="T80" s="50"/>
      <c r="U80" s="50"/>
      <c r="V80" s="50"/>
      <c r="W80" s="50"/>
      <c r="X80" s="50"/>
      <c r="Y80" s="50"/>
      <c r="Z80" s="50"/>
      <c r="AA80" s="51" t="s">
        <v>29</v>
      </c>
      <c r="AB80" s="50"/>
      <c r="AC80" s="50"/>
      <c r="AD80" s="50"/>
      <c r="AE80" s="50"/>
      <c r="AF80" s="51" t="s">
        <v>30</v>
      </c>
      <c r="AG80" s="50"/>
      <c r="AH80" s="50"/>
      <c r="AI80" s="19" t="s">
        <v>45</v>
      </c>
      <c r="AJ80" s="62" t="s">
        <v>46</v>
      </c>
      <c r="AK80" s="50"/>
      <c r="AL80" s="50"/>
      <c r="AM80" s="50"/>
      <c r="AN80" s="50"/>
      <c r="AO80" s="50"/>
      <c r="AP80" s="20">
        <v>2330020</v>
      </c>
      <c r="AQ80" s="20">
        <v>2330020</v>
      </c>
      <c r="AR80" s="20">
        <v>0</v>
      </c>
      <c r="AS80" s="59">
        <v>0</v>
      </c>
      <c r="AT80" s="60"/>
      <c r="AU80" s="59">
        <v>2330020</v>
      </c>
      <c r="AV80" s="60"/>
      <c r="AW80" s="20">
        <v>0</v>
      </c>
      <c r="AX80" s="20">
        <v>2330020</v>
      </c>
      <c r="AY80" s="20">
        <v>0</v>
      </c>
      <c r="AZ80" s="20">
        <v>2330020</v>
      </c>
      <c r="BA80" s="20">
        <v>0</v>
      </c>
      <c r="BB80" s="20">
        <v>2330020</v>
      </c>
      <c r="BC80" s="20">
        <v>0</v>
      </c>
      <c r="BD80" s="20">
        <v>0</v>
      </c>
      <c r="BE80" s="11"/>
    </row>
    <row r="81" spans="1:57" s="10" customFormat="1" ht="15" customHeight="1" x14ac:dyDescent="0.25">
      <c r="A81" s="51" t="s">
        <v>43</v>
      </c>
      <c r="B81" s="50"/>
      <c r="C81" s="51" t="s">
        <v>41</v>
      </c>
      <c r="D81" s="50"/>
      <c r="E81" s="51" t="s">
        <v>41</v>
      </c>
      <c r="F81" s="50"/>
      <c r="G81" s="51" t="s">
        <v>51</v>
      </c>
      <c r="H81" s="50"/>
      <c r="I81" s="51" t="s">
        <v>75</v>
      </c>
      <c r="J81" s="50"/>
      <c r="K81" s="50"/>
      <c r="L81" s="51" t="s">
        <v>68</v>
      </c>
      <c r="M81" s="50"/>
      <c r="N81" s="50"/>
      <c r="O81" s="51"/>
      <c r="P81" s="50"/>
      <c r="Q81" s="51"/>
      <c r="R81" s="50"/>
      <c r="S81" s="61" t="s">
        <v>112</v>
      </c>
      <c r="T81" s="50"/>
      <c r="U81" s="50"/>
      <c r="V81" s="50"/>
      <c r="W81" s="50"/>
      <c r="X81" s="50"/>
      <c r="Y81" s="50"/>
      <c r="Z81" s="50"/>
      <c r="AA81" s="51" t="s">
        <v>29</v>
      </c>
      <c r="AB81" s="50"/>
      <c r="AC81" s="50"/>
      <c r="AD81" s="50"/>
      <c r="AE81" s="50"/>
      <c r="AF81" s="51" t="s">
        <v>30</v>
      </c>
      <c r="AG81" s="50"/>
      <c r="AH81" s="50"/>
      <c r="AI81" s="19" t="s">
        <v>45</v>
      </c>
      <c r="AJ81" s="62" t="s">
        <v>46</v>
      </c>
      <c r="AK81" s="50"/>
      <c r="AL81" s="50"/>
      <c r="AM81" s="50"/>
      <c r="AN81" s="50"/>
      <c r="AO81" s="50"/>
      <c r="AP81" s="20">
        <v>142920372.41</v>
      </c>
      <c r="AQ81" s="20">
        <v>142920372.41</v>
      </c>
      <c r="AR81" s="20">
        <v>0</v>
      </c>
      <c r="AS81" s="59">
        <v>0</v>
      </c>
      <c r="AT81" s="60"/>
      <c r="AU81" s="59">
        <v>142697174.80000001</v>
      </c>
      <c r="AV81" s="60"/>
      <c r="AW81" s="20">
        <v>223197.61</v>
      </c>
      <c r="AX81" s="20">
        <v>93878199.140000001</v>
      </c>
      <c r="AY81" s="20">
        <v>48818975.659999996</v>
      </c>
      <c r="AZ81" s="20">
        <v>93878199.140000001</v>
      </c>
      <c r="BA81" s="20">
        <v>0</v>
      </c>
      <c r="BB81" s="20">
        <v>93878199.140000001</v>
      </c>
      <c r="BC81" s="20">
        <v>0</v>
      </c>
      <c r="BD81" s="20">
        <v>0</v>
      </c>
      <c r="BE81" s="11"/>
    </row>
    <row r="82" spans="1:57" s="10" customFormat="1" ht="15" customHeight="1" x14ac:dyDescent="0.25">
      <c r="A82" s="49" t="s">
        <v>43</v>
      </c>
      <c r="B82" s="50"/>
      <c r="C82" s="49" t="s">
        <v>41</v>
      </c>
      <c r="D82" s="50"/>
      <c r="E82" s="49" t="s">
        <v>41</v>
      </c>
      <c r="F82" s="50"/>
      <c r="G82" s="49" t="s">
        <v>51</v>
      </c>
      <c r="H82" s="50"/>
      <c r="I82" s="49" t="s">
        <v>58</v>
      </c>
      <c r="J82" s="50"/>
      <c r="K82" s="50"/>
      <c r="L82" s="49"/>
      <c r="M82" s="50"/>
      <c r="N82" s="50"/>
      <c r="O82" s="49"/>
      <c r="P82" s="50"/>
      <c r="Q82" s="49"/>
      <c r="R82" s="50"/>
      <c r="S82" s="58" t="s">
        <v>254</v>
      </c>
      <c r="T82" s="50"/>
      <c r="U82" s="50"/>
      <c r="V82" s="50"/>
      <c r="W82" s="50"/>
      <c r="X82" s="50"/>
      <c r="Y82" s="50"/>
      <c r="Z82" s="50"/>
      <c r="AA82" s="49" t="s">
        <v>29</v>
      </c>
      <c r="AB82" s="50"/>
      <c r="AC82" s="50"/>
      <c r="AD82" s="50"/>
      <c r="AE82" s="50"/>
      <c r="AF82" s="49" t="s">
        <v>30</v>
      </c>
      <c r="AG82" s="50"/>
      <c r="AH82" s="50"/>
      <c r="AI82" s="17" t="s">
        <v>45</v>
      </c>
      <c r="AJ82" s="64" t="s">
        <v>46</v>
      </c>
      <c r="AK82" s="50"/>
      <c r="AL82" s="50"/>
      <c r="AM82" s="50"/>
      <c r="AN82" s="50"/>
      <c r="AO82" s="50"/>
      <c r="AP82" s="18">
        <v>770888062.92999995</v>
      </c>
      <c r="AQ82" s="18">
        <v>770888062.92999995</v>
      </c>
      <c r="AR82" s="18">
        <v>0</v>
      </c>
      <c r="AS82" s="65">
        <v>0</v>
      </c>
      <c r="AT82" s="60"/>
      <c r="AU82" s="65">
        <v>649699841.92999995</v>
      </c>
      <c r="AV82" s="60"/>
      <c r="AW82" s="18">
        <v>121188221</v>
      </c>
      <c r="AX82" s="18">
        <v>150490368.78999999</v>
      </c>
      <c r="AY82" s="18">
        <v>499209473.13999999</v>
      </c>
      <c r="AZ82" s="18">
        <v>150490368.78999999</v>
      </c>
      <c r="BA82" s="18">
        <v>0</v>
      </c>
      <c r="BB82" s="18">
        <v>150490368.78999999</v>
      </c>
      <c r="BC82" s="18">
        <v>0</v>
      </c>
      <c r="BD82" s="18">
        <v>0</v>
      </c>
      <c r="BE82" s="11"/>
    </row>
    <row r="83" spans="1:57" s="10" customFormat="1" ht="15" customHeight="1" x14ac:dyDescent="0.25">
      <c r="A83" s="51" t="s">
        <v>43</v>
      </c>
      <c r="B83" s="50"/>
      <c r="C83" s="51" t="s">
        <v>41</v>
      </c>
      <c r="D83" s="50"/>
      <c r="E83" s="51" t="s">
        <v>41</v>
      </c>
      <c r="F83" s="50"/>
      <c r="G83" s="51" t="s">
        <v>51</v>
      </c>
      <c r="H83" s="50"/>
      <c r="I83" s="51" t="s">
        <v>58</v>
      </c>
      <c r="J83" s="50"/>
      <c r="K83" s="50"/>
      <c r="L83" s="51" t="s">
        <v>75</v>
      </c>
      <c r="M83" s="50"/>
      <c r="N83" s="50"/>
      <c r="O83" s="51"/>
      <c r="P83" s="50"/>
      <c r="Q83" s="51"/>
      <c r="R83" s="50"/>
      <c r="S83" s="61" t="s">
        <v>255</v>
      </c>
      <c r="T83" s="50"/>
      <c r="U83" s="50"/>
      <c r="V83" s="50"/>
      <c r="W83" s="50"/>
      <c r="X83" s="50"/>
      <c r="Y83" s="50"/>
      <c r="Z83" s="50"/>
      <c r="AA83" s="51" t="s">
        <v>29</v>
      </c>
      <c r="AB83" s="50"/>
      <c r="AC83" s="50"/>
      <c r="AD83" s="50"/>
      <c r="AE83" s="50"/>
      <c r="AF83" s="51" t="s">
        <v>30</v>
      </c>
      <c r="AG83" s="50"/>
      <c r="AH83" s="50"/>
      <c r="AI83" s="19" t="s">
        <v>45</v>
      </c>
      <c r="AJ83" s="62" t="s">
        <v>46</v>
      </c>
      <c r="AK83" s="50"/>
      <c r="AL83" s="50"/>
      <c r="AM83" s="50"/>
      <c r="AN83" s="50"/>
      <c r="AO83" s="50"/>
      <c r="AP83" s="20">
        <v>13784520.66</v>
      </c>
      <c r="AQ83" s="20">
        <v>13784520.66</v>
      </c>
      <c r="AR83" s="20">
        <v>0</v>
      </c>
      <c r="AS83" s="59">
        <v>0</v>
      </c>
      <c r="AT83" s="60"/>
      <c r="AU83" s="59">
        <v>13784520.66</v>
      </c>
      <c r="AV83" s="60"/>
      <c r="AW83" s="20">
        <v>0</v>
      </c>
      <c r="AX83" s="20">
        <v>11959420.66</v>
      </c>
      <c r="AY83" s="20">
        <v>1825100</v>
      </c>
      <c r="AZ83" s="20">
        <v>11959420.66</v>
      </c>
      <c r="BA83" s="20">
        <v>0</v>
      </c>
      <c r="BB83" s="20">
        <v>11959420.66</v>
      </c>
      <c r="BC83" s="20">
        <v>0</v>
      </c>
      <c r="BD83" s="20">
        <v>0</v>
      </c>
      <c r="BE83" s="11"/>
    </row>
    <row r="84" spans="1:57" s="10" customFormat="1" ht="15" customHeight="1" x14ac:dyDescent="0.25">
      <c r="A84" s="51" t="s">
        <v>43</v>
      </c>
      <c r="B84" s="50"/>
      <c r="C84" s="51" t="s">
        <v>41</v>
      </c>
      <c r="D84" s="50"/>
      <c r="E84" s="51" t="s">
        <v>41</v>
      </c>
      <c r="F84" s="50"/>
      <c r="G84" s="51" t="s">
        <v>51</v>
      </c>
      <c r="H84" s="50"/>
      <c r="I84" s="51" t="s">
        <v>58</v>
      </c>
      <c r="J84" s="50"/>
      <c r="K84" s="50"/>
      <c r="L84" s="51" t="s">
        <v>58</v>
      </c>
      <c r="M84" s="50"/>
      <c r="N84" s="50"/>
      <c r="O84" s="51"/>
      <c r="P84" s="50"/>
      <c r="Q84" s="51"/>
      <c r="R84" s="50"/>
      <c r="S84" s="61" t="s">
        <v>113</v>
      </c>
      <c r="T84" s="50"/>
      <c r="U84" s="50"/>
      <c r="V84" s="50"/>
      <c r="W84" s="50"/>
      <c r="X84" s="50"/>
      <c r="Y84" s="50"/>
      <c r="Z84" s="50"/>
      <c r="AA84" s="51" t="s">
        <v>29</v>
      </c>
      <c r="AB84" s="50"/>
      <c r="AC84" s="50"/>
      <c r="AD84" s="50"/>
      <c r="AE84" s="50"/>
      <c r="AF84" s="51" t="s">
        <v>30</v>
      </c>
      <c r="AG84" s="50"/>
      <c r="AH84" s="50"/>
      <c r="AI84" s="19" t="s">
        <v>45</v>
      </c>
      <c r="AJ84" s="62" t="s">
        <v>46</v>
      </c>
      <c r="AK84" s="50"/>
      <c r="AL84" s="50"/>
      <c r="AM84" s="50"/>
      <c r="AN84" s="50"/>
      <c r="AO84" s="50"/>
      <c r="AP84" s="20">
        <v>41810476</v>
      </c>
      <c r="AQ84" s="20">
        <v>41810476</v>
      </c>
      <c r="AR84" s="20">
        <v>0</v>
      </c>
      <c r="AS84" s="59">
        <v>0</v>
      </c>
      <c r="AT84" s="60"/>
      <c r="AU84" s="59">
        <v>38810476</v>
      </c>
      <c r="AV84" s="60"/>
      <c r="AW84" s="20">
        <v>3000000</v>
      </c>
      <c r="AX84" s="20">
        <v>27511117.859999999</v>
      </c>
      <c r="AY84" s="20">
        <v>11299358.140000001</v>
      </c>
      <c r="AZ84" s="20">
        <v>27511117.859999999</v>
      </c>
      <c r="BA84" s="20">
        <v>0</v>
      </c>
      <c r="BB84" s="20">
        <v>27511117.859999999</v>
      </c>
      <c r="BC84" s="20">
        <v>0</v>
      </c>
      <c r="BD84" s="20">
        <v>0</v>
      </c>
      <c r="BE84" s="11"/>
    </row>
    <row r="85" spans="1:57" s="10" customFormat="1" ht="15" customHeight="1" x14ac:dyDescent="0.25">
      <c r="A85" s="51" t="s">
        <v>43</v>
      </c>
      <c r="B85" s="50"/>
      <c r="C85" s="51" t="s">
        <v>41</v>
      </c>
      <c r="D85" s="50"/>
      <c r="E85" s="51" t="s">
        <v>41</v>
      </c>
      <c r="F85" s="50"/>
      <c r="G85" s="51" t="s">
        <v>51</v>
      </c>
      <c r="H85" s="50"/>
      <c r="I85" s="51" t="s">
        <v>58</v>
      </c>
      <c r="J85" s="50"/>
      <c r="K85" s="50"/>
      <c r="L85" s="51" t="s">
        <v>60</v>
      </c>
      <c r="M85" s="50"/>
      <c r="N85" s="50"/>
      <c r="O85" s="51"/>
      <c r="P85" s="50"/>
      <c r="Q85" s="51"/>
      <c r="R85" s="50"/>
      <c r="S85" s="61" t="s">
        <v>114</v>
      </c>
      <c r="T85" s="50"/>
      <c r="U85" s="50"/>
      <c r="V85" s="50"/>
      <c r="W85" s="50"/>
      <c r="X85" s="50"/>
      <c r="Y85" s="50"/>
      <c r="Z85" s="50"/>
      <c r="AA85" s="51" t="s">
        <v>29</v>
      </c>
      <c r="AB85" s="50"/>
      <c r="AC85" s="50"/>
      <c r="AD85" s="50"/>
      <c r="AE85" s="50"/>
      <c r="AF85" s="51" t="s">
        <v>30</v>
      </c>
      <c r="AG85" s="50"/>
      <c r="AH85" s="50"/>
      <c r="AI85" s="19" t="s">
        <v>45</v>
      </c>
      <c r="AJ85" s="62" t="s">
        <v>46</v>
      </c>
      <c r="AK85" s="50"/>
      <c r="AL85" s="50"/>
      <c r="AM85" s="50"/>
      <c r="AN85" s="50"/>
      <c r="AO85" s="50"/>
      <c r="AP85" s="20">
        <v>0</v>
      </c>
      <c r="AQ85" s="20">
        <v>0</v>
      </c>
      <c r="AR85" s="20">
        <v>0</v>
      </c>
      <c r="AS85" s="59">
        <v>0</v>
      </c>
      <c r="AT85" s="60"/>
      <c r="AU85" s="59">
        <v>0</v>
      </c>
      <c r="AV85" s="60"/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  <c r="BD85" s="20">
        <v>0</v>
      </c>
      <c r="BE85" s="11"/>
    </row>
    <row r="86" spans="1:57" s="10" customFormat="1" ht="15" customHeight="1" x14ac:dyDescent="0.25">
      <c r="A86" s="51" t="s">
        <v>43</v>
      </c>
      <c r="B86" s="50"/>
      <c r="C86" s="51" t="s">
        <v>41</v>
      </c>
      <c r="D86" s="50"/>
      <c r="E86" s="51" t="s">
        <v>41</v>
      </c>
      <c r="F86" s="50"/>
      <c r="G86" s="51" t="s">
        <v>51</v>
      </c>
      <c r="H86" s="50"/>
      <c r="I86" s="51" t="s">
        <v>58</v>
      </c>
      <c r="J86" s="50"/>
      <c r="K86" s="50"/>
      <c r="L86" s="51" t="s">
        <v>62</v>
      </c>
      <c r="M86" s="50"/>
      <c r="N86" s="50"/>
      <c r="O86" s="51"/>
      <c r="P86" s="50"/>
      <c r="Q86" s="51"/>
      <c r="R86" s="50"/>
      <c r="S86" s="61" t="s">
        <v>115</v>
      </c>
      <c r="T86" s="50"/>
      <c r="U86" s="50"/>
      <c r="V86" s="50"/>
      <c r="W86" s="50"/>
      <c r="X86" s="50"/>
      <c r="Y86" s="50"/>
      <c r="Z86" s="50"/>
      <c r="AA86" s="51" t="s">
        <v>29</v>
      </c>
      <c r="AB86" s="50"/>
      <c r="AC86" s="50"/>
      <c r="AD86" s="50"/>
      <c r="AE86" s="50"/>
      <c r="AF86" s="51" t="s">
        <v>30</v>
      </c>
      <c r="AG86" s="50"/>
      <c r="AH86" s="50"/>
      <c r="AI86" s="19" t="s">
        <v>45</v>
      </c>
      <c r="AJ86" s="62" t="s">
        <v>46</v>
      </c>
      <c r="AK86" s="50"/>
      <c r="AL86" s="50"/>
      <c r="AM86" s="50"/>
      <c r="AN86" s="50"/>
      <c r="AO86" s="50"/>
      <c r="AP86" s="20">
        <v>34280608.409999996</v>
      </c>
      <c r="AQ86" s="20">
        <v>34280608.409999996</v>
      </c>
      <c r="AR86" s="20">
        <v>0</v>
      </c>
      <c r="AS86" s="59">
        <v>0</v>
      </c>
      <c r="AT86" s="60"/>
      <c r="AU86" s="59">
        <v>34280608.409999996</v>
      </c>
      <c r="AV86" s="60"/>
      <c r="AW86" s="20">
        <v>0</v>
      </c>
      <c r="AX86" s="20">
        <v>34280608.409999996</v>
      </c>
      <c r="AY86" s="20">
        <v>0</v>
      </c>
      <c r="AZ86" s="20">
        <v>34280608.409999996</v>
      </c>
      <c r="BA86" s="20">
        <v>0</v>
      </c>
      <c r="BB86" s="20">
        <v>34280608.409999996</v>
      </c>
      <c r="BC86" s="20">
        <v>0</v>
      </c>
      <c r="BD86" s="20">
        <v>0</v>
      </c>
      <c r="BE86" s="11"/>
    </row>
    <row r="87" spans="1:57" s="10" customFormat="1" ht="15" customHeight="1" x14ac:dyDescent="0.25">
      <c r="A87" s="51" t="s">
        <v>43</v>
      </c>
      <c r="B87" s="50"/>
      <c r="C87" s="51" t="s">
        <v>41</v>
      </c>
      <c r="D87" s="50"/>
      <c r="E87" s="51" t="s">
        <v>41</v>
      </c>
      <c r="F87" s="50"/>
      <c r="G87" s="51" t="s">
        <v>51</v>
      </c>
      <c r="H87" s="50"/>
      <c r="I87" s="51" t="s">
        <v>58</v>
      </c>
      <c r="J87" s="50"/>
      <c r="K87" s="50"/>
      <c r="L87" s="51" t="s">
        <v>64</v>
      </c>
      <c r="M87" s="50"/>
      <c r="N87" s="50"/>
      <c r="O87" s="51"/>
      <c r="P87" s="50"/>
      <c r="Q87" s="51"/>
      <c r="R87" s="50"/>
      <c r="S87" s="61" t="s">
        <v>116</v>
      </c>
      <c r="T87" s="50"/>
      <c r="U87" s="50"/>
      <c r="V87" s="50"/>
      <c r="W87" s="50"/>
      <c r="X87" s="50"/>
      <c r="Y87" s="50"/>
      <c r="Z87" s="50"/>
      <c r="AA87" s="51" t="s">
        <v>29</v>
      </c>
      <c r="AB87" s="50"/>
      <c r="AC87" s="50"/>
      <c r="AD87" s="50"/>
      <c r="AE87" s="50"/>
      <c r="AF87" s="51" t="s">
        <v>30</v>
      </c>
      <c r="AG87" s="50"/>
      <c r="AH87" s="50"/>
      <c r="AI87" s="19" t="s">
        <v>45</v>
      </c>
      <c r="AJ87" s="62" t="s">
        <v>46</v>
      </c>
      <c r="AK87" s="50"/>
      <c r="AL87" s="50"/>
      <c r="AM87" s="50"/>
      <c r="AN87" s="50"/>
      <c r="AO87" s="50"/>
      <c r="AP87" s="20">
        <v>12534030.9</v>
      </c>
      <c r="AQ87" s="20">
        <v>12534030.9</v>
      </c>
      <c r="AR87" s="20">
        <v>0</v>
      </c>
      <c r="AS87" s="59">
        <v>0</v>
      </c>
      <c r="AT87" s="60"/>
      <c r="AU87" s="59">
        <v>4534030.9000000004</v>
      </c>
      <c r="AV87" s="60"/>
      <c r="AW87" s="20">
        <v>8000000</v>
      </c>
      <c r="AX87" s="20">
        <v>4534030.9000000004</v>
      </c>
      <c r="AY87" s="20">
        <v>0</v>
      </c>
      <c r="AZ87" s="20">
        <v>4534030.9000000004</v>
      </c>
      <c r="BA87" s="20">
        <v>0</v>
      </c>
      <c r="BB87" s="20">
        <v>4534030.9000000004</v>
      </c>
      <c r="BC87" s="20">
        <v>0</v>
      </c>
      <c r="BD87" s="20">
        <v>0</v>
      </c>
      <c r="BE87" s="11"/>
    </row>
    <row r="88" spans="1:57" s="10" customFormat="1" ht="15" customHeight="1" x14ac:dyDescent="0.25">
      <c r="A88" s="51" t="s">
        <v>43</v>
      </c>
      <c r="B88" s="50"/>
      <c r="C88" s="51" t="s">
        <v>41</v>
      </c>
      <c r="D88" s="50"/>
      <c r="E88" s="51" t="s">
        <v>41</v>
      </c>
      <c r="F88" s="50"/>
      <c r="G88" s="51" t="s">
        <v>51</v>
      </c>
      <c r="H88" s="50"/>
      <c r="I88" s="51" t="s">
        <v>58</v>
      </c>
      <c r="J88" s="50"/>
      <c r="K88" s="50"/>
      <c r="L88" s="51" t="s">
        <v>68</v>
      </c>
      <c r="M88" s="50"/>
      <c r="N88" s="50"/>
      <c r="O88" s="51"/>
      <c r="P88" s="50"/>
      <c r="Q88" s="51"/>
      <c r="R88" s="50"/>
      <c r="S88" s="61" t="s">
        <v>256</v>
      </c>
      <c r="T88" s="50"/>
      <c r="U88" s="50"/>
      <c r="V88" s="50"/>
      <c r="W88" s="50"/>
      <c r="X88" s="50"/>
      <c r="Y88" s="50"/>
      <c r="Z88" s="50"/>
      <c r="AA88" s="51" t="s">
        <v>29</v>
      </c>
      <c r="AB88" s="50"/>
      <c r="AC88" s="50"/>
      <c r="AD88" s="50"/>
      <c r="AE88" s="50"/>
      <c r="AF88" s="51" t="s">
        <v>30</v>
      </c>
      <c r="AG88" s="50"/>
      <c r="AH88" s="50"/>
      <c r="AI88" s="19" t="s">
        <v>45</v>
      </c>
      <c r="AJ88" s="62" t="s">
        <v>46</v>
      </c>
      <c r="AK88" s="50"/>
      <c r="AL88" s="50"/>
      <c r="AM88" s="50"/>
      <c r="AN88" s="50"/>
      <c r="AO88" s="50"/>
      <c r="AP88" s="20">
        <v>668478426.96000004</v>
      </c>
      <c r="AQ88" s="20">
        <v>668478426.96000004</v>
      </c>
      <c r="AR88" s="20">
        <v>0</v>
      </c>
      <c r="AS88" s="59">
        <v>0</v>
      </c>
      <c r="AT88" s="60"/>
      <c r="AU88" s="59">
        <v>558290205.96000004</v>
      </c>
      <c r="AV88" s="60"/>
      <c r="AW88" s="20">
        <v>110188221</v>
      </c>
      <c r="AX88" s="20">
        <v>72205190.959999993</v>
      </c>
      <c r="AY88" s="20">
        <v>486085015</v>
      </c>
      <c r="AZ88" s="20">
        <v>72205190.959999993</v>
      </c>
      <c r="BA88" s="20">
        <v>0</v>
      </c>
      <c r="BB88" s="20">
        <v>72205190.959999993</v>
      </c>
      <c r="BC88" s="20">
        <v>0</v>
      </c>
      <c r="BD88" s="20">
        <v>0</v>
      </c>
      <c r="BE88" s="11"/>
    </row>
    <row r="89" spans="1:57" s="10" customFormat="1" ht="15" customHeight="1" x14ac:dyDescent="0.25">
      <c r="A89" s="49" t="s">
        <v>43</v>
      </c>
      <c r="B89" s="50"/>
      <c r="C89" s="49" t="s">
        <v>41</v>
      </c>
      <c r="D89" s="50"/>
      <c r="E89" s="49" t="s">
        <v>41</v>
      </c>
      <c r="F89" s="50"/>
      <c r="G89" s="49" t="s">
        <v>51</v>
      </c>
      <c r="H89" s="50"/>
      <c r="I89" s="49" t="s">
        <v>60</v>
      </c>
      <c r="J89" s="50"/>
      <c r="K89" s="50"/>
      <c r="L89" s="49"/>
      <c r="M89" s="50"/>
      <c r="N89" s="50"/>
      <c r="O89" s="49"/>
      <c r="P89" s="50"/>
      <c r="Q89" s="49"/>
      <c r="R89" s="50"/>
      <c r="S89" s="58" t="s">
        <v>117</v>
      </c>
      <c r="T89" s="50"/>
      <c r="U89" s="50"/>
      <c r="V89" s="50"/>
      <c r="W89" s="50"/>
      <c r="X89" s="50"/>
      <c r="Y89" s="50"/>
      <c r="Z89" s="50"/>
      <c r="AA89" s="49" t="s">
        <v>29</v>
      </c>
      <c r="AB89" s="50"/>
      <c r="AC89" s="50"/>
      <c r="AD89" s="50"/>
      <c r="AE89" s="50"/>
      <c r="AF89" s="49" t="s">
        <v>30</v>
      </c>
      <c r="AG89" s="50"/>
      <c r="AH89" s="50"/>
      <c r="AI89" s="17" t="s">
        <v>45</v>
      </c>
      <c r="AJ89" s="64" t="s">
        <v>46</v>
      </c>
      <c r="AK89" s="50"/>
      <c r="AL89" s="50"/>
      <c r="AM89" s="50"/>
      <c r="AN89" s="50"/>
      <c r="AO89" s="50"/>
      <c r="AP89" s="18">
        <v>299114755.47000003</v>
      </c>
      <c r="AQ89" s="18">
        <v>299114755.47000003</v>
      </c>
      <c r="AR89" s="18">
        <v>0</v>
      </c>
      <c r="AS89" s="65">
        <v>0</v>
      </c>
      <c r="AT89" s="60"/>
      <c r="AU89" s="65">
        <v>241537303.47</v>
      </c>
      <c r="AV89" s="60"/>
      <c r="AW89" s="18">
        <v>57577452</v>
      </c>
      <c r="AX89" s="18">
        <v>198624585.80000001</v>
      </c>
      <c r="AY89" s="18">
        <v>42912717.670000002</v>
      </c>
      <c r="AZ89" s="18">
        <v>198624585.80000001</v>
      </c>
      <c r="BA89" s="18">
        <v>0</v>
      </c>
      <c r="BB89" s="18">
        <v>198624585.80000001</v>
      </c>
      <c r="BC89" s="18">
        <v>0</v>
      </c>
      <c r="BD89" s="18">
        <v>0</v>
      </c>
      <c r="BE89" s="11"/>
    </row>
    <row r="90" spans="1:57" s="10" customFormat="1" ht="15" customHeight="1" x14ac:dyDescent="0.25">
      <c r="A90" s="51" t="s">
        <v>43</v>
      </c>
      <c r="B90" s="50"/>
      <c r="C90" s="51" t="s">
        <v>41</v>
      </c>
      <c r="D90" s="50"/>
      <c r="E90" s="51" t="s">
        <v>41</v>
      </c>
      <c r="F90" s="50"/>
      <c r="G90" s="51" t="s">
        <v>51</v>
      </c>
      <c r="H90" s="50"/>
      <c r="I90" s="51" t="s">
        <v>60</v>
      </c>
      <c r="J90" s="50"/>
      <c r="K90" s="50"/>
      <c r="L90" s="51" t="s">
        <v>75</v>
      </c>
      <c r="M90" s="50"/>
      <c r="N90" s="50"/>
      <c r="O90" s="51"/>
      <c r="P90" s="50"/>
      <c r="Q90" s="51"/>
      <c r="R90" s="50"/>
      <c r="S90" s="61" t="s">
        <v>118</v>
      </c>
      <c r="T90" s="50"/>
      <c r="U90" s="50"/>
      <c r="V90" s="50"/>
      <c r="W90" s="50"/>
      <c r="X90" s="50"/>
      <c r="Y90" s="50"/>
      <c r="Z90" s="50"/>
      <c r="AA90" s="51" t="s">
        <v>29</v>
      </c>
      <c r="AB90" s="50"/>
      <c r="AC90" s="50"/>
      <c r="AD90" s="50"/>
      <c r="AE90" s="50"/>
      <c r="AF90" s="51" t="s">
        <v>30</v>
      </c>
      <c r="AG90" s="50"/>
      <c r="AH90" s="50"/>
      <c r="AI90" s="19" t="s">
        <v>45</v>
      </c>
      <c r="AJ90" s="62" t="s">
        <v>46</v>
      </c>
      <c r="AK90" s="50"/>
      <c r="AL90" s="50"/>
      <c r="AM90" s="50"/>
      <c r="AN90" s="50"/>
      <c r="AO90" s="50"/>
      <c r="AP90" s="20">
        <v>0</v>
      </c>
      <c r="AQ90" s="20">
        <v>0</v>
      </c>
      <c r="AR90" s="20">
        <v>0</v>
      </c>
      <c r="AS90" s="59">
        <v>0</v>
      </c>
      <c r="AT90" s="60"/>
      <c r="AU90" s="59">
        <v>0</v>
      </c>
      <c r="AV90" s="60"/>
      <c r="AW90" s="20">
        <v>0</v>
      </c>
      <c r="AX90" s="20">
        <v>0</v>
      </c>
      <c r="AY90" s="20">
        <v>0</v>
      </c>
      <c r="AZ90" s="20">
        <v>0</v>
      </c>
      <c r="BA90" s="20">
        <v>0</v>
      </c>
      <c r="BB90" s="20">
        <v>0</v>
      </c>
      <c r="BC90" s="20">
        <v>0</v>
      </c>
      <c r="BD90" s="20">
        <v>0</v>
      </c>
      <c r="BE90" s="11"/>
    </row>
    <row r="91" spans="1:57" s="10" customFormat="1" ht="15" customHeight="1" x14ac:dyDescent="0.25">
      <c r="A91" s="51" t="s">
        <v>43</v>
      </c>
      <c r="B91" s="50"/>
      <c r="C91" s="51" t="s">
        <v>41</v>
      </c>
      <c r="D91" s="50"/>
      <c r="E91" s="51" t="s">
        <v>41</v>
      </c>
      <c r="F91" s="50"/>
      <c r="G91" s="51" t="s">
        <v>51</v>
      </c>
      <c r="H91" s="50"/>
      <c r="I91" s="51" t="s">
        <v>60</v>
      </c>
      <c r="J91" s="50"/>
      <c r="K91" s="50"/>
      <c r="L91" s="51" t="s">
        <v>58</v>
      </c>
      <c r="M91" s="50"/>
      <c r="N91" s="50"/>
      <c r="O91" s="51"/>
      <c r="P91" s="50"/>
      <c r="Q91" s="51"/>
      <c r="R91" s="50"/>
      <c r="S91" s="61" t="s">
        <v>106</v>
      </c>
      <c r="T91" s="50"/>
      <c r="U91" s="50"/>
      <c r="V91" s="50"/>
      <c r="W91" s="50"/>
      <c r="X91" s="50"/>
      <c r="Y91" s="50"/>
      <c r="Z91" s="50"/>
      <c r="AA91" s="51" t="s">
        <v>29</v>
      </c>
      <c r="AB91" s="50"/>
      <c r="AC91" s="50"/>
      <c r="AD91" s="50"/>
      <c r="AE91" s="50"/>
      <c r="AF91" s="51" t="s">
        <v>30</v>
      </c>
      <c r="AG91" s="50"/>
      <c r="AH91" s="50"/>
      <c r="AI91" s="19" t="s">
        <v>45</v>
      </c>
      <c r="AJ91" s="62" t="s">
        <v>46</v>
      </c>
      <c r="AK91" s="50"/>
      <c r="AL91" s="50"/>
      <c r="AM91" s="50"/>
      <c r="AN91" s="50"/>
      <c r="AO91" s="50"/>
      <c r="AP91" s="20">
        <v>186670605</v>
      </c>
      <c r="AQ91" s="20">
        <v>186670605</v>
      </c>
      <c r="AR91" s="20">
        <v>0</v>
      </c>
      <c r="AS91" s="59">
        <v>0</v>
      </c>
      <c r="AT91" s="60"/>
      <c r="AU91" s="59">
        <v>186186646</v>
      </c>
      <c r="AV91" s="60"/>
      <c r="AW91" s="20">
        <v>483959</v>
      </c>
      <c r="AX91" s="20">
        <v>165390470</v>
      </c>
      <c r="AY91" s="20">
        <v>20796176</v>
      </c>
      <c r="AZ91" s="20">
        <v>165390470</v>
      </c>
      <c r="BA91" s="20">
        <v>0</v>
      </c>
      <c r="BB91" s="20">
        <v>165390470</v>
      </c>
      <c r="BC91" s="20">
        <v>0</v>
      </c>
      <c r="BD91" s="20">
        <v>0</v>
      </c>
      <c r="BE91" s="11"/>
    </row>
    <row r="92" spans="1:57" s="10" customFormat="1" ht="15" customHeight="1" x14ac:dyDescent="0.25">
      <c r="A92" s="51" t="s">
        <v>43</v>
      </c>
      <c r="B92" s="50"/>
      <c r="C92" s="51" t="s">
        <v>41</v>
      </c>
      <c r="D92" s="50"/>
      <c r="E92" s="51" t="s">
        <v>41</v>
      </c>
      <c r="F92" s="50"/>
      <c r="G92" s="51" t="s">
        <v>51</v>
      </c>
      <c r="H92" s="50"/>
      <c r="I92" s="51" t="s">
        <v>60</v>
      </c>
      <c r="J92" s="50"/>
      <c r="K92" s="50"/>
      <c r="L92" s="51" t="s">
        <v>62</v>
      </c>
      <c r="M92" s="50"/>
      <c r="N92" s="50"/>
      <c r="O92" s="51"/>
      <c r="P92" s="50"/>
      <c r="Q92" s="51"/>
      <c r="R92" s="50"/>
      <c r="S92" s="61" t="s">
        <v>257</v>
      </c>
      <c r="T92" s="50"/>
      <c r="U92" s="50"/>
      <c r="V92" s="50"/>
      <c r="W92" s="50"/>
      <c r="X92" s="50"/>
      <c r="Y92" s="50"/>
      <c r="Z92" s="50"/>
      <c r="AA92" s="51" t="s">
        <v>29</v>
      </c>
      <c r="AB92" s="50"/>
      <c r="AC92" s="50"/>
      <c r="AD92" s="50"/>
      <c r="AE92" s="50"/>
      <c r="AF92" s="51" t="s">
        <v>30</v>
      </c>
      <c r="AG92" s="50"/>
      <c r="AH92" s="50"/>
      <c r="AI92" s="19" t="s">
        <v>45</v>
      </c>
      <c r="AJ92" s="62" t="s">
        <v>46</v>
      </c>
      <c r="AK92" s="50"/>
      <c r="AL92" s="50"/>
      <c r="AM92" s="50"/>
      <c r="AN92" s="50"/>
      <c r="AO92" s="50"/>
      <c r="AP92" s="20">
        <v>36590684</v>
      </c>
      <c r="AQ92" s="20">
        <v>36590684</v>
      </c>
      <c r="AR92" s="20">
        <v>0</v>
      </c>
      <c r="AS92" s="59">
        <v>0</v>
      </c>
      <c r="AT92" s="60"/>
      <c r="AU92" s="59">
        <v>36497191</v>
      </c>
      <c r="AV92" s="60"/>
      <c r="AW92" s="20">
        <v>93493</v>
      </c>
      <c r="AX92" s="20">
        <v>14380684</v>
      </c>
      <c r="AY92" s="20">
        <v>22116507</v>
      </c>
      <c r="AZ92" s="20">
        <v>14380684</v>
      </c>
      <c r="BA92" s="20">
        <v>0</v>
      </c>
      <c r="BB92" s="20">
        <v>14380684</v>
      </c>
      <c r="BC92" s="20">
        <v>0</v>
      </c>
      <c r="BD92" s="20">
        <v>0</v>
      </c>
      <c r="BE92" s="11"/>
    </row>
    <row r="93" spans="1:57" s="10" customFormat="1" ht="15" customHeight="1" x14ac:dyDescent="0.25">
      <c r="A93" s="51" t="s">
        <v>43</v>
      </c>
      <c r="B93" s="50"/>
      <c r="C93" s="51" t="s">
        <v>41</v>
      </c>
      <c r="D93" s="50"/>
      <c r="E93" s="51" t="s">
        <v>41</v>
      </c>
      <c r="F93" s="50"/>
      <c r="G93" s="51" t="s">
        <v>51</v>
      </c>
      <c r="H93" s="50"/>
      <c r="I93" s="51" t="s">
        <v>60</v>
      </c>
      <c r="J93" s="50"/>
      <c r="K93" s="50"/>
      <c r="L93" s="51" t="s">
        <v>64</v>
      </c>
      <c r="M93" s="50"/>
      <c r="N93" s="50"/>
      <c r="O93" s="51"/>
      <c r="P93" s="50"/>
      <c r="Q93" s="51"/>
      <c r="R93" s="50"/>
      <c r="S93" s="61" t="s">
        <v>119</v>
      </c>
      <c r="T93" s="50"/>
      <c r="U93" s="50"/>
      <c r="V93" s="50"/>
      <c r="W93" s="50"/>
      <c r="X93" s="50"/>
      <c r="Y93" s="50"/>
      <c r="Z93" s="50"/>
      <c r="AA93" s="51" t="s">
        <v>29</v>
      </c>
      <c r="AB93" s="50"/>
      <c r="AC93" s="50"/>
      <c r="AD93" s="50"/>
      <c r="AE93" s="50"/>
      <c r="AF93" s="51" t="s">
        <v>30</v>
      </c>
      <c r="AG93" s="50"/>
      <c r="AH93" s="50"/>
      <c r="AI93" s="19" t="s">
        <v>45</v>
      </c>
      <c r="AJ93" s="62" t="s">
        <v>46</v>
      </c>
      <c r="AK93" s="50"/>
      <c r="AL93" s="50"/>
      <c r="AM93" s="50"/>
      <c r="AN93" s="50"/>
      <c r="AO93" s="50"/>
      <c r="AP93" s="20">
        <v>67853565</v>
      </c>
      <c r="AQ93" s="20">
        <v>67853565</v>
      </c>
      <c r="AR93" s="20">
        <v>0</v>
      </c>
      <c r="AS93" s="59">
        <v>0</v>
      </c>
      <c r="AT93" s="60"/>
      <c r="AU93" s="59">
        <v>17853565</v>
      </c>
      <c r="AV93" s="60"/>
      <c r="AW93" s="20">
        <v>50000000</v>
      </c>
      <c r="AX93" s="20">
        <v>17853531.920000002</v>
      </c>
      <c r="AY93" s="20">
        <v>33.08</v>
      </c>
      <c r="AZ93" s="20">
        <v>17853531.920000002</v>
      </c>
      <c r="BA93" s="20">
        <v>0</v>
      </c>
      <c r="BB93" s="20">
        <v>17853531.920000002</v>
      </c>
      <c r="BC93" s="20">
        <v>0</v>
      </c>
      <c r="BD93" s="20">
        <v>0</v>
      </c>
      <c r="BE93" s="11"/>
    </row>
    <row r="94" spans="1:57" s="10" customFormat="1" ht="15" customHeight="1" x14ac:dyDescent="0.25">
      <c r="A94" s="51" t="s">
        <v>43</v>
      </c>
      <c r="B94" s="50"/>
      <c r="C94" s="51" t="s">
        <v>41</v>
      </c>
      <c r="D94" s="50"/>
      <c r="E94" s="51" t="s">
        <v>41</v>
      </c>
      <c r="F94" s="50"/>
      <c r="G94" s="51" t="s">
        <v>51</v>
      </c>
      <c r="H94" s="50"/>
      <c r="I94" s="51" t="s">
        <v>60</v>
      </c>
      <c r="J94" s="50"/>
      <c r="K94" s="50"/>
      <c r="L94" s="51" t="s">
        <v>66</v>
      </c>
      <c r="M94" s="50"/>
      <c r="N94" s="50"/>
      <c r="O94" s="51"/>
      <c r="P94" s="50"/>
      <c r="Q94" s="51"/>
      <c r="R94" s="50"/>
      <c r="S94" s="61" t="s">
        <v>258</v>
      </c>
      <c r="T94" s="50"/>
      <c r="U94" s="50"/>
      <c r="V94" s="50"/>
      <c r="W94" s="50"/>
      <c r="X94" s="50"/>
      <c r="Y94" s="50"/>
      <c r="Z94" s="50"/>
      <c r="AA94" s="51" t="s">
        <v>29</v>
      </c>
      <c r="AB94" s="50"/>
      <c r="AC94" s="50"/>
      <c r="AD94" s="50"/>
      <c r="AE94" s="50"/>
      <c r="AF94" s="51" t="s">
        <v>30</v>
      </c>
      <c r="AG94" s="50"/>
      <c r="AH94" s="50"/>
      <c r="AI94" s="19" t="s">
        <v>45</v>
      </c>
      <c r="AJ94" s="62" t="s">
        <v>46</v>
      </c>
      <c r="AK94" s="50"/>
      <c r="AL94" s="50"/>
      <c r="AM94" s="50"/>
      <c r="AN94" s="50"/>
      <c r="AO94" s="50"/>
      <c r="AP94" s="20">
        <v>7999901.4699999997</v>
      </c>
      <c r="AQ94" s="20">
        <v>7999901.4699999997</v>
      </c>
      <c r="AR94" s="20">
        <v>0</v>
      </c>
      <c r="AS94" s="59">
        <v>0</v>
      </c>
      <c r="AT94" s="60"/>
      <c r="AU94" s="59">
        <v>999901.47</v>
      </c>
      <c r="AV94" s="60"/>
      <c r="AW94" s="20">
        <v>7000000</v>
      </c>
      <c r="AX94" s="20">
        <v>999899.88</v>
      </c>
      <c r="AY94" s="20">
        <v>1.59</v>
      </c>
      <c r="AZ94" s="20">
        <v>999899.88</v>
      </c>
      <c r="BA94" s="20">
        <v>0</v>
      </c>
      <c r="BB94" s="20">
        <v>999899.88</v>
      </c>
      <c r="BC94" s="20">
        <v>0</v>
      </c>
      <c r="BD94" s="20">
        <v>0</v>
      </c>
      <c r="BE94" s="11"/>
    </row>
    <row r="95" spans="1:57" s="10" customFormat="1" ht="15" customHeight="1" x14ac:dyDescent="0.25">
      <c r="A95" s="49" t="s">
        <v>43</v>
      </c>
      <c r="B95" s="50"/>
      <c r="C95" s="49" t="s">
        <v>41</v>
      </c>
      <c r="D95" s="50"/>
      <c r="E95" s="49" t="s">
        <v>41</v>
      </c>
      <c r="F95" s="50"/>
      <c r="G95" s="49" t="s">
        <v>41</v>
      </c>
      <c r="H95" s="50"/>
      <c r="I95" s="49"/>
      <c r="J95" s="50"/>
      <c r="K95" s="50"/>
      <c r="L95" s="49"/>
      <c r="M95" s="50"/>
      <c r="N95" s="50"/>
      <c r="O95" s="49"/>
      <c r="P95" s="50"/>
      <c r="Q95" s="49"/>
      <c r="R95" s="50"/>
      <c r="S95" s="58" t="s">
        <v>120</v>
      </c>
      <c r="T95" s="50"/>
      <c r="U95" s="50"/>
      <c r="V95" s="50"/>
      <c r="W95" s="50"/>
      <c r="X95" s="50"/>
      <c r="Y95" s="50"/>
      <c r="Z95" s="50"/>
      <c r="AA95" s="49" t="s">
        <v>29</v>
      </c>
      <c r="AB95" s="50"/>
      <c r="AC95" s="50"/>
      <c r="AD95" s="50"/>
      <c r="AE95" s="50"/>
      <c r="AF95" s="49" t="s">
        <v>30</v>
      </c>
      <c r="AG95" s="50"/>
      <c r="AH95" s="50"/>
      <c r="AI95" s="17" t="s">
        <v>45</v>
      </c>
      <c r="AJ95" s="64" t="s">
        <v>46</v>
      </c>
      <c r="AK95" s="50"/>
      <c r="AL95" s="50"/>
      <c r="AM95" s="50"/>
      <c r="AN95" s="50"/>
      <c r="AO95" s="50"/>
      <c r="AP95" s="18">
        <v>14746566944.190001</v>
      </c>
      <c r="AQ95" s="18">
        <v>14700585144.190001</v>
      </c>
      <c r="AR95" s="18">
        <v>45981800</v>
      </c>
      <c r="AS95" s="65">
        <v>0</v>
      </c>
      <c r="AT95" s="60"/>
      <c r="AU95" s="65">
        <v>13912181576.23</v>
      </c>
      <c r="AV95" s="60"/>
      <c r="AW95" s="18">
        <v>788403567.96000004</v>
      </c>
      <c r="AX95" s="18">
        <v>10668814814.690001</v>
      </c>
      <c r="AY95" s="18">
        <v>3243366761.54</v>
      </c>
      <c r="AZ95" s="18">
        <v>10668814814.690001</v>
      </c>
      <c r="BA95" s="18">
        <v>0</v>
      </c>
      <c r="BB95" s="18">
        <v>10668814814.690001</v>
      </c>
      <c r="BC95" s="18">
        <v>0</v>
      </c>
      <c r="BD95" s="18">
        <v>37267.51</v>
      </c>
      <c r="BE95" s="11"/>
    </row>
    <row r="96" spans="1:57" s="10" customFormat="1" ht="15" customHeight="1" x14ac:dyDescent="0.25">
      <c r="A96" s="49" t="s">
        <v>43</v>
      </c>
      <c r="B96" s="50"/>
      <c r="C96" s="49" t="s">
        <v>41</v>
      </c>
      <c r="D96" s="50"/>
      <c r="E96" s="49" t="s">
        <v>41</v>
      </c>
      <c r="F96" s="50"/>
      <c r="G96" s="49" t="s">
        <v>41</v>
      </c>
      <c r="H96" s="50"/>
      <c r="I96" s="49"/>
      <c r="J96" s="50"/>
      <c r="K96" s="50"/>
      <c r="L96" s="49"/>
      <c r="M96" s="50"/>
      <c r="N96" s="50"/>
      <c r="O96" s="49"/>
      <c r="P96" s="50"/>
      <c r="Q96" s="49"/>
      <c r="R96" s="50"/>
      <c r="S96" s="58" t="s">
        <v>120</v>
      </c>
      <c r="T96" s="50"/>
      <c r="U96" s="50"/>
      <c r="V96" s="50"/>
      <c r="W96" s="50"/>
      <c r="X96" s="50"/>
      <c r="Y96" s="50"/>
      <c r="Z96" s="50"/>
      <c r="AA96" s="49" t="s">
        <v>48</v>
      </c>
      <c r="AB96" s="50"/>
      <c r="AC96" s="50"/>
      <c r="AD96" s="50"/>
      <c r="AE96" s="50"/>
      <c r="AF96" s="49" t="s">
        <v>30</v>
      </c>
      <c r="AG96" s="50"/>
      <c r="AH96" s="50"/>
      <c r="AI96" s="17" t="s">
        <v>49</v>
      </c>
      <c r="AJ96" s="64" t="s">
        <v>50</v>
      </c>
      <c r="AK96" s="50"/>
      <c r="AL96" s="50"/>
      <c r="AM96" s="50"/>
      <c r="AN96" s="50"/>
      <c r="AO96" s="50"/>
      <c r="AP96" s="18">
        <v>596894000</v>
      </c>
      <c r="AQ96" s="18">
        <v>591790000</v>
      </c>
      <c r="AR96" s="18">
        <v>5104000</v>
      </c>
      <c r="AS96" s="65">
        <v>0</v>
      </c>
      <c r="AT96" s="60"/>
      <c r="AU96" s="65">
        <v>571906000</v>
      </c>
      <c r="AV96" s="60"/>
      <c r="AW96" s="18">
        <v>19884000</v>
      </c>
      <c r="AX96" s="18">
        <v>485355000</v>
      </c>
      <c r="AY96" s="18">
        <v>86551000</v>
      </c>
      <c r="AZ96" s="18">
        <v>485355000</v>
      </c>
      <c r="BA96" s="18">
        <v>0</v>
      </c>
      <c r="BB96" s="18">
        <v>485355000</v>
      </c>
      <c r="BC96" s="18">
        <v>0</v>
      </c>
      <c r="BD96" s="18">
        <v>0</v>
      </c>
      <c r="BE96" s="11"/>
    </row>
    <row r="97" spans="1:57" s="10" customFormat="1" ht="15" customHeight="1" x14ac:dyDescent="0.25">
      <c r="A97" s="49" t="s">
        <v>43</v>
      </c>
      <c r="B97" s="50"/>
      <c r="C97" s="49" t="s">
        <v>41</v>
      </c>
      <c r="D97" s="50"/>
      <c r="E97" s="49" t="s">
        <v>41</v>
      </c>
      <c r="F97" s="50"/>
      <c r="G97" s="49" t="s">
        <v>41</v>
      </c>
      <c r="H97" s="50"/>
      <c r="I97" s="49" t="s">
        <v>64</v>
      </c>
      <c r="J97" s="50"/>
      <c r="K97" s="50"/>
      <c r="L97" s="49"/>
      <c r="M97" s="50"/>
      <c r="N97" s="50"/>
      <c r="O97" s="49"/>
      <c r="P97" s="50"/>
      <c r="Q97" s="49"/>
      <c r="R97" s="50"/>
      <c r="S97" s="58" t="s">
        <v>259</v>
      </c>
      <c r="T97" s="50"/>
      <c r="U97" s="50"/>
      <c r="V97" s="50"/>
      <c r="W97" s="50"/>
      <c r="X97" s="50"/>
      <c r="Y97" s="50"/>
      <c r="Z97" s="50"/>
      <c r="AA97" s="49" t="s">
        <v>29</v>
      </c>
      <c r="AB97" s="50"/>
      <c r="AC97" s="50"/>
      <c r="AD97" s="50"/>
      <c r="AE97" s="50"/>
      <c r="AF97" s="49" t="s">
        <v>30</v>
      </c>
      <c r="AG97" s="50"/>
      <c r="AH97" s="50"/>
      <c r="AI97" s="17" t="s">
        <v>45</v>
      </c>
      <c r="AJ97" s="64" t="s">
        <v>46</v>
      </c>
      <c r="AK97" s="50"/>
      <c r="AL97" s="50"/>
      <c r="AM97" s="50"/>
      <c r="AN97" s="50"/>
      <c r="AO97" s="50"/>
      <c r="AP97" s="18">
        <v>1133071406.47</v>
      </c>
      <c r="AQ97" s="18">
        <v>1133071406.47</v>
      </c>
      <c r="AR97" s="18">
        <v>0</v>
      </c>
      <c r="AS97" s="65">
        <v>0</v>
      </c>
      <c r="AT97" s="60"/>
      <c r="AU97" s="65">
        <v>1087013491.49</v>
      </c>
      <c r="AV97" s="60"/>
      <c r="AW97" s="18">
        <v>46057914.979999997</v>
      </c>
      <c r="AX97" s="18">
        <v>974253739.85000002</v>
      </c>
      <c r="AY97" s="18">
        <v>112759751.64</v>
      </c>
      <c r="AZ97" s="18">
        <v>974253739.85000002</v>
      </c>
      <c r="BA97" s="18">
        <v>0</v>
      </c>
      <c r="BB97" s="18">
        <v>974253739.85000002</v>
      </c>
      <c r="BC97" s="18">
        <v>0</v>
      </c>
      <c r="BD97" s="18">
        <v>242</v>
      </c>
      <c r="BE97" s="11"/>
    </row>
    <row r="98" spans="1:57" s="10" customFormat="1" ht="15" customHeight="1" x14ac:dyDescent="0.25">
      <c r="A98" s="51" t="s">
        <v>43</v>
      </c>
      <c r="B98" s="50"/>
      <c r="C98" s="51" t="s">
        <v>41</v>
      </c>
      <c r="D98" s="50"/>
      <c r="E98" s="51" t="s">
        <v>41</v>
      </c>
      <c r="F98" s="50"/>
      <c r="G98" s="51" t="s">
        <v>41</v>
      </c>
      <c r="H98" s="50"/>
      <c r="I98" s="51" t="s">
        <v>64</v>
      </c>
      <c r="J98" s="50"/>
      <c r="K98" s="50"/>
      <c r="L98" s="51" t="s">
        <v>58</v>
      </c>
      <c r="M98" s="50"/>
      <c r="N98" s="50"/>
      <c r="O98" s="51"/>
      <c r="P98" s="50"/>
      <c r="Q98" s="51"/>
      <c r="R98" s="50"/>
      <c r="S98" s="61" t="s">
        <v>121</v>
      </c>
      <c r="T98" s="50"/>
      <c r="U98" s="50"/>
      <c r="V98" s="50"/>
      <c r="W98" s="50"/>
      <c r="X98" s="50"/>
      <c r="Y98" s="50"/>
      <c r="Z98" s="50"/>
      <c r="AA98" s="51" t="s">
        <v>29</v>
      </c>
      <c r="AB98" s="50"/>
      <c r="AC98" s="50"/>
      <c r="AD98" s="50"/>
      <c r="AE98" s="50"/>
      <c r="AF98" s="51" t="s">
        <v>30</v>
      </c>
      <c r="AG98" s="50"/>
      <c r="AH98" s="50"/>
      <c r="AI98" s="19" t="s">
        <v>45</v>
      </c>
      <c r="AJ98" s="62" t="s">
        <v>46</v>
      </c>
      <c r="AK98" s="50"/>
      <c r="AL98" s="50"/>
      <c r="AM98" s="50"/>
      <c r="AN98" s="50"/>
      <c r="AO98" s="50"/>
      <c r="AP98" s="20">
        <v>60635000</v>
      </c>
      <c r="AQ98" s="20">
        <v>60635000</v>
      </c>
      <c r="AR98" s="20">
        <v>0</v>
      </c>
      <c r="AS98" s="59">
        <v>0</v>
      </c>
      <c r="AT98" s="60"/>
      <c r="AU98" s="59">
        <v>39835518</v>
      </c>
      <c r="AV98" s="60"/>
      <c r="AW98" s="20">
        <v>20799482</v>
      </c>
      <c r="AX98" s="20">
        <v>37935480</v>
      </c>
      <c r="AY98" s="20">
        <v>1900038</v>
      </c>
      <c r="AZ98" s="20">
        <v>37935480</v>
      </c>
      <c r="BA98" s="20">
        <v>0</v>
      </c>
      <c r="BB98" s="20">
        <v>37935480</v>
      </c>
      <c r="BC98" s="20">
        <v>0</v>
      </c>
      <c r="BD98" s="20">
        <v>0</v>
      </c>
      <c r="BE98" s="11"/>
    </row>
    <row r="99" spans="1:57" s="10" customFormat="1" ht="15" customHeight="1" x14ac:dyDescent="0.25">
      <c r="A99" s="51" t="s">
        <v>43</v>
      </c>
      <c r="B99" s="50"/>
      <c r="C99" s="51" t="s">
        <v>41</v>
      </c>
      <c r="D99" s="50"/>
      <c r="E99" s="51" t="s">
        <v>41</v>
      </c>
      <c r="F99" s="50"/>
      <c r="G99" s="51" t="s">
        <v>41</v>
      </c>
      <c r="H99" s="50"/>
      <c r="I99" s="51" t="s">
        <v>64</v>
      </c>
      <c r="J99" s="50"/>
      <c r="K99" s="50"/>
      <c r="L99" s="51" t="s">
        <v>60</v>
      </c>
      <c r="M99" s="50"/>
      <c r="N99" s="50"/>
      <c r="O99" s="51"/>
      <c r="P99" s="50"/>
      <c r="Q99" s="51"/>
      <c r="R99" s="50"/>
      <c r="S99" s="61" t="s">
        <v>122</v>
      </c>
      <c r="T99" s="50"/>
      <c r="U99" s="50"/>
      <c r="V99" s="50"/>
      <c r="W99" s="50"/>
      <c r="X99" s="50"/>
      <c r="Y99" s="50"/>
      <c r="Z99" s="50"/>
      <c r="AA99" s="51" t="s">
        <v>29</v>
      </c>
      <c r="AB99" s="50"/>
      <c r="AC99" s="50"/>
      <c r="AD99" s="50"/>
      <c r="AE99" s="50"/>
      <c r="AF99" s="51" t="s">
        <v>30</v>
      </c>
      <c r="AG99" s="50"/>
      <c r="AH99" s="50"/>
      <c r="AI99" s="19" t="s">
        <v>45</v>
      </c>
      <c r="AJ99" s="62" t="s">
        <v>46</v>
      </c>
      <c r="AK99" s="50"/>
      <c r="AL99" s="50"/>
      <c r="AM99" s="50"/>
      <c r="AN99" s="50"/>
      <c r="AO99" s="50"/>
      <c r="AP99" s="20">
        <v>131618989</v>
      </c>
      <c r="AQ99" s="20">
        <v>131618989</v>
      </c>
      <c r="AR99" s="20">
        <v>0</v>
      </c>
      <c r="AS99" s="59">
        <v>0</v>
      </c>
      <c r="AT99" s="60"/>
      <c r="AU99" s="59">
        <v>131618989</v>
      </c>
      <c r="AV99" s="60"/>
      <c r="AW99" s="20">
        <v>0</v>
      </c>
      <c r="AX99" s="20">
        <v>86946343</v>
      </c>
      <c r="AY99" s="20">
        <v>44672646</v>
      </c>
      <c r="AZ99" s="20">
        <v>86946343</v>
      </c>
      <c r="BA99" s="20">
        <v>0</v>
      </c>
      <c r="BB99" s="20">
        <v>86946343</v>
      </c>
      <c r="BC99" s="20">
        <v>0</v>
      </c>
      <c r="BD99" s="20">
        <v>0</v>
      </c>
      <c r="BE99" s="11"/>
    </row>
    <row r="100" spans="1:57" s="10" customFormat="1" ht="15" customHeight="1" x14ac:dyDescent="0.25">
      <c r="A100" s="51" t="s">
        <v>43</v>
      </c>
      <c r="B100" s="50"/>
      <c r="C100" s="51" t="s">
        <v>41</v>
      </c>
      <c r="D100" s="50"/>
      <c r="E100" s="51" t="s">
        <v>41</v>
      </c>
      <c r="F100" s="50"/>
      <c r="G100" s="51" t="s">
        <v>41</v>
      </c>
      <c r="H100" s="50"/>
      <c r="I100" s="51" t="s">
        <v>64</v>
      </c>
      <c r="J100" s="50"/>
      <c r="K100" s="50"/>
      <c r="L100" s="51" t="s">
        <v>62</v>
      </c>
      <c r="M100" s="50"/>
      <c r="N100" s="50"/>
      <c r="O100" s="51"/>
      <c r="P100" s="50"/>
      <c r="Q100" s="51"/>
      <c r="R100" s="50"/>
      <c r="S100" s="61" t="s">
        <v>123</v>
      </c>
      <c r="T100" s="50"/>
      <c r="U100" s="50"/>
      <c r="V100" s="50"/>
      <c r="W100" s="50"/>
      <c r="X100" s="50"/>
      <c r="Y100" s="50"/>
      <c r="Z100" s="50"/>
      <c r="AA100" s="51" t="s">
        <v>29</v>
      </c>
      <c r="AB100" s="50"/>
      <c r="AC100" s="50"/>
      <c r="AD100" s="50"/>
      <c r="AE100" s="50"/>
      <c r="AF100" s="51" t="s">
        <v>30</v>
      </c>
      <c r="AG100" s="50"/>
      <c r="AH100" s="50"/>
      <c r="AI100" s="19" t="s">
        <v>45</v>
      </c>
      <c r="AJ100" s="62" t="s">
        <v>46</v>
      </c>
      <c r="AK100" s="50"/>
      <c r="AL100" s="50"/>
      <c r="AM100" s="50"/>
      <c r="AN100" s="50"/>
      <c r="AO100" s="50"/>
      <c r="AP100" s="20">
        <v>10000000</v>
      </c>
      <c r="AQ100" s="20">
        <v>10000000</v>
      </c>
      <c r="AR100" s="20">
        <v>0</v>
      </c>
      <c r="AS100" s="59">
        <v>0</v>
      </c>
      <c r="AT100" s="60"/>
      <c r="AU100" s="59">
        <v>10000000</v>
      </c>
      <c r="AV100" s="60"/>
      <c r="AW100" s="20">
        <v>0</v>
      </c>
      <c r="AX100" s="20">
        <v>8000000</v>
      </c>
      <c r="AY100" s="20">
        <v>2000000</v>
      </c>
      <c r="AZ100" s="20">
        <v>8000000</v>
      </c>
      <c r="BA100" s="20">
        <v>0</v>
      </c>
      <c r="BB100" s="20">
        <v>8000000</v>
      </c>
      <c r="BC100" s="20">
        <v>0</v>
      </c>
      <c r="BD100" s="20">
        <v>0</v>
      </c>
      <c r="BE100" s="11"/>
    </row>
    <row r="101" spans="1:57" s="10" customFormat="1" ht="15" customHeight="1" x14ac:dyDescent="0.25">
      <c r="A101" s="51" t="s">
        <v>43</v>
      </c>
      <c r="B101" s="50"/>
      <c r="C101" s="51" t="s">
        <v>41</v>
      </c>
      <c r="D101" s="50"/>
      <c r="E101" s="51" t="s">
        <v>41</v>
      </c>
      <c r="F101" s="50"/>
      <c r="G101" s="51" t="s">
        <v>41</v>
      </c>
      <c r="H101" s="50"/>
      <c r="I101" s="51" t="s">
        <v>64</v>
      </c>
      <c r="J101" s="50"/>
      <c r="K101" s="50"/>
      <c r="L101" s="51" t="s">
        <v>68</v>
      </c>
      <c r="M101" s="50"/>
      <c r="N101" s="50"/>
      <c r="O101" s="51"/>
      <c r="P101" s="50"/>
      <c r="Q101" s="51"/>
      <c r="R101" s="50"/>
      <c r="S101" s="61" t="s">
        <v>124</v>
      </c>
      <c r="T101" s="50"/>
      <c r="U101" s="50"/>
      <c r="V101" s="50"/>
      <c r="W101" s="50"/>
      <c r="X101" s="50"/>
      <c r="Y101" s="50"/>
      <c r="Z101" s="50"/>
      <c r="AA101" s="51" t="s">
        <v>29</v>
      </c>
      <c r="AB101" s="50"/>
      <c r="AC101" s="50"/>
      <c r="AD101" s="50"/>
      <c r="AE101" s="50"/>
      <c r="AF101" s="51" t="s">
        <v>30</v>
      </c>
      <c r="AG101" s="50"/>
      <c r="AH101" s="50"/>
      <c r="AI101" s="19" t="s">
        <v>45</v>
      </c>
      <c r="AJ101" s="62" t="s">
        <v>46</v>
      </c>
      <c r="AK101" s="50"/>
      <c r="AL101" s="50"/>
      <c r="AM101" s="50"/>
      <c r="AN101" s="50"/>
      <c r="AO101" s="50"/>
      <c r="AP101" s="20">
        <v>112734000</v>
      </c>
      <c r="AQ101" s="20">
        <v>112734000</v>
      </c>
      <c r="AR101" s="20">
        <v>0</v>
      </c>
      <c r="AS101" s="59">
        <v>0</v>
      </c>
      <c r="AT101" s="60"/>
      <c r="AU101" s="59">
        <v>112734000</v>
      </c>
      <c r="AV101" s="60"/>
      <c r="AW101" s="20">
        <v>0</v>
      </c>
      <c r="AX101" s="20">
        <v>52820613</v>
      </c>
      <c r="AY101" s="20">
        <v>59913387</v>
      </c>
      <c r="AZ101" s="20">
        <v>52820613</v>
      </c>
      <c r="BA101" s="20">
        <v>0</v>
      </c>
      <c r="BB101" s="20">
        <v>52820613</v>
      </c>
      <c r="BC101" s="20">
        <v>0</v>
      </c>
      <c r="BD101" s="20">
        <v>0</v>
      </c>
      <c r="BE101" s="11"/>
    </row>
    <row r="102" spans="1:57" s="10" customFormat="1" ht="15" customHeight="1" x14ac:dyDescent="0.25">
      <c r="A102" s="51" t="s">
        <v>43</v>
      </c>
      <c r="B102" s="50"/>
      <c r="C102" s="51" t="s">
        <v>41</v>
      </c>
      <c r="D102" s="50"/>
      <c r="E102" s="51" t="s">
        <v>41</v>
      </c>
      <c r="F102" s="50"/>
      <c r="G102" s="51" t="s">
        <v>41</v>
      </c>
      <c r="H102" s="50"/>
      <c r="I102" s="51" t="s">
        <v>64</v>
      </c>
      <c r="J102" s="50"/>
      <c r="K102" s="50"/>
      <c r="L102" s="51" t="s">
        <v>69</v>
      </c>
      <c r="M102" s="50"/>
      <c r="N102" s="50"/>
      <c r="O102" s="51"/>
      <c r="P102" s="50"/>
      <c r="Q102" s="51"/>
      <c r="R102" s="50"/>
      <c r="S102" s="61" t="s">
        <v>260</v>
      </c>
      <c r="T102" s="50"/>
      <c r="U102" s="50"/>
      <c r="V102" s="50"/>
      <c r="W102" s="50"/>
      <c r="X102" s="50"/>
      <c r="Y102" s="50"/>
      <c r="Z102" s="50"/>
      <c r="AA102" s="51" t="s">
        <v>29</v>
      </c>
      <c r="AB102" s="50"/>
      <c r="AC102" s="50"/>
      <c r="AD102" s="50"/>
      <c r="AE102" s="50"/>
      <c r="AF102" s="51" t="s">
        <v>30</v>
      </c>
      <c r="AG102" s="50"/>
      <c r="AH102" s="50"/>
      <c r="AI102" s="19" t="s">
        <v>45</v>
      </c>
      <c r="AJ102" s="62" t="s">
        <v>46</v>
      </c>
      <c r="AK102" s="50"/>
      <c r="AL102" s="50"/>
      <c r="AM102" s="50"/>
      <c r="AN102" s="50"/>
      <c r="AO102" s="50"/>
      <c r="AP102" s="20">
        <v>818083417.47000003</v>
      </c>
      <c r="AQ102" s="20">
        <v>818083417.47000003</v>
      </c>
      <c r="AR102" s="20">
        <v>0</v>
      </c>
      <c r="AS102" s="59">
        <v>0</v>
      </c>
      <c r="AT102" s="60"/>
      <c r="AU102" s="59">
        <v>792824984.49000001</v>
      </c>
      <c r="AV102" s="60"/>
      <c r="AW102" s="20">
        <v>25258432.98</v>
      </c>
      <c r="AX102" s="20">
        <v>788551303.85000002</v>
      </c>
      <c r="AY102" s="20">
        <v>4273680.6399999997</v>
      </c>
      <c r="AZ102" s="20">
        <v>788551303.85000002</v>
      </c>
      <c r="BA102" s="20">
        <v>0</v>
      </c>
      <c r="BB102" s="20">
        <v>788551303.85000002</v>
      </c>
      <c r="BC102" s="20">
        <v>0</v>
      </c>
      <c r="BD102" s="20">
        <v>242</v>
      </c>
      <c r="BE102" s="11"/>
    </row>
    <row r="103" spans="1:57" s="10" customFormat="1" ht="15" customHeight="1" x14ac:dyDescent="0.25">
      <c r="A103" s="49" t="s">
        <v>43</v>
      </c>
      <c r="B103" s="50"/>
      <c r="C103" s="49" t="s">
        <v>41</v>
      </c>
      <c r="D103" s="50"/>
      <c r="E103" s="49" t="s">
        <v>41</v>
      </c>
      <c r="F103" s="50"/>
      <c r="G103" s="49" t="s">
        <v>41</v>
      </c>
      <c r="H103" s="50"/>
      <c r="I103" s="49" t="s">
        <v>66</v>
      </c>
      <c r="J103" s="50"/>
      <c r="K103" s="50"/>
      <c r="L103" s="49"/>
      <c r="M103" s="50"/>
      <c r="N103" s="50"/>
      <c r="O103" s="49"/>
      <c r="P103" s="50"/>
      <c r="Q103" s="49"/>
      <c r="R103" s="50"/>
      <c r="S103" s="58" t="s">
        <v>261</v>
      </c>
      <c r="T103" s="50"/>
      <c r="U103" s="50"/>
      <c r="V103" s="50"/>
      <c r="W103" s="50"/>
      <c r="X103" s="50"/>
      <c r="Y103" s="50"/>
      <c r="Z103" s="50"/>
      <c r="AA103" s="49" t="s">
        <v>29</v>
      </c>
      <c r="AB103" s="50"/>
      <c r="AC103" s="50"/>
      <c r="AD103" s="50"/>
      <c r="AE103" s="50"/>
      <c r="AF103" s="49" t="s">
        <v>30</v>
      </c>
      <c r="AG103" s="50"/>
      <c r="AH103" s="50"/>
      <c r="AI103" s="17" t="s">
        <v>45</v>
      </c>
      <c r="AJ103" s="64" t="s">
        <v>46</v>
      </c>
      <c r="AK103" s="50"/>
      <c r="AL103" s="50"/>
      <c r="AM103" s="50"/>
      <c r="AN103" s="50"/>
      <c r="AO103" s="50"/>
      <c r="AP103" s="18">
        <v>5687583886.5799999</v>
      </c>
      <c r="AQ103" s="18">
        <v>5687583886.5799999</v>
      </c>
      <c r="AR103" s="18">
        <v>0</v>
      </c>
      <c r="AS103" s="65">
        <v>0</v>
      </c>
      <c r="AT103" s="60"/>
      <c r="AU103" s="65">
        <v>5504202057.0799999</v>
      </c>
      <c r="AV103" s="60"/>
      <c r="AW103" s="18">
        <v>183381829.5</v>
      </c>
      <c r="AX103" s="18">
        <v>3554209452.0900002</v>
      </c>
      <c r="AY103" s="18">
        <v>1949992604.99</v>
      </c>
      <c r="AZ103" s="18">
        <v>3554209452.0900002</v>
      </c>
      <c r="BA103" s="18">
        <v>0</v>
      </c>
      <c r="BB103" s="18">
        <v>3554209452.0900002</v>
      </c>
      <c r="BC103" s="18">
        <v>0</v>
      </c>
      <c r="BD103" s="18">
        <v>1259.51</v>
      </c>
      <c r="BE103" s="11"/>
    </row>
    <row r="104" spans="1:57" s="10" customFormat="1" ht="15" customHeight="1" x14ac:dyDescent="0.25">
      <c r="A104" s="49" t="s">
        <v>43</v>
      </c>
      <c r="B104" s="50"/>
      <c r="C104" s="49" t="s">
        <v>41</v>
      </c>
      <c r="D104" s="50"/>
      <c r="E104" s="49" t="s">
        <v>41</v>
      </c>
      <c r="F104" s="50"/>
      <c r="G104" s="49" t="s">
        <v>41</v>
      </c>
      <c r="H104" s="50"/>
      <c r="I104" s="49" t="s">
        <v>66</v>
      </c>
      <c r="J104" s="50"/>
      <c r="K104" s="50"/>
      <c r="L104" s="49"/>
      <c r="M104" s="50"/>
      <c r="N104" s="50"/>
      <c r="O104" s="49"/>
      <c r="P104" s="50"/>
      <c r="Q104" s="49"/>
      <c r="R104" s="50"/>
      <c r="S104" s="58" t="s">
        <v>261</v>
      </c>
      <c r="T104" s="50"/>
      <c r="U104" s="50"/>
      <c r="V104" s="50"/>
      <c r="W104" s="50"/>
      <c r="X104" s="50"/>
      <c r="Y104" s="50"/>
      <c r="Z104" s="50"/>
      <c r="AA104" s="49" t="s">
        <v>48</v>
      </c>
      <c r="AB104" s="50"/>
      <c r="AC104" s="50"/>
      <c r="AD104" s="50"/>
      <c r="AE104" s="50"/>
      <c r="AF104" s="49" t="s">
        <v>30</v>
      </c>
      <c r="AG104" s="50"/>
      <c r="AH104" s="50"/>
      <c r="AI104" s="17" t="s">
        <v>49</v>
      </c>
      <c r="AJ104" s="64" t="s">
        <v>50</v>
      </c>
      <c r="AK104" s="50"/>
      <c r="AL104" s="50"/>
      <c r="AM104" s="50"/>
      <c r="AN104" s="50"/>
      <c r="AO104" s="50"/>
      <c r="AP104" s="18">
        <v>32594000</v>
      </c>
      <c r="AQ104" s="18">
        <v>32594000</v>
      </c>
      <c r="AR104" s="18">
        <v>0</v>
      </c>
      <c r="AS104" s="65">
        <v>0</v>
      </c>
      <c r="AT104" s="60"/>
      <c r="AU104" s="65">
        <v>32594000</v>
      </c>
      <c r="AV104" s="60"/>
      <c r="AW104" s="18">
        <v>0</v>
      </c>
      <c r="AX104" s="18">
        <v>32594000</v>
      </c>
      <c r="AY104" s="18">
        <v>0</v>
      </c>
      <c r="AZ104" s="18">
        <v>32594000</v>
      </c>
      <c r="BA104" s="18">
        <v>0</v>
      </c>
      <c r="BB104" s="18">
        <v>32594000</v>
      </c>
      <c r="BC104" s="18">
        <v>0</v>
      </c>
      <c r="BD104" s="18">
        <v>0</v>
      </c>
      <c r="BE104" s="11"/>
    </row>
    <row r="105" spans="1:57" s="10" customFormat="1" ht="15" customHeight="1" x14ac:dyDescent="0.25">
      <c r="A105" s="51" t="s">
        <v>43</v>
      </c>
      <c r="B105" s="50"/>
      <c r="C105" s="51" t="s">
        <v>41</v>
      </c>
      <c r="D105" s="50"/>
      <c r="E105" s="51" t="s">
        <v>41</v>
      </c>
      <c r="F105" s="50"/>
      <c r="G105" s="51" t="s">
        <v>41</v>
      </c>
      <c r="H105" s="50"/>
      <c r="I105" s="51" t="s">
        <v>66</v>
      </c>
      <c r="J105" s="50"/>
      <c r="K105" s="50"/>
      <c r="L105" s="51" t="s">
        <v>55</v>
      </c>
      <c r="M105" s="50"/>
      <c r="N105" s="50"/>
      <c r="O105" s="51"/>
      <c r="P105" s="50"/>
      <c r="Q105" s="51"/>
      <c r="R105" s="50"/>
      <c r="S105" s="61" t="s">
        <v>125</v>
      </c>
      <c r="T105" s="50"/>
      <c r="U105" s="50"/>
      <c r="V105" s="50"/>
      <c r="W105" s="50"/>
      <c r="X105" s="50"/>
      <c r="Y105" s="50"/>
      <c r="Z105" s="50"/>
      <c r="AA105" s="51" t="s">
        <v>29</v>
      </c>
      <c r="AB105" s="50"/>
      <c r="AC105" s="50"/>
      <c r="AD105" s="50"/>
      <c r="AE105" s="50"/>
      <c r="AF105" s="51" t="s">
        <v>30</v>
      </c>
      <c r="AG105" s="50"/>
      <c r="AH105" s="50"/>
      <c r="AI105" s="19" t="s">
        <v>45</v>
      </c>
      <c r="AJ105" s="62" t="s">
        <v>46</v>
      </c>
      <c r="AK105" s="50"/>
      <c r="AL105" s="50"/>
      <c r="AM105" s="50"/>
      <c r="AN105" s="50"/>
      <c r="AO105" s="50"/>
      <c r="AP105" s="20">
        <v>1993618009</v>
      </c>
      <c r="AQ105" s="20">
        <v>1993618009</v>
      </c>
      <c r="AR105" s="20">
        <v>0</v>
      </c>
      <c r="AS105" s="59">
        <v>0</v>
      </c>
      <c r="AT105" s="60"/>
      <c r="AU105" s="59">
        <v>1810793411</v>
      </c>
      <c r="AV105" s="60"/>
      <c r="AW105" s="20">
        <v>182824598</v>
      </c>
      <c r="AX105" s="20">
        <v>187505940.09</v>
      </c>
      <c r="AY105" s="20">
        <v>1623287470.9100001</v>
      </c>
      <c r="AZ105" s="20">
        <v>187505940.09</v>
      </c>
      <c r="BA105" s="20">
        <v>0</v>
      </c>
      <c r="BB105" s="20">
        <v>187505940.09</v>
      </c>
      <c r="BC105" s="20">
        <v>0</v>
      </c>
      <c r="BD105" s="20">
        <v>1259.51</v>
      </c>
      <c r="BE105" s="11"/>
    </row>
    <row r="106" spans="1:57" s="10" customFormat="1" ht="15" customHeight="1" x14ac:dyDescent="0.25">
      <c r="A106" s="51" t="s">
        <v>43</v>
      </c>
      <c r="B106" s="50"/>
      <c r="C106" s="51" t="s">
        <v>41</v>
      </c>
      <c r="D106" s="50"/>
      <c r="E106" s="51" t="s">
        <v>41</v>
      </c>
      <c r="F106" s="50"/>
      <c r="G106" s="51" t="s">
        <v>41</v>
      </c>
      <c r="H106" s="50"/>
      <c r="I106" s="51" t="s">
        <v>66</v>
      </c>
      <c r="J106" s="50"/>
      <c r="K106" s="50"/>
      <c r="L106" s="51" t="s">
        <v>55</v>
      </c>
      <c r="M106" s="50"/>
      <c r="N106" s="50"/>
      <c r="O106" s="51"/>
      <c r="P106" s="50"/>
      <c r="Q106" s="51"/>
      <c r="R106" s="50"/>
      <c r="S106" s="61" t="s">
        <v>125</v>
      </c>
      <c r="T106" s="50"/>
      <c r="U106" s="50"/>
      <c r="V106" s="50"/>
      <c r="W106" s="50"/>
      <c r="X106" s="50"/>
      <c r="Y106" s="50"/>
      <c r="Z106" s="50"/>
      <c r="AA106" s="51" t="s">
        <v>48</v>
      </c>
      <c r="AB106" s="50"/>
      <c r="AC106" s="50"/>
      <c r="AD106" s="50"/>
      <c r="AE106" s="50"/>
      <c r="AF106" s="51" t="s">
        <v>30</v>
      </c>
      <c r="AG106" s="50"/>
      <c r="AH106" s="50"/>
      <c r="AI106" s="19" t="s">
        <v>49</v>
      </c>
      <c r="AJ106" s="62" t="s">
        <v>50</v>
      </c>
      <c r="AK106" s="50"/>
      <c r="AL106" s="50"/>
      <c r="AM106" s="50"/>
      <c r="AN106" s="50"/>
      <c r="AO106" s="50"/>
      <c r="AP106" s="20">
        <v>32594000</v>
      </c>
      <c r="AQ106" s="20">
        <v>32594000</v>
      </c>
      <c r="AR106" s="20">
        <v>0</v>
      </c>
      <c r="AS106" s="59">
        <v>0</v>
      </c>
      <c r="AT106" s="60"/>
      <c r="AU106" s="59">
        <v>32594000</v>
      </c>
      <c r="AV106" s="60"/>
      <c r="AW106" s="20">
        <v>0</v>
      </c>
      <c r="AX106" s="20">
        <v>32594000</v>
      </c>
      <c r="AY106" s="20">
        <v>0</v>
      </c>
      <c r="AZ106" s="20">
        <v>32594000</v>
      </c>
      <c r="BA106" s="20">
        <v>0</v>
      </c>
      <c r="BB106" s="20">
        <v>32594000</v>
      </c>
      <c r="BC106" s="20">
        <v>0</v>
      </c>
      <c r="BD106" s="20">
        <v>0</v>
      </c>
      <c r="BE106" s="11"/>
    </row>
    <row r="107" spans="1:57" s="10" customFormat="1" ht="15" customHeight="1" x14ac:dyDescent="0.25">
      <c r="A107" s="51" t="s">
        <v>43</v>
      </c>
      <c r="B107" s="50"/>
      <c r="C107" s="51" t="s">
        <v>41</v>
      </c>
      <c r="D107" s="50"/>
      <c r="E107" s="51" t="s">
        <v>41</v>
      </c>
      <c r="F107" s="50"/>
      <c r="G107" s="51" t="s">
        <v>41</v>
      </c>
      <c r="H107" s="50"/>
      <c r="I107" s="51" t="s">
        <v>66</v>
      </c>
      <c r="J107" s="50"/>
      <c r="K107" s="50"/>
      <c r="L107" s="51" t="s">
        <v>75</v>
      </c>
      <c r="M107" s="50"/>
      <c r="N107" s="50"/>
      <c r="O107" s="51"/>
      <c r="P107" s="50"/>
      <c r="Q107" s="51"/>
      <c r="R107" s="50"/>
      <c r="S107" s="61" t="s">
        <v>126</v>
      </c>
      <c r="T107" s="50"/>
      <c r="U107" s="50"/>
      <c r="V107" s="50"/>
      <c r="W107" s="50"/>
      <c r="X107" s="50"/>
      <c r="Y107" s="50"/>
      <c r="Z107" s="50"/>
      <c r="AA107" s="51" t="s">
        <v>29</v>
      </c>
      <c r="AB107" s="50"/>
      <c r="AC107" s="50"/>
      <c r="AD107" s="50"/>
      <c r="AE107" s="50"/>
      <c r="AF107" s="51" t="s">
        <v>30</v>
      </c>
      <c r="AG107" s="50"/>
      <c r="AH107" s="50"/>
      <c r="AI107" s="19" t="s">
        <v>45</v>
      </c>
      <c r="AJ107" s="62" t="s">
        <v>46</v>
      </c>
      <c r="AK107" s="50"/>
      <c r="AL107" s="50"/>
      <c r="AM107" s="50"/>
      <c r="AN107" s="50"/>
      <c r="AO107" s="50"/>
      <c r="AP107" s="20">
        <v>3693965877.5799999</v>
      </c>
      <c r="AQ107" s="20">
        <v>3693965877.5799999</v>
      </c>
      <c r="AR107" s="20">
        <v>0</v>
      </c>
      <c r="AS107" s="59">
        <v>0</v>
      </c>
      <c r="AT107" s="60"/>
      <c r="AU107" s="59">
        <v>3693408646.0799999</v>
      </c>
      <c r="AV107" s="60"/>
      <c r="AW107" s="20">
        <v>557231.5</v>
      </c>
      <c r="AX107" s="20">
        <v>3366703512</v>
      </c>
      <c r="AY107" s="20">
        <v>326705134.07999998</v>
      </c>
      <c r="AZ107" s="20">
        <v>3366703512</v>
      </c>
      <c r="BA107" s="20">
        <v>0</v>
      </c>
      <c r="BB107" s="20">
        <v>3366703512</v>
      </c>
      <c r="BC107" s="20">
        <v>0</v>
      </c>
      <c r="BD107" s="20">
        <v>0</v>
      </c>
      <c r="BE107" s="11"/>
    </row>
    <row r="108" spans="1:57" s="10" customFormat="1" ht="15" customHeight="1" x14ac:dyDescent="0.25">
      <c r="A108" s="49" t="s">
        <v>43</v>
      </c>
      <c r="B108" s="50"/>
      <c r="C108" s="49" t="s">
        <v>41</v>
      </c>
      <c r="D108" s="50"/>
      <c r="E108" s="49" t="s">
        <v>41</v>
      </c>
      <c r="F108" s="50"/>
      <c r="G108" s="49" t="s">
        <v>41</v>
      </c>
      <c r="H108" s="50"/>
      <c r="I108" s="49" t="s">
        <v>68</v>
      </c>
      <c r="J108" s="50"/>
      <c r="K108" s="50"/>
      <c r="L108" s="49"/>
      <c r="M108" s="50"/>
      <c r="N108" s="50"/>
      <c r="O108" s="49"/>
      <c r="P108" s="50"/>
      <c r="Q108" s="49"/>
      <c r="R108" s="50"/>
      <c r="S108" s="58" t="s">
        <v>127</v>
      </c>
      <c r="T108" s="50"/>
      <c r="U108" s="50"/>
      <c r="V108" s="50"/>
      <c r="W108" s="50"/>
      <c r="X108" s="50"/>
      <c r="Y108" s="50"/>
      <c r="Z108" s="50"/>
      <c r="AA108" s="49" t="s">
        <v>29</v>
      </c>
      <c r="AB108" s="50"/>
      <c r="AC108" s="50"/>
      <c r="AD108" s="50"/>
      <c r="AE108" s="50"/>
      <c r="AF108" s="49" t="s">
        <v>30</v>
      </c>
      <c r="AG108" s="50"/>
      <c r="AH108" s="50"/>
      <c r="AI108" s="17" t="s">
        <v>45</v>
      </c>
      <c r="AJ108" s="64" t="s">
        <v>46</v>
      </c>
      <c r="AK108" s="50"/>
      <c r="AL108" s="50"/>
      <c r="AM108" s="50"/>
      <c r="AN108" s="50"/>
      <c r="AO108" s="50"/>
      <c r="AP108" s="18">
        <v>7501570381.1400003</v>
      </c>
      <c r="AQ108" s="18">
        <v>7455588581.1400003</v>
      </c>
      <c r="AR108" s="18">
        <v>45981800</v>
      </c>
      <c r="AS108" s="65">
        <v>0</v>
      </c>
      <c r="AT108" s="60"/>
      <c r="AU108" s="65">
        <v>7048219462.8999996</v>
      </c>
      <c r="AV108" s="60"/>
      <c r="AW108" s="18">
        <v>407369118.24000001</v>
      </c>
      <c r="AX108" s="18">
        <v>5971518347.9899998</v>
      </c>
      <c r="AY108" s="18">
        <v>1076701114.9100001</v>
      </c>
      <c r="AZ108" s="18">
        <v>5971518347.9899998</v>
      </c>
      <c r="BA108" s="18">
        <v>0</v>
      </c>
      <c r="BB108" s="18">
        <v>5971518347.9899998</v>
      </c>
      <c r="BC108" s="18">
        <v>0</v>
      </c>
      <c r="BD108" s="18">
        <v>35553</v>
      </c>
      <c r="BE108" s="11"/>
    </row>
    <row r="109" spans="1:57" s="10" customFormat="1" ht="15" customHeight="1" x14ac:dyDescent="0.25">
      <c r="A109" s="49" t="s">
        <v>43</v>
      </c>
      <c r="B109" s="50"/>
      <c r="C109" s="49" t="s">
        <v>41</v>
      </c>
      <c r="D109" s="50"/>
      <c r="E109" s="49" t="s">
        <v>41</v>
      </c>
      <c r="F109" s="50"/>
      <c r="G109" s="49" t="s">
        <v>41</v>
      </c>
      <c r="H109" s="50"/>
      <c r="I109" s="49" t="s">
        <v>68</v>
      </c>
      <c r="J109" s="50"/>
      <c r="K109" s="50"/>
      <c r="L109" s="49"/>
      <c r="M109" s="50"/>
      <c r="N109" s="50"/>
      <c r="O109" s="49"/>
      <c r="P109" s="50"/>
      <c r="Q109" s="49"/>
      <c r="R109" s="50"/>
      <c r="S109" s="58" t="s">
        <v>127</v>
      </c>
      <c r="T109" s="50"/>
      <c r="U109" s="50"/>
      <c r="V109" s="50"/>
      <c r="W109" s="50"/>
      <c r="X109" s="50"/>
      <c r="Y109" s="50"/>
      <c r="Z109" s="50"/>
      <c r="AA109" s="49" t="s">
        <v>48</v>
      </c>
      <c r="AB109" s="50"/>
      <c r="AC109" s="50"/>
      <c r="AD109" s="50"/>
      <c r="AE109" s="50"/>
      <c r="AF109" s="49" t="s">
        <v>30</v>
      </c>
      <c r="AG109" s="50"/>
      <c r="AH109" s="50"/>
      <c r="AI109" s="17" t="s">
        <v>49</v>
      </c>
      <c r="AJ109" s="64" t="s">
        <v>50</v>
      </c>
      <c r="AK109" s="50"/>
      <c r="AL109" s="50"/>
      <c r="AM109" s="50"/>
      <c r="AN109" s="50"/>
      <c r="AO109" s="50"/>
      <c r="AP109" s="18">
        <v>564300000</v>
      </c>
      <c r="AQ109" s="18">
        <v>559196000</v>
      </c>
      <c r="AR109" s="18">
        <v>5104000</v>
      </c>
      <c r="AS109" s="65">
        <v>0</v>
      </c>
      <c r="AT109" s="60"/>
      <c r="AU109" s="65">
        <v>539312000</v>
      </c>
      <c r="AV109" s="60"/>
      <c r="AW109" s="18">
        <v>19884000</v>
      </c>
      <c r="AX109" s="18">
        <v>452761000</v>
      </c>
      <c r="AY109" s="18">
        <v>86551000</v>
      </c>
      <c r="AZ109" s="18">
        <v>452761000</v>
      </c>
      <c r="BA109" s="18">
        <v>0</v>
      </c>
      <c r="BB109" s="18">
        <v>452761000</v>
      </c>
      <c r="BC109" s="18">
        <v>0</v>
      </c>
      <c r="BD109" s="18">
        <v>0</v>
      </c>
      <c r="BE109" s="11"/>
    </row>
    <row r="110" spans="1:57" s="10" customFormat="1" ht="15" customHeight="1" x14ac:dyDescent="0.25">
      <c r="A110" s="51" t="s">
        <v>43</v>
      </c>
      <c r="B110" s="50"/>
      <c r="C110" s="51" t="s">
        <v>41</v>
      </c>
      <c r="D110" s="50"/>
      <c r="E110" s="51" t="s">
        <v>41</v>
      </c>
      <c r="F110" s="50"/>
      <c r="G110" s="51" t="s">
        <v>41</v>
      </c>
      <c r="H110" s="50"/>
      <c r="I110" s="51" t="s">
        <v>68</v>
      </c>
      <c r="J110" s="50"/>
      <c r="K110" s="50"/>
      <c r="L110" s="51" t="s">
        <v>75</v>
      </c>
      <c r="M110" s="50"/>
      <c r="N110" s="50"/>
      <c r="O110" s="51"/>
      <c r="P110" s="50"/>
      <c r="Q110" s="51"/>
      <c r="R110" s="50"/>
      <c r="S110" s="61" t="s">
        <v>128</v>
      </c>
      <c r="T110" s="50"/>
      <c r="U110" s="50"/>
      <c r="V110" s="50"/>
      <c r="W110" s="50"/>
      <c r="X110" s="50"/>
      <c r="Y110" s="50"/>
      <c r="Z110" s="50"/>
      <c r="AA110" s="51" t="s">
        <v>29</v>
      </c>
      <c r="AB110" s="50"/>
      <c r="AC110" s="50"/>
      <c r="AD110" s="50"/>
      <c r="AE110" s="50"/>
      <c r="AF110" s="51" t="s">
        <v>30</v>
      </c>
      <c r="AG110" s="50"/>
      <c r="AH110" s="50"/>
      <c r="AI110" s="19" t="s">
        <v>45</v>
      </c>
      <c r="AJ110" s="62" t="s">
        <v>46</v>
      </c>
      <c r="AK110" s="50"/>
      <c r="AL110" s="50"/>
      <c r="AM110" s="50"/>
      <c r="AN110" s="50"/>
      <c r="AO110" s="50"/>
      <c r="AP110" s="20">
        <v>2061994000</v>
      </c>
      <c r="AQ110" s="20">
        <v>2038333000</v>
      </c>
      <c r="AR110" s="20">
        <v>23661000</v>
      </c>
      <c r="AS110" s="59">
        <v>0</v>
      </c>
      <c r="AT110" s="60"/>
      <c r="AU110" s="59">
        <v>2015954000</v>
      </c>
      <c r="AV110" s="60"/>
      <c r="AW110" s="20">
        <v>22379000</v>
      </c>
      <c r="AX110" s="20">
        <v>1695260760</v>
      </c>
      <c r="AY110" s="20">
        <v>320693240</v>
      </c>
      <c r="AZ110" s="20">
        <v>1695260760</v>
      </c>
      <c r="BA110" s="20">
        <v>0</v>
      </c>
      <c r="BB110" s="20">
        <v>1695260760</v>
      </c>
      <c r="BC110" s="20">
        <v>0</v>
      </c>
      <c r="BD110" s="20">
        <v>0</v>
      </c>
      <c r="BE110" s="11"/>
    </row>
    <row r="111" spans="1:57" s="10" customFormat="1" ht="15" customHeight="1" x14ac:dyDescent="0.25">
      <c r="A111" s="51" t="s">
        <v>43</v>
      </c>
      <c r="B111" s="50"/>
      <c r="C111" s="51" t="s">
        <v>41</v>
      </c>
      <c r="D111" s="50"/>
      <c r="E111" s="51" t="s">
        <v>41</v>
      </c>
      <c r="F111" s="50"/>
      <c r="G111" s="51" t="s">
        <v>41</v>
      </c>
      <c r="H111" s="50"/>
      <c r="I111" s="51" t="s">
        <v>68</v>
      </c>
      <c r="J111" s="50"/>
      <c r="K111" s="50"/>
      <c r="L111" s="51" t="s">
        <v>75</v>
      </c>
      <c r="M111" s="50"/>
      <c r="N111" s="50"/>
      <c r="O111" s="51"/>
      <c r="P111" s="50"/>
      <c r="Q111" s="51"/>
      <c r="R111" s="50"/>
      <c r="S111" s="61" t="s">
        <v>128</v>
      </c>
      <c r="T111" s="50"/>
      <c r="U111" s="50"/>
      <c r="V111" s="50"/>
      <c r="W111" s="50"/>
      <c r="X111" s="50"/>
      <c r="Y111" s="50"/>
      <c r="Z111" s="50"/>
      <c r="AA111" s="51" t="s">
        <v>48</v>
      </c>
      <c r="AB111" s="50"/>
      <c r="AC111" s="50"/>
      <c r="AD111" s="50"/>
      <c r="AE111" s="50"/>
      <c r="AF111" s="51" t="s">
        <v>30</v>
      </c>
      <c r="AG111" s="50"/>
      <c r="AH111" s="50"/>
      <c r="AI111" s="19" t="s">
        <v>49</v>
      </c>
      <c r="AJ111" s="62" t="s">
        <v>50</v>
      </c>
      <c r="AK111" s="50"/>
      <c r="AL111" s="50"/>
      <c r="AM111" s="50"/>
      <c r="AN111" s="50"/>
      <c r="AO111" s="50"/>
      <c r="AP111" s="20">
        <v>392174000</v>
      </c>
      <c r="AQ111" s="20">
        <v>392174000</v>
      </c>
      <c r="AR111" s="20">
        <v>0</v>
      </c>
      <c r="AS111" s="59">
        <v>0</v>
      </c>
      <c r="AT111" s="60"/>
      <c r="AU111" s="59">
        <v>373820000</v>
      </c>
      <c r="AV111" s="60"/>
      <c r="AW111" s="20">
        <v>18354000</v>
      </c>
      <c r="AX111" s="20">
        <v>316511000</v>
      </c>
      <c r="AY111" s="20">
        <v>57309000</v>
      </c>
      <c r="AZ111" s="20">
        <v>316511000</v>
      </c>
      <c r="BA111" s="20">
        <v>0</v>
      </c>
      <c r="BB111" s="20">
        <v>316511000</v>
      </c>
      <c r="BC111" s="20">
        <v>0</v>
      </c>
      <c r="BD111" s="20">
        <v>0</v>
      </c>
      <c r="BE111" s="11"/>
    </row>
    <row r="112" spans="1:57" s="10" customFormat="1" ht="15" customHeight="1" x14ac:dyDescent="0.25">
      <c r="A112" s="51" t="s">
        <v>43</v>
      </c>
      <c r="B112" s="50"/>
      <c r="C112" s="51" t="s">
        <v>41</v>
      </c>
      <c r="D112" s="50"/>
      <c r="E112" s="51" t="s">
        <v>41</v>
      </c>
      <c r="F112" s="50"/>
      <c r="G112" s="51" t="s">
        <v>41</v>
      </c>
      <c r="H112" s="50"/>
      <c r="I112" s="51" t="s">
        <v>68</v>
      </c>
      <c r="J112" s="50"/>
      <c r="K112" s="50"/>
      <c r="L112" s="51" t="s">
        <v>58</v>
      </c>
      <c r="M112" s="50"/>
      <c r="N112" s="50"/>
      <c r="O112" s="51"/>
      <c r="P112" s="50"/>
      <c r="Q112" s="51"/>
      <c r="R112" s="50"/>
      <c r="S112" s="61" t="s">
        <v>262</v>
      </c>
      <c r="T112" s="50"/>
      <c r="U112" s="50"/>
      <c r="V112" s="50"/>
      <c r="W112" s="50"/>
      <c r="X112" s="50"/>
      <c r="Y112" s="50"/>
      <c r="Z112" s="50"/>
      <c r="AA112" s="51" t="s">
        <v>29</v>
      </c>
      <c r="AB112" s="50"/>
      <c r="AC112" s="50"/>
      <c r="AD112" s="50"/>
      <c r="AE112" s="50"/>
      <c r="AF112" s="51" t="s">
        <v>30</v>
      </c>
      <c r="AG112" s="50"/>
      <c r="AH112" s="50"/>
      <c r="AI112" s="19" t="s">
        <v>45</v>
      </c>
      <c r="AJ112" s="62" t="s">
        <v>46</v>
      </c>
      <c r="AK112" s="50"/>
      <c r="AL112" s="50"/>
      <c r="AM112" s="50"/>
      <c r="AN112" s="50"/>
      <c r="AO112" s="50"/>
      <c r="AP112" s="20">
        <v>1175878467</v>
      </c>
      <c r="AQ112" s="20">
        <v>1153557667</v>
      </c>
      <c r="AR112" s="20">
        <v>22320800</v>
      </c>
      <c r="AS112" s="59">
        <v>0</v>
      </c>
      <c r="AT112" s="60"/>
      <c r="AU112" s="59">
        <v>1153401667</v>
      </c>
      <c r="AV112" s="60"/>
      <c r="AW112" s="20">
        <v>156000</v>
      </c>
      <c r="AX112" s="20">
        <v>964824000</v>
      </c>
      <c r="AY112" s="20">
        <v>188577667</v>
      </c>
      <c r="AZ112" s="20">
        <v>964824000</v>
      </c>
      <c r="BA112" s="20">
        <v>0</v>
      </c>
      <c r="BB112" s="20">
        <v>964824000</v>
      </c>
      <c r="BC112" s="20">
        <v>0</v>
      </c>
      <c r="BD112" s="20">
        <v>0</v>
      </c>
      <c r="BE112" s="11"/>
    </row>
    <row r="113" spans="1:57" s="10" customFormat="1" ht="15" customHeight="1" x14ac:dyDescent="0.25">
      <c r="A113" s="51" t="s">
        <v>43</v>
      </c>
      <c r="B113" s="50"/>
      <c r="C113" s="51" t="s">
        <v>41</v>
      </c>
      <c r="D113" s="50"/>
      <c r="E113" s="51" t="s">
        <v>41</v>
      </c>
      <c r="F113" s="50"/>
      <c r="G113" s="51" t="s">
        <v>41</v>
      </c>
      <c r="H113" s="50"/>
      <c r="I113" s="51" t="s">
        <v>68</v>
      </c>
      <c r="J113" s="50"/>
      <c r="K113" s="50"/>
      <c r="L113" s="51" t="s">
        <v>58</v>
      </c>
      <c r="M113" s="50"/>
      <c r="N113" s="50"/>
      <c r="O113" s="51"/>
      <c r="P113" s="50"/>
      <c r="Q113" s="51"/>
      <c r="R113" s="50"/>
      <c r="S113" s="61" t="s">
        <v>262</v>
      </c>
      <c r="T113" s="50"/>
      <c r="U113" s="50"/>
      <c r="V113" s="50"/>
      <c r="W113" s="50"/>
      <c r="X113" s="50"/>
      <c r="Y113" s="50"/>
      <c r="Z113" s="50"/>
      <c r="AA113" s="51" t="s">
        <v>48</v>
      </c>
      <c r="AB113" s="50"/>
      <c r="AC113" s="50"/>
      <c r="AD113" s="50"/>
      <c r="AE113" s="50"/>
      <c r="AF113" s="51" t="s">
        <v>30</v>
      </c>
      <c r="AG113" s="50"/>
      <c r="AH113" s="50"/>
      <c r="AI113" s="19" t="s">
        <v>49</v>
      </c>
      <c r="AJ113" s="62" t="s">
        <v>50</v>
      </c>
      <c r="AK113" s="50"/>
      <c r="AL113" s="50"/>
      <c r="AM113" s="50"/>
      <c r="AN113" s="50"/>
      <c r="AO113" s="50"/>
      <c r="AP113" s="20">
        <v>172126000</v>
      </c>
      <c r="AQ113" s="20">
        <v>167022000</v>
      </c>
      <c r="AR113" s="20">
        <v>5104000</v>
      </c>
      <c r="AS113" s="59">
        <v>0</v>
      </c>
      <c r="AT113" s="60"/>
      <c r="AU113" s="59">
        <v>165492000</v>
      </c>
      <c r="AV113" s="60"/>
      <c r="AW113" s="20">
        <v>1530000</v>
      </c>
      <c r="AX113" s="20">
        <v>136250000</v>
      </c>
      <c r="AY113" s="20">
        <v>29242000</v>
      </c>
      <c r="AZ113" s="20">
        <v>136250000</v>
      </c>
      <c r="BA113" s="20">
        <v>0</v>
      </c>
      <c r="BB113" s="20">
        <v>136250000</v>
      </c>
      <c r="BC113" s="20">
        <v>0</v>
      </c>
      <c r="BD113" s="20">
        <v>0</v>
      </c>
      <c r="BE113" s="11"/>
    </row>
    <row r="114" spans="1:57" s="10" customFormat="1" ht="15" customHeight="1" x14ac:dyDescent="0.25">
      <c r="A114" s="51" t="s">
        <v>43</v>
      </c>
      <c r="B114" s="50"/>
      <c r="C114" s="51" t="s">
        <v>41</v>
      </c>
      <c r="D114" s="50"/>
      <c r="E114" s="51" t="s">
        <v>41</v>
      </c>
      <c r="F114" s="50"/>
      <c r="G114" s="51" t="s">
        <v>41</v>
      </c>
      <c r="H114" s="50"/>
      <c r="I114" s="51" t="s">
        <v>68</v>
      </c>
      <c r="J114" s="50"/>
      <c r="K114" s="50"/>
      <c r="L114" s="51" t="s">
        <v>60</v>
      </c>
      <c r="M114" s="50"/>
      <c r="N114" s="50"/>
      <c r="O114" s="51"/>
      <c r="P114" s="50"/>
      <c r="Q114" s="51"/>
      <c r="R114" s="50"/>
      <c r="S114" s="61" t="s">
        <v>263</v>
      </c>
      <c r="T114" s="50"/>
      <c r="U114" s="50"/>
      <c r="V114" s="50"/>
      <c r="W114" s="50"/>
      <c r="X114" s="50"/>
      <c r="Y114" s="50"/>
      <c r="Z114" s="50"/>
      <c r="AA114" s="51" t="s">
        <v>29</v>
      </c>
      <c r="AB114" s="50"/>
      <c r="AC114" s="50"/>
      <c r="AD114" s="50"/>
      <c r="AE114" s="50"/>
      <c r="AF114" s="51" t="s">
        <v>30</v>
      </c>
      <c r="AG114" s="50"/>
      <c r="AH114" s="50"/>
      <c r="AI114" s="19" t="s">
        <v>45</v>
      </c>
      <c r="AJ114" s="62" t="s">
        <v>46</v>
      </c>
      <c r="AK114" s="50"/>
      <c r="AL114" s="50"/>
      <c r="AM114" s="50"/>
      <c r="AN114" s="50"/>
      <c r="AO114" s="50"/>
      <c r="AP114" s="20">
        <v>139100000</v>
      </c>
      <c r="AQ114" s="20">
        <v>139100000</v>
      </c>
      <c r="AR114" s="20">
        <v>0</v>
      </c>
      <c r="AS114" s="59">
        <v>0</v>
      </c>
      <c r="AT114" s="60"/>
      <c r="AU114" s="59">
        <v>120260936.98999999</v>
      </c>
      <c r="AV114" s="60"/>
      <c r="AW114" s="20">
        <v>18839063.010000002</v>
      </c>
      <c r="AX114" s="20">
        <v>115880734.83</v>
      </c>
      <c r="AY114" s="20">
        <v>4380202.16</v>
      </c>
      <c r="AZ114" s="20">
        <v>115880734.83</v>
      </c>
      <c r="BA114" s="20">
        <v>0</v>
      </c>
      <c r="BB114" s="20">
        <v>115880734.83</v>
      </c>
      <c r="BC114" s="20">
        <v>0</v>
      </c>
      <c r="BD114" s="20">
        <v>35553</v>
      </c>
      <c r="BE114" s="11"/>
    </row>
    <row r="115" spans="1:57" s="10" customFormat="1" ht="15" customHeight="1" x14ac:dyDescent="0.25">
      <c r="A115" s="51" t="s">
        <v>43</v>
      </c>
      <c r="B115" s="50"/>
      <c r="C115" s="51" t="s">
        <v>41</v>
      </c>
      <c r="D115" s="50"/>
      <c r="E115" s="51" t="s">
        <v>41</v>
      </c>
      <c r="F115" s="50"/>
      <c r="G115" s="51" t="s">
        <v>41</v>
      </c>
      <c r="H115" s="50"/>
      <c r="I115" s="51" t="s">
        <v>68</v>
      </c>
      <c r="J115" s="50"/>
      <c r="K115" s="50"/>
      <c r="L115" s="51" t="s">
        <v>62</v>
      </c>
      <c r="M115" s="50"/>
      <c r="N115" s="50"/>
      <c r="O115" s="51"/>
      <c r="P115" s="50"/>
      <c r="Q115" s="51"/>
      <c r="R115" s="50"/>
      <c r="S115" s="61" t="s">
        <v>129</v>
      </c>
      <c r="T115" s="50"/>
      <c r="U115" s="50"/>
      <c r="V115" s="50"/>
      <c r="W115" s="50"/>
      <c r="X115" s="50"/>
      <c r="Y115" s="50"/>
      <c r="Z115" s="50"/>
      <c r="AA115" s="51" t="s">
        <v>29</v>
      </c>
      <c r="AB115" s="50"/>
      <c r="AC115" s="50"/>
      <c r="AD115" s="50"/>
      <c r="AE115" s="50"/>
      <c r="AF115" s="51" t="s">
        <v>30</v>
      </c>
      <c r="AG115" s="50"/>
      <c r="AH115" s="50"/>
      <c r="AI115" s="19" t="s">
        <v>45</v>
      </c>
      <c r="AJ115" s="62" t="s">
        <v>46</v>
      </c>
      <c r="AK115" s="50"/>
      <c r="AL115" s="50"/>
      <c r="AM115" s="50"/>
      <c r="AN115" s="50"/>
      <c r="AO115" s="50"/>
      <c r="AP115" s="20">
        <v>3791864240.1199999</v>
      </c>
      <c r="AQ115" s="20">
        <v>3791864240.1199999</v>
      </c>
      <c r="AR115" s="20">
        <v>0</v>
      </c>
      <c r="AS115" s="59">
        <v>0</v>
      </c>
      <c r="AT115" s="60"/>
      <c r="AU115" s="59">
        <v>3435819184.8899999</v>
      </c>
      <c r="AV115" s="60"/>
      <c r="AW115" s="20">
        <v>356045055.23000002</v>
      </c>
      <c r="AX115" s="20">
        <v>2975476565.5900002</v>
      </c>
      <c r="AY115" s="20">
        <v>460342619.30000001</v>
      </c>
      <c r="AZ115" s="20">
        <v>2975476565.5900002</v>
      </c>
      <c r="BA115" s="20">
        <v>0</v>
      </c>
      <c r="BB115" s="20">
        <v>2975476565.5900002</v>
      </c>
      <c r="BC115" s="20">
        <v>0</v>
      </c>
      <c r="BD115" s="20">
        <v>0</v>
      </c>
      <c r="BE115" s="11"/>
    </row>
    <row r="116" spans="1:57" s="10" customFormat="1" ht="15" customHeight="1" x14ac:dyDescent="0.25">
      <c r="A116" s="51" t="s">
        <v>43</v>
      </c>
      <c r="B116" s="50"/>
      <c r="C116" s="51" t="s">
        <v>41</v>
      </c>
      <c r="D116" s="50"/>
      <c r="E116" s="51" t="s">
        <v>41</v>
      </c>
      <c r="F116" s="50"/>
      <c r="G116" s="51" t="s">
        <v>41</v>
      </c>
      <c r="H116" s="50"/>
      <c r="I116" s="51" t="s">
        <v>68</v>
      </c>
      <c r="J116" s="50"/>
      <c r="K116" s="50"/>
      <c r="L116" s="51" t="s">
        <v>66</v>
      </c>
      <c r="M116" s="50"/>
      <c r="N116" s="50"/>
      <c r="O116" s="51"/>
      <c r="P116" s="50"/>
      <c r="Q116" s="51"/>
      <c r="R116" s="50"/>
      <c r="S116" s="61" t="s">
        <v>264</v>
      </c>
      <c r="T116" s="50"/>
      <c r="U116" s="50"/>
      <c r="V116" s="50"/>
      <c r="W116" s="50"/>
      <c r="X116" s="50"/>
      <c r="Y116" s="50"/>
      <c r="Z116" s="50"/>
      <c r="AA116" s="51" t="s">
        <v>29</v>
      </c>
      <c r="AB116" s="50"/>
      <c r="AC116" s="50"/>
      <c r="AD116" s="50"/>
      <c r="AE116" s="50"/>
      <c r="AF116" s="51" t="s">
        <v>30</v>
      </c>
      <c r="AG116" s="50"/>
      <c r="AH116" s="50"/>
      <c r="AI116" s="19" t="s">
        <v>45</v>
      </c>
      <c r="AJ116" s="62" t="s">
        <v>46</v>
      </c>
      <c r="AK116" s="50"/>
      <c r="AL116" s="50"/>
      <c r="AM116" s="50"/>
      <c r="AN116" s="50"/>
      <c r="AO116" s="50"/>
      <c r="AP116" s="20">
        <v>332733674.01999998</v>
      </c>
      <c r="AQ116" s="20">
        <v>332733674.01999998</v>
      </c>
      <c r="AR116" s="20">
        <v>0</v>
      </c>
      <c r="AS116" s="59">
        <v>0</v>
      </c>
      <c r="AT116" s="60"/>
      <c r="AU116" s="59">
        <v>322783674.01999998</v>
      </c>
      <c r="AV116" s="60"/>
      <c r="AW116" s="20">
        <v>9950000</v>
      </c>
      <c r="AX116" s="20">
        <v>220076287.56999999</v>
      </c>
      <c r="AY116" s="20">
        <v>102707386.45</v>
      </c>
      <c r="AZ116" s="20">
        <v>220076287.56999999</v>
      </c>
      <c r="BA116" s="20">
        <v>0</v>
      </c>
      <c r="BB116" s="20">
        <v>220076287.56999999</v>
      </c>
      <c r="BC116" s="20">
        <v>0</v>
      </c>
      <c r="BD116" s="20">
        <v>0</v>
      </c>
      <c r="BE116" s="11"/>
    </row>
    <row r="117" spans="1:57" s="10" customFormat="1" ht="15" customHeight="1" x14ac:dyDescent="0.25">
      <c r="A117" s="49" t="s">
        <v>43</v>
      </c>
      <c r="B117" s="50"/>
      <c r="C117" s="49" t="s">
        <v>41</v>
      </c>
      <c r="D117" s="50"/>
      <c r="E117" s="49" t="s">
        <v>41</v>
      </c>
      <c r="F117" s="50"/>
      <c r="G117" s="49" t="s">
        <v>41</v>
      </c>
      <c r="H117" s="50"/>
      <c r="I117" s="49" t="s">
        <v>69</v>
      </c>
      <c r="J117" s="50"/>
      <c r="K117" s="50"/>
      <c r="L117" s="49"/>
      <c r="M117" s="50"/>
      <c r="N117" s="50"/>
      <c r="O117" s="49"/>
      <c r="P117" s="50"/>
      <c r="Q117" s="49"/>
      <c r="R117" s="50"/>
      <c r="S117" s="58" t="s">
        <v>265</v>
      </c>
      <c r="T117" s="50"/>
      <c r="U117" s="50"/>
      <c r="V117" s="50"/>
      <c r="W117" s="50"/>
      <c r="X117" s="50"/>
      <c r="Y117" s="50"/>
      <c r="Z117" s="50"/>
      <c r="AA117" s="49" t="s">
        <v>29</v>
      </c>
      <c r="AB117" s="50"/>
      <c r="AC117" s="50"/>
      <c r="AD117" s="50"/>
      <c r="AE117" s="50"/>
      <c r="AF117" s="49" t="s">
        <v>30</v>
      </c>
      <c r="AG117" s="50"/>
      <c r="AH117" s="50"/>
      <c r="AI117" s="17" t="s">
        <v>45</v>
      </c>
      <c r="AJ117" s="64" t="s">
        <v>46</v>
      </c>
      <c r="AK117" s="50"/>
      <c r="AL117" s="50"/>
      <c r="AM117" s="50"/>
      <c r="AN117" s="50"/>
      <c r="AO117" s="50"/>
      <c r="AP117" s="18">
        <v>325846270</v>
      </c>
      <c r="AQ117" s="18">
        <v>325846270</v>
      </c>
      <c r="AR117" s="18">
        <v>0</v>
      </c>
      <c r="AS117" s="65">
        <v>0</v>
      </c>
      <c r="AT117" s="60"/>
      <c r="AU117" s="65">
        <v>232489875.75999999</v>
      </c>
      <c r="AV117" s="60"/>
      <c r="AW117" s="18">
        <v>93356394.239999995</v>
      </c>
      <c r="AX117" s="18">
        <v>132235467.76000001</v>
      </c>
      <c r="AY117" s="18">
        <v>100254408</v>
      </c>
      <c r="AZ117" s="18">
        <v>132235467.76000001</v>
      </c>
      <c r="BA117" s="18">
        <v>0</v>
      </c>
      <c r="BB117" s="18">
        <v>132235467.76000001</v>
      </c>
      <c r="BC117" s="18">
        <v>0</v>
      </c>
      <c r="BD117" s="18">
        <v>213</v>
      </c>
      <c r="BE117" s="11"/>
    </row>
    <row r="118" spans="1:57" s="10" customFormat="1" ht="15" customHeight="1" x14ac:dyDescent="0.25">
      <c r="A118" s="51" t="s">
        <v>43</v>
      </c>
      <c r="B118" s="50"/>
      <c r="C118" s="51" t="s">
        <v>41</v>
      </c>
      <c r="D118" s="50"/>
      <c r="E118" s="51" t="s">
        <v>41</v>
      </c>
      <c r="F118" s="50"/>
      <c r="G118" s="51" t="s">
        <v>41</v>
      </c>
      <c r="H118" s="50"/>
      <c r="I118" s="51" t="s">
        <v>69</v>
      </c>
      <c r="J118" s="50"/>
      <c r="K118" s="50"/>
      <c r="L118" s="51" t="s">
        <v>75</v>
      </c>
      <c r="M118" s="50"/>
      <c r="N118" s="50"/>
      <c r="O118" s="51"/>
      <c r="P118" s="50"/>
      <c r="Q118" s="51"/>
      <c r="R118" s="50"/>
      <c r="S118" s="61" t="s">
        <v>130</v>
      </c>
      <c r="T118" s="50"/>
      <c r="U118" s="50"/>
      <c r="V118" s="50"/>
      <c r="W118" s="50"/>
      <c r="X118" s="50"/>
      <c r="Y118" s="50"/>
      <c r="Z118" s="50"/>
      <c r="AA118" s="51" t="s">
        <v>29</v>
      </c>
      <c r="AB118" s="50"/>
      <c r="AC118" s="50"/>
      <c r="AD118" s="50"/>
      <c r="AE118" s="50"/>
      <c r="AF118" s="51" t="s">
        <v>30</v>
      </c>
      <c r="AG118" s="50"/>
      <c r="AH118" s="50"/>
      <c r="AI118" s="19" t="s">
        <v>45</v>
      </c>
      <c r="AJ118" s="62" t="s">
        <v>46</v>
      </c>
      <c r="AK118" s="50"/>
      <c r="AL118" s="50"/>
      <c r="AM118" s="50"/>
      <c r="AN118" s="50"/>
      <c r="AO118" s="50"/>
      <c r="AP118" s="20">
        <v>161346270</v>
      </c>
      <c r="AQ118" s="20">
        <v>161346270</v>
      </c>
      <c r="AR118" s="20">
        <v>0</v>
      </c>
      <c r="AS118" s="59">
        <v>0</v>
      </c>
      <c r="AT118" s="60"/>
      <c r="AU118" s="59">
        <v>81346270</v>
      </c>
      <c r="AV118" s="60"/>
      <c r="AW118" s="20">
        <v>80000000</v>
      </c>
      <c r="AX118" s="20">
        <v>41373070</v>
      </c>
      <c r="AY118" s="20">
        <v>39973200</v>
      </c>
      <c r="AZ118" s="20">
        <v>41373070</v>
      </c>
      <c r="BA118" s="20">
        <v>0</v>
      </c>
      <c r="BB118" s="20">
        <v>41373070</v>
      </c>
      <c r="BC118" s="20">
        <v>0</v>
      </c>
      <c r="BD118" s="20">
        <v>0</v>
      </c>
      <c r="BE118" s="11"/>
    </row>
    <row r="119" spans="1:57" s="10" customFormat="1" ht="15" customHeight="1" x14ac:dyDescent="0.25">
      <c r="A119" s="51" t="s">
        <v>43</v>
      </c>
      <c r="B119" s="50"/>
      <c r="C119" s="51" t="s">
        <v>41</v>
      </c>
      <c r="D119" s="50"/>
      <c r="E119" s="51" t="s">
        <v>41</v>
      </c>
      <c r="F119" s="50"/>
      <c r="G119" s="51" t="s">
        <v>41</v>
      </c>
      <c r="H119" s="50"/>
      <c r="I119" s="51" t="s">
        <v>69</v>
      </c>
      <c r="J119" s="50"/>
      <c r="K119" s="50"/>
      <c r="L119" s="51" t="s">
        <v>58</v>
      </c>
      <c r="M119" s="50"/>
      <c r="N119" s="50"/>
      <c r="O119" s="51"/>
      <c r="P119" s="50"/>
      <c r="Q119" s="51"/>
      <c r="R119" s="50"/>
      <c r="S119" s="61" t="s">
        <v>131</v>
      </c>
      <c r="T119" s="50"/>
      <c r="U119" s="50"/>
      <c r="V119" s="50"/>
      <c r="W119" s="50"/>
      <c r="X119" s="50"/>
      <c r="Y119" s="50"/>
      <c r="Z119" s="50"/>
      <c r="AA119" s="51" t="s">
        <v>29</v>
      </c>
      <c r="AB119" s="50"/>
      <c r="AC119" s="50"/>
      <c r="AD119" s="50"/>
      <c r="AE119" s="50"/>
      <c r="AF119" s="51" t="s">
        <v>30</v>
      </c>
      <c r="AG119" s="50"/>
      <c r="AH119" s="50"/>
      <c r="AI119" s="19" t="s">
        <v>45</v>
      </c>
      <c r="AJ119" s="62" t="s">
        <v>46</v>
      </c>
      <c r="AK119" s="50"/>
      <c r="AL119" s="50"/>
      <c r="AM119" s="50"/>
      <c r="AN119" s="50"/>
      <c r="AO119" s="50"/>
      <c r="AP119" s="20">
        <v>100000000</v>
      </c>
      <c r="AQ119" s="20">
        <v>100000000</v>
      </c>
      <c r="AR119" s="20">
        <v>0</v>
      </c>
      <c r="AS119" s="59">
        <v>0</v>
      </c>
      <c r="AT119" s="60"/>
      <c r="AU119" s="59">
        <v>100000000</v>
      </c>
      <c r="AV119" s="60"/>
      <c r="AW119" s="20">
        <v>0</v>
      </c>
      <c r="AX119" s="20">
        <v>39971500</v>
      </c>
      <c r="AY119" s="20">
        <v>60028500</v>
      </c>
      <c r="AZ119" s="20">
        <v>39971500</v>
      </c>
      <c r="BA119" s="20">
        <v>0</v>
      </c>
      <c r="BB119" s="20">
        <v>39971500</v>
      </c>
      <c r="BC119" s="20">
        <v>0</v>
      </c>
      <c r="BD119" s="20">
        <v>0</v>
      </c>
      <c r="BE119" s="11"/>
    </row>
    <row r="120" spans="1:57" s="10" customFormat="1" ht="15" customHeight="1" x14ac:dyDescent="0.25">
      <c r="A120" s="51" t="s">
        <v>43</v>
      </c>
      <c r="B120" s="50"/>
      <c r="C120" s="51" t="s">
        <v>41</v>
      </c>
      <c r="D120" s="50"/>
      <c r="E120" s="51" t="s">
        <v>41</v>
      </c>
      <c r="F120" s="50"/>
      <c r="G120" s="51" t="s">
        <v>41</v>
      </c>
      <c r="H120" s="50"/>
      <c r="I120" s="51" t="s">
        <v>69</v>
      </c>
      <c r="J120" s="50"/>
      <c r="K120" s="50"/>
      <c r="L120" s="51" t="s">
        <v>60</v>
      </c>
      <c r="M120" s="50"/>
      <c r="N120" s="50"/>
      <c r="O120" s="51"/>
      <c r="P120" s="50"/>
      <c r="Q120" s="51"/>
      <c r="R120" s="50"/>
      <c r="S120" s="61" t="s">
        <v>266</v>
      </c>
      <c r="T120" s="50"/>
      <c r="U120" s="50"/>
      <c r="V120" s="50"/>
      <c r="W120" s="50"/>
      <c r="X120" s="50"/>
      <c r="Y120" s="50"/>
      <c r="Z120" s="50"/>
      <c r="AA120" s="51" t="s">
        <v>29</v>
      </c>
      <c r="AB120" s="50"/>
      <c r="AC120" s="50"/>
      <c r="AD120" s="50"/>
      <c r="AE120" s="50"/>
      <c r="AF120" s="51" t="s">
        <v>30</v>
      </c>
      <c r="AG120" s="50"/>
      <c r="AH120" s="50"/>
      <c r="AI120" s="19" t="s">
        <v>45</v>
      </c>
      <c r="AJ120" s="62" t="s">
        <v>46</v>
      </c>
      <c r="AK120" s="50"/>
      <c r="AL120" s="50"/>
      <c r="AM120" s="50"/>
      <c r="AN120" s="50"/>
      <c r="AO120" s="50"/>
      <c r="AP120" s="20">
        <v>64500000</v>
      </c>
      <c r="AQ120" s="20">
        <v>64500000</v>
      </c>
      <c r="AR120" s="20">
        <v>0</v>
      </c>
      <c r="AS120" s="59">
        <v>0</v>
      </c>
      <c r="AT120" s="60"/>
      <c r="AU120" s="59">
        <v>51143605.759999998</v>
      </c>
      <c r="AV120" s="60"/>
      <c r="AW120" s="20">
        <v>13356394.24</v>
      </c>
      <c r="AX120" s="20">
        <v>50890897.759999998</v>
      </c>
      <c r="AY120" s="20">
        <v>252708</v>
      </c>
      <c r="AZ120" s="20">
        <v>50890897.759999998</v>
      </c>
      <c r="BA120" s="20">
        <v>0</v>
      </c>
      <c r="BB120" s="20">
        <v>50890897.759999998</v>
      </c>
      <c r="BC120" s="20">
        <v>0</v>
      </c>
      <c r="BD120" s="20">
        <v>213</v>
      </c>
      <c r="BE120" s="11"/>
    </row>
    <row r="121" spans="1:57" s="10" customFormat="1" ht="15" customHeight="1" x14ac:dyDescent="0.25">
      <c r="A121" s="51" t="s">
        <v>43</v>
      </c>
      <c r="B121" s="50"/>
      <c r="C121" s="51" t="s">
        <v>41</v>
      </c>
      <c r="D121" s="50"/>
      <c r="E121" s="51" t="s">
        <v>41</v>
      </c>
      <c r="F121" s="50"/>
      <c r="G121" s="51" t="s">
        <v>41</v>
      </c>
      <c r="H121" s="50"/>
      <c r="I121" s="51" t="s">
        <v>71</v>
      </c>
      <c r="J121" s="50"/>
      <c r="K121" s="50"/>
      <c r="L121" s="51"/>
      <c r="M121" s="50"/>
      <c r="N121" s="50"/>
      <c r="O121" s="51"/>
      <c r="P121" s="50"/>
      <c r="Q121" s="51"/>
      <c r="R121" s="50"/>
      <c r="S121" s="61" t="s">
        <v>132</v>
      </c>
      <c r="T121" s="50"/>
      <c r="U121" s="50"/>
      <c r="V121" s="50"/>
      <c r="W121" s="50"/>
      <c r="X121" s="50"/>
      <c r="Y121" s="50"/>
      <c r="Z121" s="50"/>
      <c r="AA121" s="51" t="s">
        <v>29</v>
      </c>
      <c r="AB121" s="50"/>
      <c r="AC121" s="50"/>
      <c r="AD121" s="50"/>
      <c r="AE121" s="50"/>
      <c r="AF121" s="51" t="s">
        <v>30</v>
      </c>
      <c r="AG121" s="50"/>
      <c r="AH121" s="50"/>
      <c r="AI121" s="19" t="s">
        <v>45</v>
      </c>
      <c r="AJ121" s="62" t="s">
        <v>46</v>
      </c>
      <c r="AK121" s="50"/>
      <c r="AL121" s="50"/>
      <c r="AM121" s="50"/>
      <c r="AN121" s="50"/>
      <c r="AO121" s="50"/>
      <c r="AP121" s="20">
        <v>98495000</v>
      </c>
      <c r="AQ121" s="20">
        <v>98495000</v>
      </c>
      <c r="AR121" s="20">
        <v>0</v>
      </c>
      <c r="AS121" s="59">
        <v>0</v>
      </c>
      <c r="AT121" s="60"/>
      <c r="AU121" s="59">
        <v>40256689</v>
      </c>
      <c r="AV121" s="60"/>
      <c r="AW121" s="20">
        <v>58238311</v>
      </c>
      <c r="AX121" s="20">
        <v>36597807</v>
      </c>
      <c r="AY121" s="20">
        <v>3658882</v>
      </c>
      <c r="AZ121" s="20">
        <v>36597807</v>
      </c>
      <c r="BA121" s="20">
        <v>0</v>
      </c>
      <c r="BB121" s="20">
        <v>36597807</v>
      </c>
      <c r="BC121" s="20">
        <v>0</v>
      </c>
      <c r="BD121" s="20">
        <v>0</v>
      </c>
      <c r="BE121" s="11"/>
    </row>
    <row r="122" spans="1:57" s="10" customFormat="1" ht="15" customHeight="1" x14ac:dyDescent="0.25">
      <c r="A122" s="49" t="s">
        <v>43</v>
      </c>
      <c r="B122" s="50"/>
      <c r="C122" s="49" t="s">
        <v>87</v>
      </c>
      <c r="D122" s="50"/>
      <c r="E122" s="49"/>
      <c r="F122" s="50"/>
      <c r="G122" s="49"/>
      <c r="H122" s="50"/>
      <c r="I122" s="49"/>
      <c r="J122" s="50"/>
      <c r="K122" s="50"/>
      <c r="L122" s="49"/>
      <c r="M122" s="50"/>
      <c r="N122" s="50"/>
      <c r="O122" s="49"/>
      <c r="P122" s="50"/>
      <c r="Q122" s="49"/>
      <c r="R122" s="50"/>
      <c r="S122" s="58" t="s">
        <v>133</v>
      </c>
      <c r="T122" s="50"/>
      <c r="U122" s="50"/>
      <c r="V122" s="50"/>
      <c r="W122" s="50"/>
      <c r="X122" s="50"/>
      <c r="Y122" s="50"/>
      <c r="Z122" s="50"/>
      <c r="AA122" s="49" t="s">
        <v>29</v>
      </c>
      <c r="AB122" s="50"/>
      <c r="AC122" s="50"/>
      <c r="AD122" s="50"/>
      <c r="AE122" s="50"/>
      <c r="AF122" s="49" t="s">
        <v>30</v>
      </c>
      <c r="AG122" s="50"/>
      <c r="AH122" s="50"/>
      <c r="AI122" s="17" t="s">
        <v>45</v>
      </c>
      <c r="AJ122" s="64" t="s">
        <v>46</v>
      </c>
      <c r="AK122" s="50"/>
      <c r="AL122" s="50"/>
      <c r="AM122" s="50"/>
      <c r="AN122" s="50"/>
      <c r="AO122" s="50"/>
      <c r="AP122" s="18">
        <v>197572454</v>
      </c>
      <c r="AQ122" s="18">
        <v>153872454</v>
      </c>
      <c r="AR122" s="18">
        <v>43700000</v>
      </c>
      <c r="AS122" s="65">
        <v>0</v>
      </c>
      <c r="AT122" s="60"/>
      <c r="AU122" s="65">
        <v>131728095</v>
      </c>
      <c r="AV122" s="60"/>
      <c r="AW122" s="18">
        <v>22144359</v>
      </c>
      <c r="AX122" s="18">
        <v>64754030</v>
      </c>
      <c r="AY122" s="18">
        <v>66974065</v>
      </c>
      <c r="AZ122" s="18">
        <v>64754030</v>
      </c>
      <c r="BA122" s="18">
        <v>0</v>
      </c>
      <c r="BB122" s="18">
        <v>64754030</v>
      </c>
      <c r="BC122" s="18">
        <v>0</v>
      </c>
      <c r="BD122" s="18">
        <v>66974065</v>
      </c>
      <c r="BE122" s="11"/>
    </row>
    <row r="123" spans="1:57" s="10" customFormat="1" ht="15" customHeight="1" x14ac:dyDescent="0.25">
      <c r="A123" s="49" t="s">
        <v>43</v>
      </c>
      <c r="B123" s="50"/>
      <c r="C123" s="49" t="s">
        <v>87</v>
      </c>
      <c r="D123" s="50"/>
      <c r="E123" s="49" t="s">
        <v>134</v>
      </c>
      <c r="F123" s="50"/>
      <c r="G123" s="49"/>
      <c r="H123" s="50"/>
      <c r="I123" s="49"/>
      <c r="J123" s="50"/>
      <c r="K123" s="50"/>
      <c r="L123" s="49"/>
      <c r="M123" s="50"/>
      <c r="N123" s="50"/>
      <c r="O123" s="49"/>
      <c r="P123" s="50"/>
      <c r="Q123" s="49"/>
      <c r="R123" s="50"/>
      <c r="S123" s="58" t="s">
        <v>135</v>
      </c>
      <c r="T123" s="50"/>
      <c r="U123" s="50"/>
      <c r="V123" s="50"/>
      <c r="W123" s="50"/>
      <c r="X123" s="50"/>
      <c r="Y123" s="50"/>
      <c r="Z123" s="50"/>
      <c r="AA123" s="49" t="s">
        <v>29</v>
      </c>
      <c r="AB123" s="50"/>
      <c r="AC123" s="50"/>
      <c r="AD123" s="50"/>
      <c r="AE123" s="50"/>
      <c r="AF123" s="49" t="s">
        <v>30</v>
      </c>
      <c r="AG123" s="50"/>
      <c r="AH123" s="50"/>
      <c r="AI123" s="17" t="s">
        <v>45</v>
      </c>
      <c r="AJ123" s="64" t="s">
        <v>46</v>
      </c>
      <c r="AK123" s="50"/>
      <c r="AL123" s="50"/>
      <c r="AM123" s="50"/>
      <c r="AN123" s="50"/>
      <c r="AO123" s="50"/>
      <c r="AP123" s="18">
        <v>153872454</v>
      </c>
      <c r="AQ123" s="18">
        <v>153872454</v>
      </c>
      <c r="AR123" s="18">
        <v>0</v>
      </c>
      <c r="AS123" s="65">
        <v>0</v>
      </c>
      <c r="AT123" s="60"/>
      <c r="AU123" s="65">
        <v>131728095</v>
      </c>
      <c r="AV123" s="60"/>
      <c r="AW123" s="18">
        <v>22144359</v>
      </c>
      <c r="AX123" s="18">
        <v>64754030</v>
      </c>
      <c r="AY123" s="18">
        <v>66974065</v>
      </c>
      <c r="AZ123" s="18">
        <v>64754030</v>
      </c>
      <c r="BA123" s="18">
        <v>0</v>
      </c>
      <c r="BB123" s="18">
        <v>64754030</v>
      </c>
      <c r="BC123" s="18">
        <v>0</v>
      </c>
      <c r="BD123" s="18">
        <v>66974065</v>
      </c>
      <c r="BE123" s="11"/>
    </row>
    <row r="124" spans="1:57" s="10" customFormat="1" ht="15" customHeight="1" x14ac:dyDescent="0.25">
      <c r="A124" s="49" t="s">
        <v>43</v>
      </c>
      <c r="B124" s="50"/>
      <c r="C124" s="49" t="s">
        <v>87</v>
      </c>
      <c r="D124" s="50"/>
      <c r="E124" s="49" t="s">
        <v>134</v>
      </c>
      <c r="F124" s="50"/>
      <c r="G124" s="49" t="s">
        <v>41</v>
      </c>
      <c r="H124" s="50"/>
      <c r="I124" s="49"/>
      <c r="J124" s="50"/>
      <c r="K124" s="50"/>
      <c r="L124" s="49"/>
      <c r="M124" s="50"/>
      <c r="N124" s="50"/>
      <c r="O124" s="49"/>
      <c r="P124" s="50"/>
      <c r="Q124" s="49"/>
      <c r="R124" s="50"/>
      <c r="S124" s="58" t="s">
        <v>136</v>
      </c>
      <c r="T124" s="50"/>
      <c r="U124" s="50"/>
      <c r="V124" s="50"/>
      <c r="W124" s="50"/>
      <c r="X124" s="50"/>
      <c r="Y124" s="50"/>
      <c r="Z124" s="50"/>
      <c r="AA124" s="49" t="s">
        <v>29</v>
      </c>
      <c r="AB124" s="50"/>
      <c r="AC124" s="50"/>
      <c r="AD124" s="50"/>
      <c r="AE124" s="50"/>
      <c r="AF124" s="49" t="s">
        <v>30</v>
      </c>
      <c r="AG124" s="50"/>
      <c r="AH124" s="50"/>
      <c r="AI124" s="17" t="s">
        <v>45</v>
      </c>
      <c r="AJ124" s="64" t="s">
        <v>46</v>
      </c>
      <c r="AK124" s="50"/>
      <c r="AL124" s="50"/>
      <c r="AM124" s="50"/>
      <c r="AN124" s="50"/>
      <c r="AO124" s="50"/>
      <c r="AP124" s="18">
        <v>153872454</v>
      </c>
      <c r="AQ124" s="18">
        <v>153872454</v>
      </c>
      <c r="AR124" s="18">
        <v>0</v>
      </c>
      <c r="AS124" s="65">
        <v>0</v>
      </c>
      <c r="AT124" s="60"/>
      <c r="AU124" s="65">
        <v>131728095</v>
      </c>
      <c r="AV124" s="60"/>
      <c r="AW124" s="18">
        <v>22144359</v>
      </c>
      <c r="AX124" s="18">
        <v>64754030</v>
      </c>
      <c r="AY124" s="18">
        <v>66974065</v>
      </c>
      <c r="AZ124" s="18">
        <v>64754030</v>
      </c>
      <c r="BA124" s="18">
        <v>0</v>
      </c>
      <c r="BB124" s="18">
        <v>64754030</v>
      </c>
      <c r="BC124" s="18">
        <v>0</v>
      </c>
      <c r="BD124" s="18">
        <v>66974065</v>
      </c>
      <c r="BE124" s="11"/>
    </row>
    <row r="125" spans="1:57" s="10" customFormat="1" ht="15" customHeight="1" x14ac:dyDescent="0.25">
      <c r="A125" s="49" t="s">
        <v>43</v>
      </c>
      <c r="B125" s="50"/>
      <c r="C125" s="49" t="s">
        <v>87</v>
      </c>
      <c r="D125" s="50"/>
      <c r="E125" s="49" t="s">
        <v>134</v>
      </c>
      <c r="F125" s="50"/>
      <c r="G125" s="49" t="s">
        <v>41</v>
      </c>
      <c r="H125" s="50"/>
      <c r="I125" s="49" t="s">
        <v>73</v>
      </c>
      <c r="J125" s="50"/>
      <c r="K125" s="50"/>
      <c r="L125" s="49"/>
      <c r="M125" s="50"/>
      <c r="N125" s="50"/>
      <c r="O125" s="49"/>
      <c r="P125" s="50"/>
      <c r="Q125" s="49"/>
      <c r="R125" s="50"/>
      <c r="S125" s="58" t="s">
        <v>137</v>
      </c>
      <c r="T125" s="50"/>
      <c r="U125" s="50"/>
      <c r="V125" s="50"/>
      <c r="W125" s="50"/>
      <c r="X125" s="50"/>
      <c r="Y125" s="50"/>
      <c r="Z125" s="50"/>
      <c r="AA125" s="49" t="s">
        <v>29</v>
      </c>
      <c r="AB125" s="50"/>
      <c r="AC125" s="50"/>
      <c r="AD125" s="50"/>
      <c r="AE125" s="50"/>
      <c r="AF125" s="49" t="s">
        <v>30</v>
      </c>
      <c r="AG125" s="50"/>
      <c r="AH125" s="50"/>
      <c r="AI125" s="17" t="s">
        <v>45</v>
      </c>
      <c r="AJ125" s="64" t="s">
        <v>46</v>
      </c>
      <c r="AK125" s="50"/>
      <c r="AL125" s="50"/>
      <c r="AM125" s="50"/>
      <c r="AN125" s="50"/>
      <c r="AO125" s="50"/>
      <c r="AP125" s="18">
        <v>153872454</v>
      </c>
      <c r="AQ125" s="18">
        <v>153872454</v>
      </c>
      <c r="AR125" s="18">
        <v>0</v>
      </c>
      <c r="AS125" s="65">
        <v>0</v>
      </c>
      <c r="AT125" s="60"/>
      <c r="AU125" s="65">
        <v>131728095</v>
      </c>
      <c r="AV125" s="60"/>
      <c r="AW125" s="18">
        <v>22144359</v>
      </c>
      <c r="AX125" s="18">
        <v>64754030</v>
      </c>
      <c r="AY125" s="18">
        <v>66974065</v>
      </c>
      <c r="AZ125" s="18">
        <v>64754030</v>
      </c>
      <c r="BA125" s="18">
        <v>0</v>
      </c>
      <c r="BB125" s="18">
        <v>64754030</v>
      </c>
      <c r="BC125" s="18">
        <v>0</v>
      </c>
      <c r="BD125" s="18">
        <v>66974065</v>
      </c>
      <c r="BE125" s="11"/>
    </row>
    <row r="126" spans="1:57" s="10" customFormat="1" ht="15" customHeight="1" x14ac:dyDescent="0.25">
      <c r="A126" s="51" t="s">
        <v>43</v>
      </c>
      <c r="B126" s="50"/>
      <c r="C126" s="51" t="s">
        <v>87</v>
      </c>
      <c r="D126" s="50"/>
      <c r="E126" s="51" t="s">
        <v>134</v>
      </c>
      <c r="F126" s="50"/>
      <c r="G126" s="51" t="s">
        <v>41</v>
      </c>
      <c r="H126" s="50"/>
      <c r="I126" s="51" t="s">
        <v>73</v>
      </c>
      <c r="J126" s="50"/>
      <c r="K126" s="50"/>
      <c r="L126" s="51" t="s">
        <v>55</v>
      </c>
      <c r="M126" s="50"/>
      <c r="N126" s="50"/>
      <c r="O126" s="51"/>
      <c r="P126" s="50"/>
      <c r="Q126" s="51"/>
      <c r="R126" s="50"/>
      <c r="S126" s="61" t="s">
        <v>138</v>
      </c>
      <c r="T126" s="50"/>
      <c r="U126" s="50"/>
      <c r="V126" s="50"/>
      <c r="W126" s="50"/>
      <c r="X126" s="50"/>
      <c r="Y126" s="50"/>
      <c r="Z126" s="50"/>
      <c r="AA126" s="51" t="s">
        <v>29</v>
      </c>
      <c r="AB126" s="50"/>
      <c r="AC126" s="50"/>
      <c r="AD126" s="50"/>
      <c r="AE126" s="50"/>
      <c r="AF126" s="51" t="s">
        <v>30</v>
      </c>
      <c r="AG126" s="50"/>
      <c r="AH126" s="50"/>
      <c r="AI126" s="19" t="s">
        <v>45</v>
      </c>
      <c r="AJ126" s="62" t="s">
        <v>46</v>
      </c>
      <c r="AK126" s="50"/>
      <c r="AL126" s="50"/>
      <c r="AM126" s="50"/>
      <c r="AN126" s="50"/>
      <c r="AO126" s="50"/>
      <c r="AP126" s="20">
        <v>98189148</v>
      </c>
      <c r="AQ126" s="20">
        <v>98189148</v>
      </c>
      <c r="AR126" s="20">
        <v>0</v>
      </c>
      <c r="AS126" s="59">
        <v>0</v>
      </c>
      <c r="AT126" s="60"/>
      <c r="AU126" s="59">
        <v>79594367</v>
      </c>
      <c r="AV126" s="60"/>
      <c r="AW126" s="20">
        <v>18594781</v>
      </c>
      <c r="AX126" s="20">
        <v>50447965</v>
      </c>
      <c r="AY126" s="20">
        <v>29146402</v>
      </c>
      <c r="AZ126" s="20">
        <v>50447965</v>
      </c>
      <c r="BA126" s="20">
        <v>0</v>
      </c>
      <c r="BB126" s="20">
        <v>50447965</v>
      </c>
      <c r="BC126" s="20">
        <v>0</v>
      </c>
      <c r="BD126" s="20">
        <v>29146402</v>
      </c>
      <c r="BE126" s="11"/>
    </row>
    <row r="127" spans="1:57" s="10" customFormat="1" ht="15" customHeight="1" x14ac:dyDescent="0.25">
      <c r="A127" s="51" t="s">
        <v>43</v>
      </c>
      <c r="B127" s="50"/>
      <c r="C127" s="51" t="s">
        <v>87</v>
      </c>
      <c r="D127" s="50"/>
      <c r="E127" s="51" t="s">
        <v>134</v>
      </c>
      <c r="F127" s="50"/>
      <c r="G127" s="51" t="s">
        <v>41</v>
      </c>
      <c r="H127" s="50"/>
      <c r="I127" s="51" t="s">
        <v>73</v>
      </c>
      <c r="J127" s="50"/>
      <c r="K127" s="50"/>
      <c r="L127" s="51" t="s">
        <v>75</v>
      </c>
      <c r="M127" s="50"/>
      <c r="N127" s="50"/>
      <c r="O127" s="51"/>
      <c r="P127" s="50"/>
      <c r="Q127" s="51"/>
      <c r="R127" s="50"/>
      <c r="S127" s="61" t="s">
        <v>139</v>
      </c>
      <c r="T127" s="50"/>
      <c r="U127" s="50"/>
      <c r="V127" s="50"/>
      <c r="W127" s="50"/>
      <c r="X127" s="50"/>
      <c r="Y127" s="50"/>
      <c r="Z127" s="50"/>
      <c r="AA127" s="51" t="s">
        <v>29</v>
      </c>
      <c r="AB127" s="50"/>
      <c r="AC127" s="50"/>
      <c r="AD127" s="50"/>
      <c r="AE127" s="50"/>
      <c r="AF127" s="51" t="s">
        <v>30</v>
      </c>
      <c r="AG127" s="50"/>
      <c r="AH127" s="50"/>
      <c r="AI127" s="19" t="s">
        <v>45</v>
      </c>
      <c r="AJ127" s="62" t="s">
        <v>46</v>
      </c>
      <c r="AK127" s="50"/>
      <c r="AL127" s="50"/>
      <c r="AM127" s="50"/>
      <c r="AN127" s="50"/>
      <c r="AO127" s="50"/>
      <c r="AP127" s="20">
        <v>55683306</v>
      </c>
      <c r="AQ127" s="20">
        <v>55683306</v>
      </c>
      <c r="AR127" s="20">
        <v>0</v>
      </c>
      <c r="AS127" s="59">
        <v>0</v>
      </c>
      <c r="AT127" s="60"/>
      <c r="AU127" s="59">
        <v>52133728</v>
      </c>
      <c r="AV127" s="60"/>
      <c r="AW127" s="20">
        <v>3549578</v>
      </c>
      <c r="AX127" s="20">
        <v>14306065</v>
      </c>
      <c r="AY127" s="20">
        <v>37827663</v>
      </c>
      <c r="AZ127" s="20">
        <v>14306065</v>
      </c>
      <c r="BA127" s="20">
        <v>0</v>
      </c>
      <c r="BB127" s="20">
        <v>14306065</v>
      </c>
      <c r="BC127" s="20">
        <v>0</v>
      </c>
      <c r="BD127" s="20">
        <v>37827663</v>
      </c>
      <c r="BE127" s="11"/>
    </row>
    <row r="128" spans="1:57" s="10" customFormat="1" ht="15" customHeight="1" x14ac:dyDescent="0.25">
      <c r="A128" s="51" t="s">
        <v>43</v>
      </c>
      <c r="B128" s="50"/>
      <c r="C128" s="51" t="s">
        <v>87</v>
      </c>
      <c r="D128" s="50"/>
      <c r="E128" s="51" t="s">
        <v>45</v>
      </c>
      <c r="F128" s="50"/>
      <c r="G128" s="51"/>
      <c r="H128" s="50"/>
      <c r="I128" s="51"/>
      <c r="J128" s="50"/>
      <c r="K128" s="50"/>
      <c r="L128" s="51"/>
      <c r="M128" s="50"/>
      <c r="N128" s="50"/>
      <c r="O128" s="51"/>
      <c r="P128" s="50"/>
      <c r="Q128" s="51"/>
      <c r="R128" s="50"/>
      <c r="S128" s="61" t="s">
        <v>140</v>
      </c>
      <c r="T128" s="50"/>
      <c r="U128" s="50"/>
      <c r="V128" s="50"/>
      <c r="W128" s="50"/>
      <c r="X128" s="50"/>
      <c r="Y128" s="50"/>
      <c r="Z128" s="50"/>
      <c r="AA128" s="51" t="s">
        <v>29</v>
      </c>
      <c r="AB128" s="50"/>
      <c r="AC128" s="50"/>
      <c r="AD128" s="50"/>
      <c r="AE128" s="50"/>
      <c r="AF128" s="51" t="s">
        <v>30</v>
      </c>
      <c r="AG128" s="50"/>
      <c r="AH128" s="50"/>
      <c r="AI128" s="19" t="s">
        <v>45</v>
      </c>
      <c r="AJ128" s="62" t="s">
        <v>46</v>
      </c>
      <c r="AK128" s="50"/>
      <c r="AL128" s="50"/>
      <c r="AM128" s="50"/>
      <c r="AN128" s="50"/>
      <c r="AO128" s="50"/>
      <c r="AP128" s="20">
        <v>43700000</v>
      </c>
      <c r="AQ128" s="20">
        <v>0</v>
      </c>
      <c r="AR128" s="20">
        <v>43700000</v>
      </c>
      <c r="AS128" s="59">
        <v>0</v>
      </c>
      <c r="AT128" s="60"/>
      <c r="AU128" s="59">
        <v>0</v>
      </c>
      <c r="AV128" s="60"/>
      <c r="AW128" s="20">
        <v>0</v>
      </c>
      <c r="AX128" s="20">
        <v>0</v>
      </c>
      <c r="AY128" s="20">
        <v>0</v>
      </c>
      <c r="AZ128" s="20">
        <v>0</v>
      </c>
      <c r="BA128" s="20">
        <v>0</v>
      </c>
      <c r="BB128" s="20">
        <v>0</v>
      </c>
      <c r="BC128" s="20">
        <v>0</v>
      </c>
      <c r="BD128" s="20">
        <v>0</v>
      </c>
      <c r="BE128" s="11"/>
    </row>
    <row r="129" spans="1:57" s="10" customFormat="1" ht="15" customHeight="1" x14ac:dyDescent="0.25">
      <c r="A129" s="49" t="s">
        <v>43</v>
      </c>
      <c r="B129" s="50"/>
      <c r="C129" s="49" t="s">
        <v>87</v>
      </c>
      <c r="D129" s="50"/>
      <c r="E129" s="49" t="s">
        <v>45</v>
      </c>
      <c r="F129" s="50"/>
      <c r="G129" s="49" t="s">
        <v>51</v>
      </c>
      <c r="H129" s="50"/>
      <c r="I129" s="49"/>
      <c r="J129" s="50"/>
      <c r="K129" s="50"/>
      <c r="L129" s="49"/>
      <c r="M129" s="50"/>
      <c r="N129" s="50"/>
      <c r="O129" s="49"/>
      <c r="P129" s="50"/>
      <c r="Q129" s="49"/>
      <c r="R129" s="50"/>
      <c r="S129" s="58" t="s">
        <v>229</v>
      </c>
      <c r="T129" s="50"/>
      <c r="U129" s="50"/>
      <c r="V129" s="50"/>
      <c r="W129" s="50"/>
      <c r="X129" s="50"/>
      <c r="Y129" s="50"/>
      <c r="Z129" s="50"/>
      <c r="AA129" s="49" t="s">
        <v>29</v>
      </c>
      <c r="AB129" s="50"/>
      <c r="AC129" s="50"/>
      <c r="AD129" s="50"/>
      <c r="AE129" s="50"/>
      <c r="AF129" s="49" t="s">
        <v>30</v>
      </c>
      <c r="AG129" s="50"/>
      <c r="AH129" s="50"/>
      <c r="AI129" s="17" t="s">
        <v>45</v>
      </c>
      <c r="AJ129" s="64" t="s">
        <v>46</v>
      </c>
      <c r="AK129" s="50"/>
      <c r="AL129" s="50"/>
      <c r="AM129" s="50"/>
      <c r="AN129" s="50"/>
      <c r="AO129" s="50"/>
      <c r="AP129" s="18">
        <v>43700000</v>
      </c>
      <c r="AQ129" s="18">
        <v>0</v>
      </c>
      <c r="AR129" s="18">
        <v>43700000</v>
      </c>
      <c r="AS129" s="65">
        <v>0</v>
      </c>
      <c r="AT129" s="60"/>
      <c r="AU129" s="65">
        <v>0</v>
      </c>
      <c r="AV129" s="60"/>
      <c r="AW129" s="18">
        <v>0</v>
      </c>
      <c r="AX129" s="18">
        <v>0</v>
      </c>
      <c r="AY129" s="18">
        <v>0</v>
      </c>
      <c r="AZ129" s="18">
        <v>0</v>
      </c>
      <c r="BA129" s="18">
        <v>0</v>
      </c>
      <c r="BB129" s="18">
        <v>0</v>
      </c>
      <c r="BC129" s="18">
        <v>0</v>
      </c>
      <c r="BD129" s="18">
        <v>0</v>
      </c>
      <c r="BE129" s="11"/>
    </row>
    <row r="130" spans="1:57" s="10" customFormat="1" ht="15" customHeight="1" x14ac:dyDescent="0.25">
      <c r="A130" s="51" t="s">
        <v>43</v>
      </c>
      <c r="B130" s="50"/>
      <c r="C130" s="51" t="s">
        <v>87</v>
      </c>
      <c r="D130" s="50"/>
      <c r="E130" s="51" t="s">
        <v>45</v>
      </c>
      <c r="F130" s="50"/>
      <c r="G130" s="51" t="s">
        <v>51</v>
      </c>
      <c r="H130" s="50"/>
      <c r="I130" s="51" t="s">
        <v>55</v>
      </c>
      <c r="J130" s="50"/>
      <c r="K130" s="50"/>
      <c r="L130" s="51"/>
      <c r="M130" s="50"/>
      <c r="N130" s="50"/>
      <c r="O130" s="51"/>
      <c r="P130" s="50"/>
      <c r="Q130" s="51"/>
      <c r="R130" s="50"/>
      <c r="S130" s="61" t="s">
        <v>230</v>
      </c>
      <c r="T130" s="50"/>
      <c r="U130" s="50"/>
      <c r="V130" s="50"/>
      <c r="W130" s="50"/>
      <c r="X130" s="50"/>
      <c r="Y130" s="50"/>
      <c r="Z130" s="50"/>
      <c r="AA130" s="51" t="s">
        <v>29</v>
      </c>
      <c r="AB130" s="50"/>
      <c r="AC130" s="50"/>
      <c r="AD130" s="50"/>
      <c r="AE130" s="50"/>
      <c r="AF130" s="51" t="s">
        <v>30</v>
      </c>
      <c r="AG130" s="50"/>
      <c r="AH130" s="50"/>
      <c r="AI130" s="19" t="s">
        <v>45</v>
      </c>
      <c r="AJ130" s="62" t="s">
        <v>46</v>
      </c>
      <c r="AK130" s="50"/>
      <c r="AL130" s="50"/>
      <c r="AM130" s="50"/>
      <c r="AN130" s="50"/>
      <c r="AO130" s="50"/>
      <c r="AP130" s="20">
        <v>43700000</v>
      </c>
      <c r="AQ130" s="20">
        <v>0</v>
      </c>
      <c r="AR130" s="20">
        <v>43700000</v>
      </c>
      <c r="AS130" s="59">
        <v>0</v>
      </c>
      <c r="AT130" s="60"/>
      <c r="AU130" s="59">
        <v>0</v>
      </c>
      <c r="AV130" s="60"/>
      <c r="AW130" s="20">
        <v>0</v>
      </c>
      <c r="AX130" s="20">
        <v>0</v>
      </c>
      <c r="AY130" s="20">
        <v>0</v>
      </c>
      <c r="AZ130" s="20">
        <v>0</v>
      </c>
      <c r="BA130" s="20">
        <v>0</v>
      </c>
      <c r="BB130" s="20">
        <v>0</v>
      </c>
      <c r="BC130" s="20">
        <v>0</v>
      </c>
      <c r="BD130" s="20">
        <v>0</v>
      </c>
      <c r="BE130" s="11"/>
    </row>
    <row r="131" spans="1:57" s="10" customFormat="1" ht="15" customHeight="1" x14ac:dyDescent="0.25">
      <c r="A131" s="49" t="s">
        <v>43</v>
      </c>
      <c r="B131" s="50"/>
      <c r="C131" s="49" t="s">
        <v>141</v>
      </c>
      <c r="D131" s="50"/>
      <c r="E131" s="49"/>
      <c r="F131" s="50"/>
      <c r="G131" s="49"/>
      <c r="H131" s="50"/>
      <c r="I131" s="49"/>
      <c r="J131" s="50"/>
      <c r="K131" s="50"/>
      <c r="L131" s="49"/>
      <c r="M131" s="50"/>
      <c r="N131" s="50"/>
      <c r="O131" s="49"/>
      <c r="P131" s="50"/>
      <c r="Q131" s="49"/>
      <c r="R131" s="50"/>
      <c r="S131" s="58" t="s">
        <v>267</v>
      </c>
      <c r="T131" s="50"/>
      <c r="U131" s="50"/>
      <c r="V131" s="50"/>
      <c r="W131" s="50"/>
      <c r="X131" s="50"/>
      <c r="Y131" s="50"/>
      <c r="Z131" s="50"/>
      <c r="AA131" s="49" t="s">
        <v>29</v>
      </c>
      <c r="AB131" s="50"/>
      <c r="AC131" s="50"/>
      <c r="AD131" s="50"/>
      <c r="AE131" s="50"/>
      <c r="AF131" s="49" t="s">
        <v>30</v>
      </c>
      <c r="AG131" s="50"/>
      <c r="AH131" s="50"/>
      <c r="AI131" s="17" t="s">
        <v>45</v>
      </c>
      <c r="AJ131" s="64" t="s">
        <v>46</v>
      </c>
      <c r="AK131" s="50"/>
      <c r="AL131" s="50"/>
      <c r="AM131" s="50"/>
      <c r="AN131" s="50"/>
      <c r="AO131" s="50"/>
      <c r="AP131" s="18">
        <v>331000000</v>
      </c>
      <c r="AQ131" s="18">
        <v>331000000</v>
      </c>
      <c r="AR131" s="18">
        <v>0</v>
      </c>
      <c r="AS131" s="65">
        <v>0</v>
      </c>
      <c r="AT131" s="60"/>
      <c r="AU131" s="65">
        <v>229517794</v>
      </c>
      <c r="AV131" s="60"/>
      <c r="AW131" s="18">
        <v>101482206</v>
      </c>
      <c r="AX131" s="18">
        <v>229450794</v>
      </c>
      <c r="AY131" s="18">
        <v>67000</v>
      </c>
      <c r="AZ131" s="18">
        <v>229450794</v>
      </c>
      <c r="BA131" s="18">
        <v>0</v>
      </c>
      <c r="BB131" s="18">
        <v>229450794</v>
      </c>
      <c r="BC131" s="18">
        <v>0</v>
      </c>
      <c r="BD131" s="18">
        <v>67000</v>
      </c>
      <c r="BE131" s="11"/>
    </row>
    <row r="132" spans="1:57" s="10" customFormat="1" ht="15" customHeight="1" x14ac:dyDescent="0.25">
      <c r="A132" s="49" t="s">
        <v>43</v>
      </c>
      <c r="B132" s="50"/>
      <c r="C132" s="49" t="s">
        <v>141</v>
      </c>
      <c r="D132" s="50"/>
      <c r="E132" s="49"/>
      <c r="F132" s="50"/>
      <c r="G132" s="49"/>
      <c r="H132" s="50"/>
      <c r="I132" s="49"/>
      <c r="J132" s="50"/>
      <c r="K132" s="50"/>
      <c r="L132" s="49"/>
      <c r="M132" s="50"/>
      <c r="N132" s="50"/>
      <c r="O132" s="49"/>
      <c r="P132" s="50"/>
      <c r="Q132" s="49"/>
      <c r="R132" s="50"/>
      <c r="S132" s="58" t="s">
        <v>267</v>
      </c>
      <c r="T132" s="50"/>
      <c r="U132" s="50"/>
      <c r="V132" s="50"/>
      <c r="W132" s="50"/>
      <c r="X132" s="50"/>
      <c r="Y132" s="50"/>
      <c r="Z132" s="50"/>
      <c r="AA132" s="49" t="s">
        <v>29</v>
      </c>
      <c r="AB132" s="50"/>
      <c r="AC132" s="50"/>
      <c r="AD132" s="50"/>
      <c r="AE132" s="50"/>
      <c r="AF132" s="49" t="s">
        <v>47</v>
      </c>
      <c r="AG132" s="50"/>
      <c r="AH132" s="50"/>
      <c r="AI132" s="17" t="s">
        <v>31</v>
      </c>
      <c r="AJ132" s="64" t="s">
        <v>32</v>
      </c>
      <c r="AK132" s="50"/>
      <c r="AL132" s="50"/>
      <c r="AM132" s="50"/>
      <c r="AN132" s="50"/>
      <c r="AO132" s="50"/>
      <c r="AP132" s="18">
        <v>218383350</v>
      </c>
      <c r="AQ132" s="18">
        <v>182754130</v>
      </c>
      <c r="AR132" s="18">
        <v>35629220</v>
      </c>
      <c r="AS132" s="65">
        <v>0</v>
      </c>
      <c r="AT132" s="60"/>
      <c r="AU132" s="65">
        <v>182754130</v>
      </c>
      <c r="AV132" s="60"/>
      <c r="AW132" s="18">
        <v>0</v>
      </c>
      <c r="AX132" s="18">
        <v>182754130</v>
      </c>
      <c r="AY132" s="18">
        <v>0</v>
      </c>
      <c r="AZ132" s="18">
        <v>182754130</v>
      </c>
      <c r="BA132" s="18">
        <v>0</v>
      </c>
      <c r="BB132" s="18">
        <v>182754130</v>
      </c>
      <c r="BC132" s="18">
        <v>0</v>
      </c>
      <c r="BD132" s="18">
        <v>0</v>
      </c>
      <c r="BE132" s="11"/>
    </row>
    <row r="133" spans="1:57" s="10" customFormat="1" ht="15" customHeight="1" x14ac:dyDescent="0.25">
      <c r="A133" s="49" t="s">
        <v>43</v>
      </c>
      <c r="B133" s="50"/>
      <c r="C133" s="49" t="s">
        <v>141</v>
      </c>
      <c r="D133" s="50"/>
      <c r="E133" s="49" t="s">
        <v>51</v>
      </c>
      <c r="F133" s="50"/>
      <c r="G133" s="49"/>
      <c r="H133" s="50"/>
      <c r="I133" s="49"/>
      <c r="J133" s="50"/>
      <c r="K133" s="50"/>
      <c r="L133" s="49"/>
      <c r="M133" s="50"/>
      <c r="N133" s="50"/>
      <c r="O133" s="49"/>
      <c r="P133" s="50"/>
      <c r="Q133" s="49"/>
      <c r="R133" s="50"/>
      <c r="S133" s="58" t="s">
        <v>142</v>
      </c>
      <c r="T133" s="50"/>
      <c r="U133" s="50"/>
      <c r="V133" s="50"/>
      <c r="W133" s="50"/>
      <c r="X133" s="50"/>
      <c r="Y133" s="50"/>
      <c r="Z133" s="50"/>
      <c r="AA133" s="49" t="s">
        <v>29</v>
      </c>
      <c r="AB133" s="50"/>
      <c r="AC133" s="50"/>
      <c r="AD133" s="50"/>
      <c r="AE133" s="50"/>
      <c r="AF133" s="49" t="s">
        <v>30</v>
      </c>
      <c r="AG133" s="50"/>
      <c r="AH133" s="50"/>
      <c r="AI133" s="17" t="s">
        <v>45</v>
      </c>
      <c r="AJ133" s="64" t="s">
        <v>46</v>
      </c>
      <c r="AK133" s="50"/>
      <c r="AL133" s="50"/>
      <c r="AM133" s="50"/>
      <c r="AN133" s="50"/>
      <c r="AO133" s="50"/>
      <c r="AP133" s="18">
        <v>331000000</v>
      </c>
      <c r="AQ133" s="18">
        <v>331000000</v>
      </c>
      <c r="AR133" s="18">
        <v>0</v>
      </c>
      <c r="AS133" s="65">
        <v>0</v>
      </c>
      <c r="AT133" s="60"/>
      <c r="AU133" s="65">
        <v>229517794</v>
      </c>
      <c r="AV133" s="60"/>
      <c r="AW133" s="18">
        <v>101482206</v>
      </c>
      <c r="AX133" s="18">
        <v>229450794</v>
      </c>
      <c r="AY133" s="18">
        <v>67000</v>
      </c>
      <c r="AZ133" s="18">
        <v>229450794</v>
      </c>
      <c r="BA133" s="18">
        <v>0</v>
      </c>
      <c r="BB133" s="18">
        <v>229450794</v>
      </c>
      <c r="BC133" s="18">
        <v>0</v>
      </c>
      <c r="BD133" s="18">
        <v>67000</v>
      </c>
      <c r="BE133" s="11"/>
    </row>
    <row r="134" spans="1:57" s="10" customFormat="1" ht="15" customHeight="1" x14ac:dyDescent="0.25">
      <c r="A134" s="49" t="s">
        <v>43</v>
      </c>
      <c r="B134" s="50"/>
      <c r="C134" s="49" t="s">
        <v>141</v>
      </c>
      <c r="D134" s="50"/>
      <c r="E134" s="49" t="s">
        <v>51</v>
      </c>
      <c r="F134" s="50"/>
      <c r="G134" s="49" t="s">
        <v>41</v>
      </c>
      <c r="H134" s="50"/>
      <c r="I134" s="49"/>
      <c r="J134" s="50"/>
      <c r="K134" s="50"/>
      <c r="L134" s="49"/>
      <c r="M134" s="50"/>
      <c r="N134" s="50"/>
      <c r="O134" s="49"/>
      <c r="P134" s="50"/>
      <c r="Q134" s="49"/>
      <c r="R134" s="50"/>
      <c r="S134" s="58" t="s">
        <v>143</v>
      </c>
      <c r="T134" s="50"/>
      <c r="U134" s="50"/>
      <c r="V134" s="50"/>
      <c r="W134" s="50"/>
      <c r="X134" s="50"/>
      <c r="Y134" s="50"/>
      <c r="Z134" s="50"/>
      <c r="AA134" s="49" t="s">
        <v>29</v>
      </c>
      <c r="AB134" s="50"/>
      <c r="AC134" s="50"/>
      <c r="AD134" s="50"/>
      <c r="AE134" s="50"/>
      <c r="AF134" s="49" t="s">
        <v>30</v>
      </c>
      <c r="AG134" s="50"/>
      <c r="AH134" s="50"/>
      <c r="AI134" s="17" t="s">
        <v>45</v>
      </c>
      <c r="AJ134" s="64" t="s">
        <v>46</v>
      </c>
      <c r="AK134" s="50"/>
      <c r="AL134" s="50"/>
      <c r="AM134" s="50"/>
      <c r="AN134" s="50"/>
      <c r="AO134" s="50"/>
      <c r="AP134" s="18">
        <v>331000000</v>
      </c>
      <c r="AQ134" s="18">
        <v>331000000</v>
      </c>
      <c r="AR134" s="18">
        <v>0</v>
      </c>
      <c r="AS134" s="65">
        <v>0</v>
      </c>
      <c r="AT134" s="60"/>
      <c r="AU134" s="65">
        <v>229517794</v>
      </c>
      <c r="AV134" s="60"/>
      <c r="AW134" s="18">
        <v>101482206</v>
      </c>
      <c r="AX134" s="18">
        <v>229450794</v>
      </c>
      <c r="AY134" s="18">
        <v>67000</v>
      </c>
      <c r="AZ134" s="18">
        <v>229450794</v>
      </c>
      <c r="BA134" s="18">
        <v>0</v>
      </c>
      <c r="BB134" s="18">
        <v>229450794</v>
      </c>
      <c r="BC134" s="18">
        <v>0</v>
      </c>
      <c r="BD134" s="18">
        <v>67000</v>
      </c>
      <c r="BE134" s="11"/>
    </row>
    <row r="135" spans="1:57" s="10" customFormat="1" ht="15" customHeight="1" x14ac:dyDescent="0.25">
      <c r="A135" s="51" t="s">
        <v>43</v>
      </c>
      <c r="B135" s="50"/>
      <c r="C135" s="51" t="s">
        <v>141</v>
      </c>
      <c r="D135" s="50"/>
      <c r="E135" s="51" t="s">
        <v>51</v>
      </c>
      <c r="F135" s="50"/>
      <c r="G135" s="51" t="s">
        <v>41</v>
      </c>
      <c r="H135" s="50"/>
      <c r="I135" s="51" t="s">
        <v>55</v>
      </c>
      <c r="J135" s="50"/>
      <c r="K135" s="50"/>
      <c r="L135" s="51"/>
      <c r="M135" s="50"/>
      <c r="N135" s="50"/>
      <c r="O135" s="51"/>
      <c r="P135" s="50"/>
      <c r="Q135" s="51"/>
      <c r="R135" s="50"/>
      <c r="S135" s="61" t="s">
        <v>144</v>
      </c>
      <c r="T135" s="50"/>
      <c r="U135" s="50"/>
      <c r="V135" s="50"/>
      <c r="W135" s="50"/>
      <c r="X135" s="50"/>
      <c r="Y135" s="50"/>
      <c r="Z135" s="50"/>
      <c r="AA135" s="51" t="s">
        <v>29</v>
      </c>
      <c r="AB135" s="50"/>
      <c r="AC135" s="50"/>
      <c r="AD135" s="50"/>
      <c r="AE135" s="50"/>
      <c r="AF135" s="51" t="s">
        <v>30</v>
      </c>
      <c r="AG135" s="50"/>
      <c r="AH135" s="50"/>
      <c r="AI135" s="19" t="s">
        <v>45</v>
      </c>
      <c r="AJ135" s="62" t="s">
        <v>46</v>
      </c>
      <c r="AK135" s="50"/>
      <c r="AL135" s="50"/>
      <c r="AM135" s="50"/>
      <c r="AN135" s="50"/>
      <c r="AO135" s="50"/>
      <c r="AP135" s="20">
        <v>229970000</v>
      </c>
      <c r="AQ135" s="20">
        <v>229970000</v>
      </c>
      <c r="AR135" s="20">
        <v>0</v>
      </c>
      <c r="AS135" s="59">
        <v>0</v>
      </c>
      <c r="AT135" s="60"/>
      <c r="AU135" s="59">
        <v>138564693</v>
      </c>
      <c r="AV135" s="60"/>
      <c r="AW135" s="20">
        <v>91405307</v>
      </c>
      <c r="AX135" s="20">
        <v>138564693</v>
      </c>
      <c r="AY135" s="20">
        <v>0</v>
      </c>
      <c r="AZ135" s="20">
        <v>138564693</v>
      </c>
      <c r="BA135" s="20">
        <v>0</v>
      </c>
      <c r="BB135" s="20">
        <v>138564693</v>
      </c>
      <c r="BC135" s="20">
        <v>0</v>
      </c>
      <c r="BD135" s="20">
        <v>0</v>
      </c>
      <c r="BE135" s="11"/>
    </row>
    <row r="136" spans="1:57" s="10" customFormat="1" ht="15" customHeight="1" x14ac:dyDescent="0.25">
      <c r="A136" s="51" t="s">
        <v>43</v>
      </c>
      <c r="B136" s="50"/>
      <c r="C136" s="51" t="s">
        <v>141</v>
      </c>
      <c r="D136" s="50"/>
      <c r="E136" s="51" t="s">
        <v>51</v>
      </c>
      <c r="F136" s="50"/>
      <c r="G136" s="51" t="s">
        <v>41</v>
      </c>
      <c r="H136" s="50"/>
      <c r="I136" s="51" t="s">
        <v>75</v>
      </c>
      <c r="J136" s="50"/>
      <c r="K136" s="50"/>
      <c r="L136" s="51"/>
      <c r="M136" s="50"/>
      <c r="N136" s="50"/>
      <c r="O136" s="51"/>
      <c r="P136" s="50"/>
      <c r="Q136" s="51"/>
      <c r="R136" s="50"/>
      <c r="S136" s="61" t="s">
        <v>234</v>
      </c>
      <c r="T136" s="50"/>
      <c r="U136" s="50"/>
      <c r="V136" s="50"/>
      <c r="W136" s="50"/>
      <c r="X136" s="50"/>
      <c r="Y136" s="50"/>
      <c r="Z136" s="50"/>
      <c r="AA136" s="51" t="s">
        <v>29</v>
      </c>
      <c r="AB136" s="50"/>
      <c r="AC136" s="50"/>
      <c r="AD136" s="50"/>
      <c r="AE136" s="50"/>
      <c r="AF136" s="51" t="s">
        <v>30</v>
      </c>
      <c r="AG136" s="50"/>
      <c r="AH136" s="50"/>
      <c r="AI136" s="19" t="s">
        <v>45</v>
      </c>
      <c r="AJ136" s="62" t="s">
        <v>46</v>
      </c>
      <c r="AK136" s="50"/>
      <c r="AL136" s="50"/>
      <c r="AM136" s="50"/>
      <c r="AN136" s="50"/>
      <c r="AO136" s="50"/>
      <c r="AP136" s="20">
        <v>100000000</v>
      </c>
      <c r="AQ136" s="20">
        <v>100000000</v>
      </c>
      <c r="AR136" s="20">
        <v>0</v>
      </c>
      <c r="AS136" s="59">
        <v>0</v>
      </c>
      <c r="AT136" s="60"/>
      <c r="AU136" s="59">
        <v>90082101</v>
      </c>
      <c r="AV136" s="60"/>
      <c r="AW136" s="20">
        <v>9917899</v>
      </c>
      <c r="AX136" s="20">
        <v>90082101</v>
      </c>
      <c r="AY136" s="20">
        <v>0</v>
      </c>
      <c r="AZ136" s="20">
        <v>90082101</v>
      </c>
      <c r="BA136" s="20">
        <v>0</v>
      </c>
      <c r="BB136" s="20">
        <v>90082101</v>
      </c>
      <c r="BC136" s="20">
        <v>0</v>
      </c>
      <c r="BD136" s="20">
        <v>0</v>
      </c>
      <c r="BE136" s="11"/>
    </row>
    <row r="137" spans="1:57" s="10" customFormat="1" ht="15" customHeight="1" x14ac:dyDescent="0.25">
      <c r="A137" s="51" t="s">
        <v>43</v>
      </c>
      <c r="B137" s="50"/>
      <c r="C137" s="51" t="s">
        <v>141</v>
      </c>
      <c r="D137" s="50"/>
      <c r="E137" s="51" t="s">
        <v>51</v>
      </c>
      <c r="F137" s="50"/>
      <c r="G137" s="51" t="s">
        <v>41</v>
      </c>
      <c r="H137" s="50"/>
      <c r="I137" s="51" t="s">
        <v>64</v>
      </c>
      <c r="J137" s="50"/>
      <c r="K137" s="50"/>
      <c r="L137" s="51"/>
      <c r="M137" s="50"/>
      <c r="N137" s="50"/>
      <c r="O137" s="51"/>
      <c r="P137" s="50"/>
      <c r="Q137" s="51"/>
      <c r="R137" s="50"/>
      <c r="S137" s="61" t="s">
        <v>145</v>
      </c>
      <c r="T137" s="50"/>
      <c r="U137" s="50"/>
      <c r="V137" s="50"/>
      <c r="W137" s="50"/>
      <c r="X137" s="50"/>
      <c r="Y137" s="50"/>
      <c r="Z137" s="50"/>
      <c r="AA137" s="51" t="s">
        <v>29</v>
      </c>
      <c r="AB137" s="50"/>
      <c r="AC137" s="50"/>
      <c r="AD137" s="50"/>
      <c r="AE137" s="50"/>
      <c r="AF137" s="51" t="s">
        <v>30</v>
      </c>
      <c r="AG137" s="50"/>
      <c r="AH137" s="50"/>
      <c r="AI137" s="19" t="s">
        <v>45</v>
      </c>
      <c r="AJ137" s="62" t="s">
        <v>46</v>
      </c>
      <c r="AK137" s="50"/>
      <c r="AL137" s="50"/>
      <c r="AM137" s="50"/>
      <c r="AN137" s="50"/>
      <c r="AO137" s="50"/>
      <c r="AP137" s="20">
        <v>1030000</v>
      </c>
      <c r="AQ137" s="20">
        <v>1030000</v>
      </c>
      <c r="AR137" s="20">
        <v>0</v>
      </c>
      <c r="AS137" s="59">
        <v>0</v>
      </c>
      <c r="AT137" s="60"/>
      <c r="AU137" s="59">
        <v>871000</v>
      </c>
      <c r="AV137" s="60"/>
      <c r="AW137" s="20">
        <v>159000</v>
      </c>
      <c r="AX137" s="20">
        <v>804000</v>
      </c>
      <c r="AY137" s="20">
        <v>67000</v>
      </c>
      <c r="AZ137" s="20">
        <v>804000</v>
      </c>
      <c r="BA137" s="20">
        <v>0</v>
      </c>
      <c r="BB137" s="20">
        <v>804000</v>
      </c>
      <c r="BC137" s="20">
        <v>0</v>
      </c>
      <c r="BD137" s="20">
        <v>67000</v>
      </c>
      <c r="BE137" s="11"/>
    </row>
    <row r="138" spans="1:57" s="10" customFormat="1" ht="15" customHeight="1" x14ac:dyDescent="0.25">
      <c r="A138" s="49" t="s">
        <v>43</v>
      </c>
      <c r="B138" s="50"/>
      <c r="C138" s="49" t="s">
        <v>141</v>
      </c>
      <c r="D138" s="50"/>
      <c r="E138" s="49" t="s">
        <v>134</v>
      </c>
      <c r="F138" s="50"/>
      <c r="G138" s="49"/>
      <c r="H138" s="50"/>
      <c r="I138" s="49"/>
      <c r="J138" s="50"/>
      <c r="K138" s="50"/>
      <c r="L138" s="49"/>
      <c r="M138" s="50"/>
      <c r="N138" s="50"/>
      <c r="O138" s="49"/>
      <c r="P138" s="50"/>
      <c r="Q138" s="49"/>
      <c r="R138" s="50"/>
      <c r="S138" s="58" t="s">
        <v>146</v>
      </c>
      <c r="T138" s="50"/>
      <c r="U138" s="50"/>
      <c r="V138" s="50"/>
      <c r="W138" s="50"/>
      <c r="X138" s="50"/>
      <c r="Y138" s="50"/>
      <c r="Z138" s="50"/>
      <c r="AA138" s="49" t="s">
        <v>29</v>
      </c>
      <c r="AB138" s="50"/>
      <c r="AC138" s="50"/>
      <c r="AD138" s="50"/>
      <c r="AE138" s="50"/>
      <c r="AF138" s="49" t="s">
        <v>47</v>
      </c>
      <c r="AG138" s="50"/>
      <c r="AH138" s="50"/>
      <c r="AI138" s="17" t="s">
        <v>31</v>
      </c>
      <c r="AJ138" s="64" t="s">
        <v>32</v>
      </c>
      <c r="AK138" s="50"/>
      <c r="AL138" s="50"/>
      <c r="AM138" s="50"/>
      <c r="AN138" s="50"/>
      <c r="AO138" s="50"/>
      <c r="AP138" s="18">
        <v>218383350</v>
      </c>
      <c r="AQ138" s="18">
        <v>182754130</v>
      </c>
      <c r="AR138" s="18">
        <v>35629220</v>
      </c>
      <c r="AS138" s="65">
        <v>0</v>
      </c>
      <c r="AT138" s="60"/>
      <c r="AU138" s="65">
        <v>182754130</v>
      </c>
      <c r="AV138" s="60"/>
      <c r="AW138" s="18">
        <v>0</v>
      </c>
      <c r="AX138" s="18">
        <v>182754130</v>
      </c>
      <c r="AY138" s="18">
        <v>0</v>
      </c>
      <c r="AZ138" s="18">
        <v>182754130</v>
      </c>
      <c r="BA138" s="18">
        <v>0</v>
      </c>
      <c r="BB138" s="18">
        <v>182754130</v>
      </c>
      <c r="BC138" s="18">
        <v>0</v>
      </c>
      <c r="BD138" s="18">
        <v>0</v>
      </c>
      <c r="BE138" s="11"/>
    </row>
    <row r="139" spans="1:57" s="10" customFormat="1" ht="15" customHeight="1" x14ac:dyDescent="0.25">
      <c r="A139" s="51" t="s">
        <v>43</v>
      </c>
      <c r="B139" s="50"/>
      <c r="C139" s="51" t="s">
        <v>141</v>
      </c>
      <c r="D139" s="50"/>
      <c r="E139" s="51" t="s">
        <v>134</v>
      </c>
      <c r="F139" s="50"/>
      <c r="G139" s="51" t="s">
        <v>51</v>
      </c>
      <c r="H139" s="50"/>
      <c r="I139" s="51"/>
      <c r="J139" s="50"/>
      <c r="K139" s="50"/>
      <c r="L139" s="51"/>
      <c r="M139" s="50"/>
      <c r="N139" s="50"/>
      <c r="O139" s="51"/>
      <c r="P139" s="50"/>
      <c r="Q139" s="51"/>
      <c r="R139" s="50"/>
      <c r="S139" s="61" t="s">
        <v>147</v>
      </c>
      <c r="T139" s="50"/>
      <c r="U139" s="50"/>
      <c r="V139" s="50"/>
      <c r="W139" s="50"/>
      <c r="X139" s="50"/>
      <c r="Y139" s="50"/>
      <c r="Z139" s="50"/>
      <c r="AA139" s="51" t="s">
        <v>29</v>
      </c>
      <c r="AB139" s="50"/>
      <c r="AC139" s="50"/>
      <c r="AD139" s="50"/>
      <c r="AE139" s="50"/>
      <c r="AF139" s="51" t="s">
        <v>47</v>
      </c>
      <c r="AG139" s="50"/>
      <c r="AH139" s="50"/>
      <c r="AI139" s="19" t="s">
        <v>31</v>
      </c>
      <c r="AJ139" s="62" t="s">
        <v>32</v>
      </c>
      <c r="AK139" s="50"/>
      <c r="AL139" s="50"/>
      <c r="AM139" s="50"/>
      <c r="AN139" s="50"/>
      <c r="AO139" s="50"/>
      <c r="AP139" s="20">
        <v>218383350</v>
      </c>
      <c r="AQ139" s="20">
        <v>182754130</v>
      </c>
      <c r="AR139" s="20">
        <v>35629220</v>
      </c>
      <c r="AS139" s="59">
        <v>0</v>
      </c>
      <c r="AT139" s="60"/>
      <c r="AU139" s="59">
        <v>182754130</v>
      </c>
      <c r="AV139" s="60"/>
      <c r="AW139" s="20">
        <v>0</v>
      </c>
      <c r="AX139" s="20">
        <v>182754130</v>
      </c>
      <c r="AY139" s="20">
        <v>0</v>
      </c>
      <c r="AZ139" s="20">
        <v>182754130</v>
      </c>
      <c r="BA139" s="20">
        <v>0</v>
      </c>
      <c r="BB139" s="20">
        <v>182754130</v>
      </c>
      <c r="BC139" s="20">
        <v>0</v>
      </c>
      <c r="BD139" s="20">
        <v>0</v>
      </c>
      <c r="BE139" s="11"/>
    </row>
    <row r="140" spans="1:57" s="10" customFormat="1" ht="15" customHeight="1" x14ac:dyDescent="0.25">
      <c r="A140" s="49" t="s">
        <v>148</v>
      </c>
      <c r="B140" s="50"/>
      <c r="C140" s="49"/>
      <c r="D140" s="50"/>
      <c r="E140" s="49"/>
      <c r="F140" s="50"/>
      <c r="G140" s="49"/>
      <c r="H140" s="50"/>
      <c r="I140" s="49"/>
      <c r="J140" s="50"/>
      <c r="K140" s="50"/>
      <c r="L140" s="49"/>
      <c r="M140" s="50"/>
      <c r="N140" s="50"/>
      <c r="O140" s="49"/>
      <c r="P140" s="50"/>
      <c r="Q140" s="49"/>
      <c r="R140" s="50"/>
      <c r="S140" s="58" t="s">
        <v>149</v>
      </c>
      <c r="T140" s="50"/>
      <c r="U140" s="50"/>
      <c r="V140" s="50"/>
      <c r="W140" s="50"/>
      <c r="X140" s="50"/>
      <c r="Y140" s="50"/>
      <c r="Z140" s="50"/>
      <c r="AA140" s="49" t="s">
        <v>29</v>
      </c>
      <c r="AB140" s="50"/>
      <c r="AC140" s="50"/>
      <c r="AD140" s="50"/>
      <c r="AE140" s="50"/>
      <c r="AF140" s="49" t="s">
        <v>30</v>
      </c>
      <c r="AG140" s="50"/>
      <c r="AH140" s="50"/>
      <c r="AI140" s="17" t="s">
        <v>31</v>
      </c>
      <c r="AJ140" s="64" t="s">
        <v>32</v>
      </c>
      <c r="AK140" s="50"/>
      <c r="AL140" s="50"/>
      <c r="AM140" s="50"/>
      <c r="AN140" s="50"/>
      <c r="AO140" s="50"/>
      <c r="AP140" s="18">
        <v>73458261</v>
      </c>
      <c r="AQ140" s="18">
        <v>73458261</v>
      </c>
      <c r="AR140" s="18">
        <v>0</v>
      </c>
      <c r="AS140" s="65">
        <v>0</v>
      </c>
      <c r="AT140" s="60"/>
      <c r="AU140" s="65">
        <v>73458261</v>
      </c>
      <c r="AV140" s="60"/>
      <c r="AW140" s="18">
        <v>0</v>
      </c>
      <c r="AX140" s="18">
        <v>73458261</v>
      </c>
      <c r="AY140" s="18">
        <v>0</v>
      </c>
      <c r="AZ140" s="18">
        <v>73458261</v>
      </c>
      <c r="BA140" s="18">
        <v>0</v>
      </c>
      <c r="BB140" s="18">
        <v>73458261</v>
      </c>
      <c r="BC140" s="18">
        <v>0</v>
      </c>
      <c r="BD140" s="18">
        <v>0</v>
      </c>
      <c r="BE140" s="11"/>
    </row>
    <row r="141" spans="1:57" s="10" customFormat="1" ht="15" customHeight="1" x14ac:dyDescent="0.25">
      <c r="A141" s="49" t="s">
        <v>148</v>
      </c>
      <c r="B141" s="50"/>
      <c r="C141" s="49" t="s">
        <v>45</v>
      </c>
      <c r="D141" s="50"/>
      <c r="E141" s="49"/>
      <c r="F141" s="50"/>
      <c r="G141" s="49"/>
      <c r="H141" s="50"/>
      <c r="I141" s="49"/>
      <c r="J141" s="50"/>
      <c r="K141" s="50"/>
      <c r="L141" s="49"/>
      <c r="M141" s="50"/>
      <c r="N141" s="50"/>
      <c r="O141" s="49"/>
      <c r="P141" s="50"/>
      <c r="Q141" s="49"/>
      <c r="R141" s="50"/>
      <c r="S141" s="58" t="s">
        <v>150</v>
      </c>
      <c r="T141" s="50"/>
      <c r="U141" s="50"/>
      <c r="V141" s="50"/>
      <c r="W141" s="50"/>
      <c r="X141" s="50"/>
      <c r="Y141" s="50"/>
      <c r="Z141" s="50"/>
      <c r="AA141" s="49" t="s">
        <v>29</v>
      </c>
      <c r="AB141" s="50"/>
      <c r="AC141" s="50"/>
      <c r="AD141" s="50"/>
      <c r="AE141" s="50"/>
      <c r="AF141" s="49" t="s">
        <v>30</v>
      </c>
      <c r="AG141" s="50"/>
      <c r="AH141" s="50"/>
      <c r="AI141" s="17" t="s">
        <v>31</v>
      </c>
      <c r="AJ141" s="64" t="s">
        <v>32</v>
      </c>
      <c r="AK141" s="50"/>
      <c r="AL141" s="50"/>
      <c r="AM141" s="50"/>
      <c r="AN141" s="50"/>
      <c r="AO141" s="50"/>
      <c r="AP141" s="18">
        <v>73458261</v>
      </c>
      <c r="AQ141" s="18">
        <v>73458261</v>
      </c>
      <c r="AR141" s="18">
        <v>0</v>
      </c>
      <c r="AS141" s="65">
        <v>0</v>
      </c>
      <c r="AT141" s="60"/>
      <c r="AU141" s="65">
        <v>73458261</v>
      </c>
      <c r="AV141" s="60"/>
      <c r="AW141" s="18">
        <v>0</v>
      </c>
      <c r="AX141" s="18">
        <v>73458261</v>
      </c>
      <c r="AY141" s="18">
        <v>0</v>
      </c>
      <c r="AZ141" s="18">
        <v>73458261</v>
      </c>
      <c r="BA141" s="18">
        <v>0</v>
      </c>
      <c r="BB141" s="18">
        <v>73458261</v>
      </c>
      <c r="BC141" s="18">
        <v>0</v>
      </c>
      <c r="BD141" s="18">
        <v>0</v>
      </c>
      <c r="BE141" s="11"/>
    </row>
    <row r="142" spans="1:57" s="10" customFormat="1" ht="15" customHeight="1" x14ac:dyDescent="0.25">
      <c r="A142" s="49" t="s">
        <v>148</v>
      </c>
      <c r="B142" s="50"/>
      <c r="C142" s="49" t="s">
        <v>45</v>
      </c>
      <c r="D142" s="50"/>
      <c r="E142" s="49" t="s">
        <v>134</v>
      </c>
      <c r="F142" s="50"/>
      <c r="G142" s="49"/>
      <c r="H142" s="50"/>
      <c r="I142" s="49"/>
      <c r="J142" s="50"/>
      <c r="K142" s="50"/>
      <c r="L142" s="49"/>
      <c r="M142" s="50"/>
      <c r="N142" s="50"/>
      <c r="O142" s="49"/>
      <c r="P142" s="50"/>
      <c r="Q142" s="49"/>
      <c r="R142" s="50"/>
      <c r="S142" s="58" t="s">
        <v>151</v>
      </c>
      <c r="T142" s="50"/>
      <c r="U142" s="50"/>
      <c r="V142" s="50"/>
      <c r="W142" s="50"/>
      <c r="X142" s="50"/>
      <c r="Y142" s="50"/>
      <c r="Z142" s="50"/>
      <c r="AA142" s="49" t="s">
        <v>29</v>
      </c>
      <c r="AB142" s="50"/>
      <c r="AC142" s="50"/>
      <c r="AD142" s="50"/>
      <c r="AE142" s="50"/>
      <c r="AF142" s="49" t="s">
        <v>30</v>
      </c>
      <c r="AG142" s="50"/>
      <c r="AH142" s="50"/>
      <c r="AI142" s="17" t="s">
        <v>31</v>
      </c>
      <c r="AJ142" s="64" t="s">
        <v>32</v>
      </c>
      <c r="AK142" s="50"/>
      <c r="AL142" s="50"/>
      <c r="AM142" s="50"/>
      <c r="AN142" s="50"/>
      <c r="AO142" s="50"/>
      <c r="AP142" s="18">
        <v>73458261</v>
      </c>
      <c r="AQ142" s="18">
        <v>73458261</v>
      </c>
      <c r="AR142" s="18">
        <v>0</v>
      </c>
      <c r="AS142" s="65">
        <v>0</v>
      </c>
      <c r="AT142" s="60"/>
      <c r="AU142" s="65">
        <v>73458261</v>
      </c>
      <c r="AV142" s="60"/>
      <c r="AW142" s="18">
        <v>0</v>
      </c>
      <c r="AX142" s="18">
        <v>73458261</v>
      </c>
      <c r="AY142" s="18">
        <v>0</v>
      </c>
      <c r="AZ142" s="18">
        <v>73458261</v>
      </c>
      <c r="BA142" s="18">
        <v>0</v>
      </c>
      <c r="BB142" s="18">
        <v>73458261</v>
      </c>
      <c r="BC142" s="18">
        <v>0</v>
      </c>
      <c r="BD142" s="18">
        <v>0</v>
      </c>
      <c r="BE142" s="11"/>
    </row>
    <row r="143" spans="1:57" s="10" customFormat="1" ht="15" customHeight="1" x14ac:dyDescent="0.25">
      <c r="A143" s="51" t="s">
        <v>148</v>
      </c>
      <c r="B143" s="50"/>
      <c r="C143" s="51" t="s">
        <v>45</v>
      </c>
      <c r="D143" s="50"/>
      <c r="E143" s="51" t="s">
        <v>134</v>
      </c>
      <c r="F143" s="50"/>
      <c r="G143" s="51" t="s">
        <v>51</v>
      </c>
      <c r="H143" s="50"/>
      <c r="I143" s="51"/>
      <c r="J143" s="50"/>
      <c r="K143" s="50"/>
      <c r="L143" s="51"/>
      <c r="M143" s="50"/>
      <c r="N143" s="50"/>
      <c r="O143" s="51"/>
      <c r="P143" s="50"/>
      <c r="Q143" s="51"/>
      <c r="R143" s="50"/>
      <c r="S143" s="61" t="s">
        <v>152</v>
      </c>
      <c r="T143" s="50"/>
      <c r="U143" s="50"/>
      <c r="V143" s="50"/>
      <c r="W143" s="50"/>
      <c r="X143" s="50"/>
      <c r="Y143" s="50"/>
      <c r="Z143" s="50"/>
      <c r="AA143" s="51" t="s">
        <v>29</v>
      </c>
      <c r="AB143" s="50"/>
      <c r="AC143" s="50"/>
      <c r="AD143" s="50"/>
      <c r="AE143" s="50"/>
      <c r="AF143" s="51" t="s">
        <v>30</v>
      </c>
      <c r="AG143" s="50"/>
      <c r="AH143" s="50"/>
      <c r="AI143" s="19" t="s">
        <v>31</v>
      </c>
      <c r="AJ143" s="62" t="s">
        <v>32</v>
      </c>
      <c r="AK143" s="50"/>
      <c r="AL143" s="50"/>
      <c r="AM143" s="50"/>
      <c r="AN143" s="50"/>
      <c r="AO143" s="50"/>
      <c r="AP143" s="20">
        <v>73458261</v>
      </c>
      <c r="AQ143" s="20">
        <v>73458261</v>
      </c>
      <c r="AR143" s="20">
        <v>0</v>
      </c>
      <c r="AS143" s="59">
        <v>0</v>
      </c>
      <c r="AT143" s="60"/>
      <c r="AU143" s="59">
        <v>73458261</v>
      </c>
      <c r="AV143" s="60"/>
      <c r="AW143" s="20">
        <v>0</v>
      </c>
      <c r="AX143" s="20">
        <v>73458261</v>
      </c>
      <c r="AY143" s="20">
        <v>0</v>
      </c>
      <c r="AZ143" s="20">
        <v>73458261</v>
      </c>
      <c r="BA143" s="20">
        <v>0</v>
      </c>
      <c r="BB143" s="20">
        <v>73458261</v>
      </c>
      <c r="BC143" s="20">
        <v>0</v>
      </c>
      <c r="BD143" s="20">
        <v>0</v>
      </c>
      <c r="BE143" s="11"/>
    </row>
    <row r="144" spans="1:57" s="10" customFormat="1" ht="15" customHeight="1" x14ac:dyDescent="0.25">
      <c r="A144" s="49" t="s">
        <v>27</v>
      </c>
      <c r="B144" s="50"/>
      <c r="C144" s="49"/>
      <c r="D144" s="50"/>
      <c r="E144" s="49"/>
      <c r="F144" s="50"/>
      <c r="G144" s="49"/>
      <c r="H144" s="50"/>
      <c r="I144" s="49"/>
      <c r="J144" s="50"/>
      <c r="K144" s="50"/>
      <c r="L144" s="49"/>
      <c r="M144" s="50"/>
      <c r="N144" s="50"/>
      <c r="O144" s="49"/>
      <c r="P144" s="50"/>
      <c r="Q144" s="49"/>
      <c r="R144" s="50"/>
      <c r="S144" s="58" t="s">
        <v>28</v>
      </c>
      <c r="T144" s="50"/>
      <c r="U144" s="50"/>
      <c r="V144" s="50"/>
      <c r="W144" s="50"/>
      <c r="X144" s="50"/>
      <c r="Y144" s="50"/>
      <c r="Z144" s="50"/>
      <c r="AA144" s="49" t="s">
        <v>29</v>
      </c>
      <c r="AB144" s="50"/>
      <c r="AC144" s="50"/>
      <c r="AD144" s="50"/>
      <c r="AE144" s="50"/>
      <c r="AF144" s="49" t="s">
        <v>30</v>
      </c>
      <c r="AG144" s="50"/>
      <c r="AH144" s="50"/>
      <c r="AI144" s="17" t="s">
        <v>31</v>
      </c>
      <c r="AJ144" s="64" t="s">
        <v>32</v>
      </c>
      <c r="AK144" s="50"/>
      <c r="AL144" s="50"/>
      <c r="AM144" s="50"/>
      <c r="AN144" s="50"/>
      <c r="AO144" s="50"/>
      <c r="AP144" s="18">
        <v>533960400</v>
      </c>
      <c r="AQ144" s="18">
        <v>533850800</v>
      </c>
      <c r="AR144" s="18">
        <v>109600</v>
      </c>
      <c r="AS144" s="65">
        <v>0</v>
      </c>
      <c r="AT144" s="60"/>
      <c r="AU144" s="65">
        <v>533208000</v>
      </c>
      <c r="AV144" s="60"/>
      <c r="AW144" s="18">
        <v>642800</v>
      </c>
      <c r="AX144" s="18">
        <v>437644000</v>
      </c>
      <c r="AY144" s="18">
        <v>95564000</v>
      </c>
      <c r="AZ144" s="18">
        <v>437644000</v>
      </c>
      <c r="BA144" s="18">
        <v>0</v>
      </c>
      <c r="BB144" s="18">
        <v>437644000</v>
      </c>
      <c r="BC144" s="18">
        <v>0</v>
      </c>
      <c r="BD144" s="18">
        <v>0</v>
      </c>
      <c r="BE144" s="11"/>
    </row>
    <row r="145" spans="1:57" s="10" customFormat="1" ht="15" customHeight="1" x14ac:dyDescent="0.25">
      <c r="A145" s="49" t="s">
        <v>27</v>
      </c>
      <c r="B145" s="50"/>
      <c r="C145" s="49"/>
      <c r="D145" s="50"/>
      <c r="E145" s="49"/>
      <c r="F145" s="50"/>
      <c r="G145" s="49"/>
      <c r="H145" s="50"/>
      <c r="I145" s="49"/>
      <c r="J145" s="50"/>
      <c r="K145" s="50"/>
      <c r="L145" s="49"/>
      <c r="M145" s="50"/>
      <c r="N145" s="50"/>
      <c r="O145" s="49"/>
      <c r="P145" s="50"/>
      <c r="Q145" s="49"/>
      <c r="R145" s="50"/>
      <c r="S145" s="58" t="s">
        <v>28</v>
      </c>
      <c r="T145" s="50"/>
      <c r="U145" s="50"/>
      <c r="V145" s="50"/>
      <c r="W145" s="50"/>
      <c r="X145" s="50"/>
      <c r="Y145" s="50"/>
      <c r="Z145" s="50"/>
      <c r="AA145" s="49" t="s">
        <v>29</v>
      </c>
      <c r="AB145" s="50"/>
      <c r="AC145" s="50"/>
      <c r="AD145" s="50"/>
      <c r="AE145" s="50"/>
      <c r="AF145" s="49" t="s">
        <v>30</v>
      </c>
      <c r="AG145" s="50"/>
      <c r="AH145" s="50"/>
      <c r="AI145" s="17" t="s">
        <v>153</v>
      </c>
      <c r="AJ145" s="64" t="s">
        <v>154</v>
      </c>
      <c r="AK145" s="50"/>
      <c r="AL145" s="50"/>
      <c r="AM145" s="50"/>
      <c r="AN145" s="50"/>
      <c r="AO145" s="50"/>
      <c r="AP145" s="18">
        <v>1900898669</v>
      </c>
      <c r="AQ145" s="18">
        <v>1900898669</v>
      </c>
      <c r="AR145" s="18">
        <v>0</v>
      </c>
      <c r="AS145" s="65">
        <v>0</v>
      </c>
      <c r="AT145" s="60"/>
      <c r="AU145" s="65">
        <v>1696018070</v>
      </c>
      <c r="AV145" s="60"/>
      <c r="AW145" s="18">
        <v>204880599</v>
      </c>
      <c r="AX145" s="18">
        <v>908873304.79999995</v>
      </c>
      <c r="AY145" s="18">
        <v>787144765.20000005</v>
      </c>
      <c r="AZ145" s="18">
        <v>908873304.79999995</v>
      </c>
      <c r="BA145" s="18">
        <v>0</v>
      </c>
      <c r="BB145" s="18">
        <v>908873304.79999995</v>
      </c>
      <c r="BC145" s="18">
        <v>0</v>
      </c>
      <c r="BD145" s="18">
        <v>0</v>
      </c>
      <c r="BE145" s="11"/>
    </row>
    <row r="146" spans="1:57" s="10" customFormat="1" ht="15" customHeight="1" x14ac:dyDescent="0.25">
      <c r="A146" s="49" t="s">
        <v>27</v>
      </c>
      <c r="B146" s="50"/>
      <c r="C146" s="49" t="s">
        <v>33</v>
      </c>
      <c r="D146" s="50"/>
      <c r="E146" s="49"/>
      <c r="F146" s="50"/>
      <c r="G146" s="49"/>
      <c r="H146" s="50"/>
      <c r="I146" s="49"/>
      <c r="J146" s="50"/>
      <c r="K146" s="50"/>
      <c r="L146" s="49"/>
      <c r="M146" s="50"/>
      <c r="N146" s="50"/>
      <c r="O146" s="49"/>
      <c r="P146" s="50"/>
      <c r="Q146" s="49"/>
      <c r="R146" s="50"/>
      <c r="S146" s="58" t="s">
        <v>34</v>
      </c>
      <c r="T146" s="50"/>
      <c r="U146" s="50"/>
      <c r="V146" s="50"/>
      <c r="W146" s="50"/>
      <c r="X146" s="50"/>
      <c r="Y146" s="50"/>
      <c r="Z146" s="50"/>
      <c r="AA146" s="49" t="s">
        <v>29</v>
      </c>
      <c r="AB146" s="50"/>
      <c r="AC146" s="50"/>
      <c r="AD146" s="50"/>
      <c r="AE146" s="50"/>
      <c r="AF146" s="49" t="s">
        <v>30</v>
      </c>
      <c r="AG146" s="50"/>
      <c r="AH146" s="50"/>
      <c r="AI146" s="17" t="s">
        <v>31</v>
      </c>
      <c r="AJ146" s="64" t="s">
        <v>32</v>
      </c>
      <c r="AK146" s="50"/>
      <c r="AL146" s="50"/>
      <c r="AM146" s="50"/>
      <c r="AN146" s="50"/>
      <c r="AO146" s="50"/>
      <c r="AP146" s="18">
        <v>533960400</v>
      </c>
      <c r="AQ146" s="18">
        <v>533850800</v>
      </c>
      <c r="AR146" s="18">
        <v>109600</v>
      </c>
      <c r="AS146" s="65">
        <v>0</v>
      </c>
      <c r="AT146" s="60"/>
      <c r="AU146" s="65">
        <v>533208000</v>
      </c>
      <c r="AV146" s="60"/>
      <c r="AW146" s="18">
        <v>642800</v>
      </c>
      <c r="AX146" s="18">
        <v>437644000</v>
      </c>
      <c r="AY146" s="18">
        <v>95564000</v>
      </c>
      <c r="AZ146" s="18">
        <v>437644000</v>
      </c>
      <c r="BA146" s="18">
        <v>0</v>
      </c>
      <c r="BB146" s="18">
        <v>437644000</v>
      </c>
      <c r="BC146" s="18">
        <v>0</v>
      </c>
      <c r="BD146" s="18">
        <v>0</v>
      </c>
      <c r="BE146" s="11"/>
    </row>
    <row r="147" spans="1:57" s="10" customFormat="1" ht="15" customHeight="1" x14ac:dyDescent="0.25">
      <c r="A147" s="49" t="s">
        <v>27</v>
      </c>
      <c r="B147" s="50"/>
      <c r="C147" s="49" t="s">
        <v>33</v>
      </c>
      <c r="D147" s="50"/>
      <c r="E147" s="49" t="s">
        <v>35</v>
      </c>
      <c r="F147" s="50"/>
      <c r="G147" s="49"/>
      <c r="H147" s="50"/>
      <c r="I147" s="49"/>
      <c r="J147" s="50"/>
      <c r="K147" s="50"/>
      <c r="L147" s="49"/>
      <c r="M147" s="50"/>
      <c r="N147" s="50"/>
      <c r="O147" s="49"/>
      <c r="P147" s="50"/>
      <c r="Q147" s="49"/>
      <c r="R147" s="50"/>
      <c r="S147" s="58" t="s">
        <v>36</v>
      </c>
      <c r="T147" s="50"/>
      <c r="U147" s="50"/>
      <c r="V147" s="50"/>
      <c r="W147" s="50"/>
      <c r="X147" s="50"/>
      <c r="Y147" s="50"/>
      <c r="Z147" s="50"/>
      <c r="AA147" s="49" t="s">
        <v>29</v>
      </c>
      <c r="AB147" s="50"/>
      <c r="AC147" s="50"/>
      <c r="AD147" s="50"/>
      <c r="AE147" s="50"/>
      <c r="AF147" s="49" t="s">
        <v>30</v>
      </c>
      <c r="AG147" s="50"/>
      <c r="AH147" s="50"/>
      <c r="AI147" s="17" t="s">
        <v>31</v>
      </c>
      <c r="AJ147" s="64" t="s">
        <v>32</v>
      </c>
      <c r="AK147" s="50"/>
      <c r="AL147" s="50"/>
      <c r="AM147" s="50"/>
      <c r="AN147" s="50"/>
      <c r="AO147" s="50"/>
      <c r="AP147" s="18">
        <v>533960400</v>
      </c>
      <c r="AQ147" s="18">
        <v>533850800</v>
      </c>
      <c r="AR147" s="18">
        <v>109600</v>
      </c>
      <c r="AS147" s="65">
        <v>0</v>
      </c>
      <c r="AT147" s="60"/>
      <c r="AU147" s="65">
        <v>533208000</v>
      </c>
      <c r="AV147" s="60"/>
      <c r="AW147" s="18">
        <v>642800</v>
      </c>
      <c r="AX147" s="18">
        <v>437644000</v>
      </c>
      <c r="AY147" s="18">
        <v>95564000</v>
      </c>
      <c r="AZ147" s="18">
        <v>437644000</v>
      </c>
      <c r="BA147" s="18">
        <v>0</v>
      </c>
      <c r="BB147" s="18">
        <v>437644000</v>
      </c>
      <c r="BC147" s="18">
        <v>0</v>
      </c>
      <c r="BD147" s="18">
        <v>0</v>
      </c>
      <c r="BE147" s="11"/>
    </row>
    <row r="148" spans="1:57" s="10" customFormat="1" ht="15" customHeight="1" x14ac:dyDescent="0.25">
      <c r="A148" s="49" t="s">
        <v>27</v>
      </c>
      <c r="B148" s="50"/>
      <c r="C148" s="49" t="s">
        <v>33</v>
      </c>
      <c r="D148" s="50"/>
      <c r="E148" s="49" t="s">
        <v>35</v>
      </c>
      <c r="F148" s="50"/>
      <c r="G148" s="49" t="s">
        <v>37</v>
      </c>
      <c r="H148" s="50"/>
      <c r="I148" s="49"/>
      <c r="J148" s="50"/>
      <c r="K148" s="50"/>
      <c r="L148" s="49"/>
      <c r="M148" s="50"/>
      <c r="N148" s="50"/>
      <c r="O148" s="49"/>
      <c r="P148" s="50"/>
      <c r="Q148" s="49"/>
      <c r="R148" s="50"/>
      <c r="S148" s="58" t="s">
        <v>249</v>
      </c>
      <c r="T148" s="50"/>
      <c r="U148" s="50"/>
      <c r="V148" s="50"/>
      <c r="W148" s="50"/>
      <c r="X148" s="50"/>
      <c r="Y148" s="50"/>
      <c r="Z148" s="50"/>
      <c r="AA148" s="49" t="s">
        <v>29</v>
      </c>
      <c r="AB148" s="50"/>
      <c r="AC148" s="50"/>
      <c r="AD148" s="50"/>
      <c r="AE148" s="50"/>
      <c r="AF148" s="49" t="s">
        <v>30</v>
      </c>
      <c r="AG148" s="50"/>
      <c r="AH148" s="50"/>
      <c r="AI148" s="17" t="s">
        <v>31</v>
      </c>
      <c r="AJ148" s="64" t="s">
        <v>32</v>
      </c>
      <c r="AK148" s="50"/>
      <c r="AL148" s="50"/>
      <c r="AM148" s="50"/>
      <c r="AN148" s="50"/>
      <c r="AO148" s="50"/>
      <c r="AP148" s="18">
        <v>533960400</v>
      </c>
      <c r="AQ148" s="18">
        <v>533850800</v>
      </c>
      <c r="AR148" s="18">
        <v>109600</v>
      </c>
      <c r="AS148" s="65">
        <v>0</v>
      </c>
      <c r="AT148" s="60"/>
      <c r="AU148" s="65">
        <v>533208000</v>
      </c>
      <c r="AV148" s="60"/>
      <c r="AW148" s="18">
        <v>642800</v>
      </c>
      <c r="AX148" s="18">
        <v>437644000</v>
      </c>
      <c r="AY148" s="18">
        <v>95564000</v>
      </c>
      <c r="AZ148" s="18">
        <v>437644000</v>
      </c>
      <c r="BA148" s="18">
        <v>0</v>
      </c>
      <c r="BB148" s="18">
        <v>437644000</v>
      </c>
      <c r="BC148" s="18">
        <v>0</v>
      </c>
      <c r="BD148" s="18">
        <v>0</v>
      </c>
      <c r="BE148" s="11"/>
    </row>
    <row r="149" spans="1:57" s="10" customFormat="1" ht="15" customHeight="1" x14ac:dyDescent="0.25">
      <c r="A149" s="49" t="s">
        <v>27</v>
      </c>
      <c r="B149" s="50"/>
      <c r="C149" s="49" t="s">
        <v>33</v>
      </c>
      <c r="D149" s="50"/>
      <c r="E149" s="49" t="s">
        <v>35</v>
      </c>
      <c r="F149" s="50"/>
      <c r="G149" s="49" t="s">
        <v>37</v>
      </c>
      <c r="H149" s="50"/>
      <c r="I149" s="49" t="s">
        <v>38</v>
      </c>
      <c r="J149" s="50"/>
      <c r="K149" s="50"/>
      <c r="L149" s="49"/>
      <c r="M149" s="50"/>
      <c r="N149" s="50"/>
      <c r="O149" s="49"/>
      <c r="P149" s="50"/>
      <c r="Q149" s="49"/>
      <c r="R149" s="50"/>
      <c r="S149" s="58" t="s">
        <v>249</v>
      </c>
      <c r="T149" s="50"/>
      <c r="U149" s="50"/>
      <c r="V149" s="50"/>
      <c r="W149" s="50"/>
      <c r="X149" s="50"/>
      <c r="Y149" s="50"/>
      <c r="Z149" s="50"/>
      <c r="AA149" s="49" t="s">
        <v>29</v>
      </c>
      <c r="AB149" s="50"/>
      <c r="AC149" s="50"/>
      <c r="AD149" s="50"/>
      <c r="AE149" s="50"/>
      <c r="AF149" s="49" t="s">
        <v>30</v>
      </c>
      <c r="AG149" s="50"/>
      <c r="AH149" s="50"/>
      <c r="AI149" s="17" t="s">
        <v>31</v>
      </c>
      <c r="AJ149" s="64" t="s">
        <v>32</v>
      </c>
      <c r="AK149" s="50"/>
      <c r="AL149" s="50"/>
      <c r="AM149" s="50"/>
      <c r="AN149" s="50"/>
      <c r="AO149" s="50"/>
      <c r="AP149" s="18">
        <v>533960400</v>
      </c>
      <c r="AQ149" s="18">
        <v>533850800</v>
      </c>
      <c r="AR149" s="18">
        <v>109600</v>
      </c>
      <c r="AS149" s="65">
        <v>0</v>
      </c>
      <c r="AT149" s="60"/>
      <c r="AU149" s="65">
        <v>533208000</v>
      </c>
      <c r="AV149" s="60"/>
      <c r="AW149" s="18">
        <v>642800</v>
      </c>
      <c r="AX149" s="18">
        <v>437644000</v>
      </c>
      <c r="AY149" s="18">
        <v>95564000</v>
      </c>
      <c r="AZ149" s="18">
        <v>437644000</v>
      </c>
      <c r="BA149" s="18">
        <v>0</v>
      </c>
      <c r="BB149" s="18">
        <v>437644000</v>
      </c>
      <c r="BC149" s="18">
        <v>0</v>
      </c>
      <c r="BD149" s="18">
        <v>0</v>
      </c>
      <c r="BE149" s="11"/>
    </row>
    <row r="150" spans="1:57" s="10" customFormat="1" ht="15" customHeight="1" x14ac:dyDescent="0.25">
      <c r="A150" s="49" t="s">
        <v>27</v>
      </c>
      <c r="B150" s="50"/>
      <c r="C150" s="49" t="s">
        <v>33</v>
      </c>
      <c r="D150" s="50"/>
      <c r="E150" s="49" t="s">
        <v>35</v>
      </c>
      <c r="F150" s="50"/>
      <c r="G150" s="49" t="s">
        <v>37</v>
      </c>
      <c r="H150" s="50"/>
      <c r="I150" s="49" t="s">
        <v>38</v>
      </c>
      <c r="J150" s="50"/>
      <c r="K150" s="50"/>
      <c r="L150" s="49" t="s">
        <v>39</v>
      </c>
      <c r="M150" s="50"/>
      <c r="N150" s="50"/>
      <c r="O150" s="49"/>
      <c r="P150" s="50"/>
      <c r="Q150" s="49"/>
      <c r="R150" s="50"/>
      <c r="S150" s="58" t="s">
        <v>40</v>
      </c>
      <c r="T150" s="50"/>
      <c r="U150" s="50"/>
      <c r="V150" s="50"/>
      <c r="W150" s="50"/>
      <c r="X150" s="50"/>
      <c r="Y150" s="50"/>
      <c r="Z150" s="50"/>
      <c r="AA150" s="49" t="s">
        <v>29</v>
      </c>
      <c r="AB150" s="50"/>
      <c r="AC150" s="50"/>
      <c r="AD150" s="50"/>
      <c r="AE150" s="50"/>
      <c r="AF150" s="49" t="s">
        <v>30</v>
      </c>
      <c r="AG150" s="50"/>
      <c r="AH150" s="50"/>
      <c r="AI150" s="17" t="s">
        <v>31</v>
      </c>
      <c r="AJ150" s="64" t="s">
        <v>32</v>
      </c>
      <c r="AK150" s="50"/>
      <c r="AL150" s="50"/>
      <c r="AM150" s="50"/>
      <c r="AN150" s="50"/>
      <c r="AO150" s="50"/>
      <c r="AP150" s="18">
        <v>278161800</v>
      </c>
      <c r="AQ150" s="18">
        <v>278161800</v>
      </c>
      <c r="AR150" s="18">
        <v>0</v>
      </c>
      <c r="AS150" s="65">
        <v>0</v>
      </c>
      <c r="AT150" s="60"/>
      <c r="AU150" s="65">
        <v>278108000</v>
      </c>
      <c r="AV150" s="60"/>
      <c r="AW150" s="18">
        <v>53800</v>
      </c>
      <c r="AX150" s="18">
        <v>266228000</v>
      </c>
      <c r="AY150" s="18">
        <v>11880000</v>
      </c>
      <c r="AZ150" s="18">
        <v>266228000</v>
      </c>
      <c r="BA150" s="18">
        <v>0</v>
      </c>
      <c r="BB150" s="18">
        <v>266228000</v>
      </c>
      <c r="BC150" s="18">
        <v>0</v>
      </c>
      <c r="BD150" s="18">
        <v>0</v>
      </c>
      <c r="BE150" s="11"/>
    </row>
    <row r="151" spans="1:57" s="10" customFormat="1" ht="15" customHeight="1" x14ac:dyDescent="0.25">
      <c r="A151" s="49" t="s">
        <v>27</v>
      </c>
      <c r="B151" s="50"/>
      <c r="C151" s="49" t="s">
        <v>33</v>
      </c>
      <c r="D151" s="50"/>
      <c r="E151" s="49" t="s">
        <v>35</v>
      </c>
      <c r="F151" s="50"/>
      <c r="G151" s="49" t="s">
        <v>37</v>
      </c>
      <c r="H151" s="50"/>
      <c r="I151" s="49" t="s">
        <v>38</v>
      </c>
      <c r="J151" s="50"/>
      <c r="K151" s="50"/>
      <c r="L151" s="49" t="s">
        <v>155</v>
      </c>
      <c r="M151" s="50"/>
      <c r="N151" s="50"/>
      <c r="O151" s="49"/>
      <c r="P151" s="50"/>
      <c r="Q151" s="49"/>
      <c r="R151" s="50"/>
      <c r="S151" s="58" t="s">
        <v>268</v>
      </c>
      <c r="T151" s="50"/>
      <c r="U151" s="50"/>
      <c r="V151" s="50"/>
      <c r="W151" s="50"/>
      <c r="X151" s="50"/>
      <c r="Y151" s="50"/>
      <c r="Z151" s="50"/>
      <c r="AA151" s="49" t="s">
        <v>29</v>
      </c>
      <c r="AB151" s="50"/>
      <c r="AC151" s="50"/>
      <c r="AD151" s="50"/>
      <c r="AE151" s="50"/>
      <c r="AF151" s="49" t="s">
        <v>30</v>
      </c>
      <c r="AG151" s="50"/>
      <c r="AH151" s="50"/>
      <c r="AI151" s="17" t="s">
        <v>31</v>
      </c>
      <c r="AJ151" s="64" t="s">
        <v>32</v>
      </c>
      <c r="AK151" s="50"/>
      <c r="AL151" s="50"/>
      <c r="AM151" s="50"/>
      <c r="AN151" s="50"/>
      <c r="AO151" s="50"/>
      <c r="AP151" s="18">
        <v>255798600</v>
      </c>
      <c r="AQ151" s="18">
        <v>255689000</v>
      </c>
      <c r="AR151" s="18">
        <v>109600</v>
      </c>
      <c r="AS151" s="65">
        <v>0</v>
      </c>
      <c r="AT151" s="60"/>
      <c r="AU151" s="65">
        <v>255100000</v>
      </c>
      <c r="AV151" s="60"/>
      <c r="AW151" s="18">
        <v>589000</v>
      </c>
      <c r="AX151" s="18">
        <v>171416000</v>
      </c>
      <c r="AY151" s="18">
        <v>83684000</v>
      </c>
      <c r="AZ151" s="18">
        <v>171416000</v>
      </c>
      <c r="BA151" s="18">
        <v>0</v>
      </c>
      <c r="BB151" s="18">
        <v>171416000</v>
      </c>
      <c r="BC151" s="18">
        <v>0</v>
      </c>
      <c r="BD151" s="18">
        <v>0</v>
      </c>
      <c r="BE151" s="11"/>
    </row>
    <row r="152" spans="1:57" s="10" customFormat="1" ht="15" customHeight="1" x14ac:dyDescent="0.25">
      <c r="A152" s="51" t="s">
        <v>27</v>
      </c>
      <c r="B152" s="50"/>
      <c r="C152" s="51" t="s">
        <v>33</v>
      </c>
      <c r="D152" s="50"/>
      <c r="E152" s="51" t="s">
        <v>35</v>
      </c>
      <c r="F152" s="50"/>
      <c r="G152" s="51" t="s">
        <v>37</v>
      </c>
      <c r="H152" s="50"/>
      <c r="I152" s="51" t="s">
        <v>38</v>
      </c>
      <c r="J152" s="50"/>
      <c r="K152" s="50"/>
      <c r="L152" s="51" t="s">
        <v>39</v>
      </c>
      <c r="M152" s="50"/>
      <c r="N152" s="50"/>
      <c r="O152" s="51" t="s">
        <v>41</v>
      </c>
      <c r="P152" s="50"/>
      <c r="Q152" s="51"/>
      <c r="R152" s="50"/>
      <c r="S152" s="61" t="s">
        <v>250</v>
      </c>
      <c r="T152" s="50"/>
      <c r="U152" s="50"/>
      <c r="V152" s="50"/>
      <c r="W152" s="50"/>
      <c r="X152" s="50"/>
      <c r="Y152" s="50"/>
      <c r="Z152" s="50"/>
      <c r="AA152" s="51" t="s">
        <v>29</v>
      </c>
      <c r="AB152" s="50"/>
      <c r="AC152" s="50"/>
      <c r="AD152" s="50"/>
      <c r="AE152" s="50"/>
      <c r="AF152" s="51" t="s">
        <v>30</v>
      </c>
      <c r="AG152" s="50"/>
      <c r="AH152" s="50"/>
      <c r="AI152" s="19" t="s">
        <v>31</v>
      </c>
      <c r="AJ152" s="62" t="s">
        <v>32</v>
      </c>
      <c r="AK152" s="50"/>
      <c r="AL152" s="50"/>
      <c r="AM152" s="50"/>
      <c r="AN152" s="50"/>
      <c r="AO152" s="50"/>
      <c r="AP152" s="20">
        <v>278161800</v>
      </c>
      <c r="AQ152" s="20">
        <v>278161800</v>
      </c>
      <c r="AR152" s="20">
        <v>0</v>
      </c>
      <c r="AS152" s="59">
        <v>0</v>
      </c>
      <c r="AT152" s="60"/>
      <c r="AU152" s="59">
        <v>278108000</v>
      </c>
      <c r="AV152" s="60"/>
      <c r="AW152" s="20">
        <v>53800</v>
      </c>
      <c r="AX152" s="20">
        <v>266228000</v>
      </c>
      <c r="AY152" s="20">
        <v>11880000</v>
      </c>
      <c r="AZ152" s="20">
        <v>266228000</v>
      </c>
      <c r="BA152" s="20">
        <v>0</v>
      </c>
      <c r="BB152" s="20">
        <v>266228000</v>
      </c>
      <c r="BC152" s="20">
        <v>0</v>
      </c>
      <c r="BD152" s="20">
        <v>0</v>
      </c>
      <c r="BE152" s="11"/>
    </row>
    <row r="153" spans="1:57" s="10" customFormat="1" ht="15" customHeight="1" x14ac:dyDescent="0.25">
      <c r="A153" s="51" t="s">
        <v>27</v>
      </c>
      <c r="B153" s="50"/>
      <c r="C153" s="51" t="s">
        <v>33</v>
      </c>
      <c r="D153" s="50"/>
      <c r="E153" s="51" t="s">
        <v>35</v>
      </c>
      <c r="F153" s="50"/>
      <c r="G153" s="51" t="s">
        <v>37</v>
      </c>
      <c r="H153" s="50"/>
      <c r="I153" s="51" t="s">
        <v>38</v>
      </c>
      <c r="J153" s="50"/>
      <c r="K153" s="50"/>
      <c r="L153" s="51" t="s">
        <v>155</v>
      </c>
      <c r="M153" s="50"/>
      <c r="N153" s="50"/>
      <c r="O153" s="51" t="s">
        <v>41</v>
      </c>
      <c r="P153" s="50"/>
      <c r="Q153" s="51"/>
      <c r="R153" s="50"/>
      <c r="S153" s="61" t="s">
        <v>269</v>
      </c>
      <c r="T153" s="50"/>
      <c r="U153" s="50"/>
      <c r="V153" s="50"/>
      <c r="W153" s="50"/>
      <c r="X153" s="50"/>
      <c r="Y153" s="50"/>
      <c r="Z153" s="50"/>
      <c r="AA153" s="51" t="s">
        <v>29</v>
      </c>
      <c r="AB153" s="50"/>
      <c r="AC153" s="50"/>
      <c r="AD153" s="50"/>
      <c r="AE153" s="50"/>
      <c r="AF153" s="51" t="s">
        <v>30</v>
      </c>
      <c r="AG153" s="50"/>
      <c r="AH153" s="50"/>
      <c r="AI153" s="19" t="s">
        <v>31</v>
      </c>
      <c r="AJ153" s="62" t="s">
        <v>32</v>
      </c>
      <c r="AK153" s="50"/>
      <c r="AL153" s="50"/>
      <c r="AM153" s="50"/>
      <c r="AN153" s="50"/>
      <c r="AO153" s="50"/>
      <c r="AP153" s="20">
        <v>255798600</v>
      </c>
      <c r="AQ153" s="20">
        <v>255689000</v>
      </c>
      <c r="AR153" s="20">
        <v>109600</v>
      </c>
      <c r="AS153" s="59">
        <v>0</v>
      </c>
      <c r="AT153" s="60"/>
      <c r="AU153" s="59">
        <v>255100000</v>
      </c>
      <c r="AV153" s="60"/>
      <c r="AW153" s="20">
        <v>589000</v>
      </c>
      <c r="AX153" s="20">
        <v>171416000</v>
      </c>
      <c r="AY153" s="20">
        <v>83684000</v>
      </c>
      <c r="AZ153" s="20">
        <v>171416000</v>
      </c>
      <c r="BA153" s="20">
        <v>0</v>
      </c>
      <c r="BB153" s="20">
        <v>171416000</v>
      </c>
      <c r="BC153" s="20">
        <v>0</v>
      </c>
      <c r="BD153" s="20">
        <v>0</v>
      </c>
      <c r="BE153" s="11"/>
    </row>
    <row r="154" spans="1:57" s="10" customFormat="1" ht="15" customHeight="1" x14ac:dyDescent="0.25">
      <c r="A154" s="49" t="s">
        <v>27</v>
      </c>
      <c r="B154" s="50"/>
      <c r="C154" s="49" t="s">
        <v>156</v>
      </c>
      <c r="D154" s="50"/>
      <c r="E154" s="49"/>
      <c r="F154" s="50"/>
      <c r="G154" s="49"/>
      <c r="H154" s="50"/>
      <c r="I154" s="49"/>
      <c r="J154" s="50"/>
      <c r="K154" s="50"/>
      <c r="L154" s="49"/>
      <c r="M154" s="50"/>
      <c r="N154" s="50"/>
      <c r="O154" s="49"/>
      <c r="P154" s="50"/>
      <c r="Q154" s="49"/>
      <c r="R154" s="50"/>
      <c r="S154" s="58" t="s">
        <v>157</v>
      </c>
      <c r="T154" s="50"/>
      <c r="U154" s="50"/>
      <c r="V154" s="50"/>
      <c r="W154" s="50"/>
      <c r="X154" s="50"/>
      <c r="Y154" s="50"/>
      <c r="Z154" s="50"/>
      <c r="AA154" s="49" t="s">
        <v>29</v>
      </c>
      <c r="AB154" s="50"/>
      <c r="AC154" s="50"/>
      <c r="AD154" s="50"/>
      <c r="AE154" s="50"/>
      <c r="AF154" s="49" t="s">
        <v>30</v>
      </c>
      <c r="AG154" s="50"/>
      <c r="AH154" s="50"/>
      <c r="AI154" s="17" t="s">
        <v>153</v>
      </c>
      <c r="AJ154" s="64" t="s">
        <v>154</v>
      </c>
      <c r="AK154" s="50"/>
      <c r="AL154" s="50"/>
      <c r="AM154" s="50"/>
      <c r="AN154" s="50"/>
      <c r="AO154" s="50"/>
      <c r="AP154" s="18">
        <v>1900898669</v>
      </c>
      <c r="AQ154" s="18">
        <v>1900898669</v>
      </c>
      <c r="AR154" s="18">
        <v>0</v>
      </c>
      <c r="AS154" s="65">
        <v>0</v>
      </c>
      <c r="AT154" s="60"/>
      <c r="AU154" s="65">
        <v>1696018070</v>
      </c>
      <c r="AV154" s="60"/>
      <c r="AW154" s="18">
        <v>204880599</v>
      </c>
      <c r="AX154" s="18">
        <v>908873304.79999995</v>
      </c>
      <c r="AY154" s="18">
        <v>787144765.20000005</v>
      </c>
      <c r="AZ154" s="18">
        <v>908873304.79999995</v>
      </c>
      <c r="BA154" s="18">
        <v>0</v>
      </c>
      <c r="BB154" s="18">
        <v>908873304.79999995</v>
      </c>
      <c r="BC154" s="18">
        <v>0</v>
      </c>
      <c r="BD154" s="18">
        <v>0</v>
      </c>
      <c r="BE154" s="11"/>
    </row>
    <row r="155" spans="1:57" s="10" customFormat="1" ht="15" customHeight="1" x14ac:dyDescent="0.25">
      <c r="A155" s="49" t="s">
        <v>27</v>
      </c>
      <c r="B155" s="50"/>
      <c r="C155" s="49" t="s">
        <v>156</v>
      </c>
      <c r="D155" s="50"/>
      <c r="E155" s="49" t="s">
        <v>35</v>
      </c>
      <c r="F155" s="50"/>
      <c r="G155" s="49"/>
      <c r="H155" s="50"/>
      <c r="I155" s="49"/>
      <c r="J155" s="50"/>
      <c r="K155" s="50"/>
      <c r="L155" s="49"/>
      <c r="M155" s="50"/>
      <c r="N155" s="50"/>
      <c r="O155" s="49"/>
      <c r="P155" s="50"/>
      <c r="Q155" s="49"/>
      <c r="R155" s="50"/>
      <c r="S155" s="58" t="s">
        <v>36</v>
      </c>
      <c r="T155" s="50"/>
      <c r="U155" s="50"/>
      <c r="V155" s="50"/>
      <c r="W155" s="50"/>
      <c r="X155" s="50"/>
      <c r="Y155" s="50"/>
      <c r="Z155" s="50"/>
      <c r="AA155" s="49" t="s">
        <v>29</v>
      </c>
      <c r="AB155" s="50"/>
      <c r="AC155" s="50"/>
      <c r="AD155" s="50"/>
      <c r="AE155" s="50"/>
      <c r="AF155" s="49" t="s">
        <v>30</v>
      </c>
      <c r="AG155" s="50"/>
      <c r="AH155" s="50"/>
      <c r="AI155" s="17" t="s">
        <v>153</v>
      </c>
      <c r="AJ155" s="64" t="s">
        <v>154</v>
      </c>
      <c r="AK155" s="50"/>
      <c r="AL155" s="50"/>
      <c r="AM155" s="50"/>
      <c r="AN155" s="50"/>
      <c r="AO155" s="50"/>
      <c r="AP155" s="18">
        <v>1900898669</v>
      </c>
      <c r="AQ155" s="18">
        <v>1900898669</v>
      </c>
      <c r="AR155" s="18">
        <v>0</v>
      </c>
      <c r="AS155" s="65">
        <v>0</v>
      </c>
      <c r="AT155" s="60"/>
      <c r="AU155" s="65">
        <v>1696018070</v>
      </c>
      <c r="AV155" s="60"/>
      <c r="AW155" s="18">
        <v>204880599</v>
      </c>
      <c r="AX155" s="18">
        <v>908873304.79999995</v>
      </c>
      <c r="AY155" s="18">
        <v>787144765.20000005</v>
      </c>
      <c r="AZ155" s="18">
        <v>908873304.79999995</v>
      </c>
      <c r="BA155" s="18">
        <v>0</v>
      </c>
      <c r="BB155" s="18">
        <v>908873304.79999995</v>
      </c>
      <c r="BC155" s="18">
        <v>0</v>
      </c>
      <c r="BD155" s="18">
        <v>0</v>
      </c>
      <c r="BE155" s="11"/>
    </row>
    <row r="156" spans="1:57" s="10" customFormat="1" ht="15" customHeight="1" x14ac:dyDescent="0.25">
      <c r="A156" s="49" t="s">
        <v>27</v>
      </c>
      <c r="B156" s="50"/>
      <c r="C156" s="49" t="s">
        <v>156</v>
      </c>
      <c r="D156" s="50"/>
      <c r="E156" s="49" t="s">
        <v>35</v>
      </c>
      <c r="F156" s="50"/>
      <c r="G156" s="49" t="s">
        <v>158</v>
      </c>
      <c r="H156" s="50"/>
      <c r="I156" s="49"/>
      <c r="J156" s="50"/>
      <c r="K156" s="50"/>
      <c r="L156" s="49"/>
      <c r="M156" s="50"/>
      <c r="N156" s="50"/>
      <c r="O156" s="49"/>
      <c r="P156" s="50"/>
      <c r="Q156" s="49"/>
      <c r="R156" s="50"/>
      <c r="S156" s="58" t="s">
        <v>270</v>
      </c>
      <c r="T156" s="50"/>
      <c r="U156" s="50"/>
      <c r="V156" s="50"/>
      <c r="W156" s="50"/>
      <c r="X156" s="50"/>
      <c r="Y156" s="50"/>
      <c r="Z156" s="50"/>
      <c r="AA156" s="49" t="s">
        <v>29</v>
      </c>
      <c r="AB156" s="50"/>
      <c r="AC156" s="50"/>
      <c r="AD156" s="50"/>
      <c r="AE156" s="50"/>
      <c r="AF156" s="49" t="s">
        <v>30</v>
      </c>
      <c r="AG156" s="50"/>
      <c r="AH156" s="50"/>
      <c r="AI156" s="17" t="s">
        <v>153</v>
      </c>
      <c r="AJ156" s="64" t="s">
        <v>154</v>
      </c>
      <c r="AK156" s="50"/>
      <c r="AL156" s="50"/>
      <c r="AM156" s="50"/>
      <c r="AN156" s="50"/>
      <c r="AO156" s="50"/>
      <c r="AP156" s="18">
        <v>1900898669</v>
      </c>
      <c r="AQ156" s="18">
        <v>1900898669</v>
      </c>
      <c r="AR156" s="18">
        <v>0</v>
      </c>
      <c r="AS156" s="65">
        <v>0</v>
      </c>
      <c r="AT156" s="60"/>
      <c r="AU156" s="65">
        <v>1696018070</v>
      </c>
      <c r="AV156" s="60"/>
      <c r="AW156" s="18">
        <v>204880599</v>
      </c>
      <c r="AX156" s="18">
        <v>908873304.79999995</v>
      </c>
      <c r="AY156" s="18">
        <v>787144765.20000005</v>
      </c>
      <c r="AZ156" s="18">
        <v>908873304.79999995</v>
      </c>
      <c r="BA156" s="18">
        <v>0</v>
      </c>
      <c r="BB156" s="18">
        <v>908873304.79999995</v>
      </c>
      <c r="BC156" s="18">
        <v>0</v>
      </c>
      <c r="BD156" s="18">
        <v>0</v>
      </c>
      <c r="BE156" s="11"/>
    </row>
    <row r="157" spans="1:57" s="10" customFormat="1" ht="15" customHeight="1" x14ac:dyDescent="0.25">
      <c r="A157" s="49" t="s">
        <v>27</v>
      </c>
      <c r="B157" s="50"/>
      <c r="C157" s="49" t="s">
        <v>156</v>
      </c>
      <c r="D157" s="50"/>
      <c r="E157" s="49" t="s">
        <v>35</v>
      </c>
      <c r="F157" s="50"/>
      <c r="G157" s="49" t="s">
        <v>158</v>
      </c>
      <c r="H157" s="50"/>
      <c r="I157" s="49" t="s">
        <v>38</v>
      </c>
      <c r="J157" s="50"/>
      <c r="K157" s="50"/>
      <c r="L157" s="49" t="s">
        <v>159</v>
      </c>
      <c r="M157" s="50"/>
      <c r="N157" s="50"/>
      <c r="O157" s="49"/>
      <c r="P157" s="50"/>
      <c r="Q157" s="49"/>
      <c r="R157" s="50"/>
      <c r="S157" s="58" t="s">
        <v>160</v>
      </c>
      <c r="T157" s="50"/>
      <c r="U157" s="50"/>
      <c r="V157" s="50"/>
      <c r="W157" s="50"/>
      <c r="X157" s="50"/>
      <c r="Y157" s="50"/>
      <c r="Z157" s="50"/>
      <c r="AA157" s="49" t="s">
        <v>29</v>
      </c>
      <c r="AB157" s="50"/>
      <c r="AC157" s="50"/>
      <c r="AD157" s="50"/>
      <c r="AE157" s="50"/>
      <c r="AF157" s="49" t="s">
        <v>30</v>
      </c>
      <c r="AG157" s="50"/>
      <c r="AH157" s="50"/>
      <c r="AI157" s="17" t="s">
        <v>153</v>
      </c>
      <c r="AJ157" s="64" t="s">
        <v>154</v>
      </c>
      <c r="AK157" s="50"/>
      <c r="AL157" s="50"/>
      <c r="AM157" s="50"/>
      <c r="AN157" s="50"/>
      <c r="AO157" s="50"/>
      <c r="AP157" s="18">
        <v>1244989889</v>
      </c>
      <c r="AQ157" s="18">
        <v>1244989889</v>
      </c>
      <c r="AR157" s="18">
        <v>0</v>
      </c>
      <c r="AS157" s="65">
        <v>0</v>
      </c>
      <c r="AT157" s="60"/>
      <c r="AU157" s="65">
        <v>1094646855</v>
      </c>
      <c r="AV157" s="60"/>
      <c r="AW157" s="18">
        <v>150343034</v>
      </c>
      <c r="AX157" s="18">
        <v>368071654.80000001</v>
      </c>
      <c r="AY157" s="18">
        <v>726575200.20000005</v>
      </c>
      <c r="AZ157" s="18">
        <v>368071654.80000001</v>
      </c>
      <c r="BA157" s="18">
        <v>0</v>
      </c>
      <c r="BB157" s="18">
        <v>368071654.80000001</v>
      </c>
      <c r="BC157" s="18">
        <v>0</v>
      </c>
      <c r="BD157" s="18">
        <v>0</v>
      </c>
      <c r="BE157" s="11"/>
    </row>
    <row r="158" spans="1:57" s="10" customFormat="1" ht="15" customHeight="1" x14ac:dyDescent="0.25">
      <c r="A158" s="49" t="s">
        <v>27</v>
      </c>
      <c r="B158" s="50"/>
      <c r="C158" s="49" t="s">
        <v>156</v>
      </c>
      <c r="D158" s="50"/>
      <c r="E158" s="49" t="s">
        <v>35</v>
      </c>
      <c r="F158" s="50"/>
      <c r="G158" s="49" t="s">
        <v>158</v>
      </c>
      <c r="H158" s="50"/>
      <c r="I158" s="49" t="s">
        <v>38</v>
      </c>
      <c r="J158" s="50"/>
      <c r="K158" s="50"/>
      <c r="L158" s="49" t="s">
        <v>161</v>
      </c>
      <c r="M158" s="50"/>
      <c r="N158" s="50"/>
      <c r="O158" s="49"/>
      <c r="P158" s="50"/>
      <c r="Q158" s="49"/>
      <c r="R158" s="50"/>
      <c r="S158" s="58" t="s">
        <v>162</v>
      </c>
      <c r="T158" s="50"/>
      <c r="U158" s="50"/>
      <c r="V158" s="50"/>
      <c r="W158" s="50"/>
      <c r="X158" s="50"/>
      <c r="Y158" s="50"/>
      <c r="Z158" s="50"/>
      <c r="AA158" s="49" t="s">
        <v>29</v>
      </c>
      <c r="AB158" s="50"/>
      <c r="AC158" s="50"/>
      <c r="AD158" s="50"/>
      <c r="AE158" s="50"/>
      <c r="AF158" s="49" t="s">
        <v>30</v>
      </c>
      <c r="AG158" s="50"/>
      <c r="AH158" s="50"/>
      <c r="AI158" s="17" t="s">
        <v>153</v>
      </c>
      <c r="AJ158" s="64" t="s">
        <v>154</v>
      </c>
      <c r="AK158" s="50"/>
      <c r="AL158" s="50"/>
      <c r="AM158" s="50"/>
      <c r="AN158" s="50"/>
      <c r="AO158" s="50"/>
      <c r="AP158" s="18">
        <v>567762780</v>
      </c>
      <c r="AQ158" s="18">
        <v>567762780</v>
      </c>
      <c r="AR158" s="18">
        <v>0</v>
      </c>
      <c r="AS158" s="65">
        <v>0</v>
      </c>
      <c r="AT158" s="60"/>
      <c r="AU158" s="65">
        <v>520449215</v>
      </c>
      <c r="AV158" s="60"/>
      <c r="AW158" s="18">
        <v>47313565</v>
      </c>
      <c r="AX158" s="18">
        <v>473135650</v>
      </c>
      <c r="AY158" s="18">
        <v>47313565</v>
      </c>
      <c r="AZ158" s="18">
        <v>473135650</v>
      </c>
      <c r="BA158" s="18">
        <v>0</v>
      </c>
      <c r="BB158" s="18">
        <v>473135650</v>
      </c>
      <c r="BC158" s="18">
        <v>0</v>
      </c>
      <c r="BD158" s="18">
        <v>0</v>
      </c>
      <c r="BE158" s="11"/>
    </row>
    <row r="159" spans="1:57" s="10" customFormat="1" ht="15" customHeight="1" x14ac:dyDescent="0.25">
      <c r="A159" s="49" t="s">
        <v>27</v>
      </c>
      <c r="B159" s="50"/>
      <c r="C159" s="49" t="s">
        <v>156</v>
      </c>
      <c r="D159" s="50"/>
      <c r="E159" s="49" t="s">
        <v>35</v>
      </c>
      <c r="F159" s="50"/>
      <c r="G159" s="49" t="s">
        <v>158</v>
      </c>
      <c r="H159" s="50"/>
      <c r="I159" s="49" t="s">
        <v>38</v>
      </c>
      <c r="J159" s="50"/>
      <c r="K159" s="50"/>
      <c r="L159" s="49" t="s">
        <v>163</v>
      </c>
      <c r="M159" s="50"/>
      <c r="N159" s="50"/>
      <c r="O159" s="49"/>
      <c r="P159" s="50"/>
      <c r="Q159" s="49"/>
      <c r="R159" s="50"/>
      <c r="S159" s="58" t="s">
        <v>164</v>
      </c>
      <c r="T159" s="50"/>
      <c r="U159" s="50"/>
      <c r="V159" s="50"/>
      <c r="W159" s="50"/>
      <c r="X159" s="50"/>
      <c r="Y159" s="50"/>
      <c r="Z159" s="50"/>
      <c r="AA159" s="49" t="s">
        <v>29</v>
      </c>
      <c r="AB159" s="50"/>
      <c r="AC159" s="50"/>
      <c r="AD159" s="50"/>
      <c r="AE159" s="50"/>
      <c r="AF159" s="49" t="s">
        <v>30</v>
      </c>
      <c r="AG159" s="50"/>
      <c r="AH159" s="50"/>
      <c r="AI159" s="17" t="s">
        <v>153</v>
      </c>
      <c r="AJ159" s="64" t="s">
        <v>154</v>
      </c>
      <c r="AK159" s="50"/>
      <c r="AL159" s="50"/>
      <c r="AM159" s="50"/>
      <c r="AN159" s="50"/>
      <c r="AO159" s="50"/>
      <c r="AP159" s="18">
        <v>88146000</v>
      </c>
      <c r="AQ159" s="18">
        <v>88146000</v>
      </c>
      <c r="AR159" s="18">
        <v>0</v>
      </c>
      <c r="AS159" s="65">
        <v>0</v>
      </c>
      <c r="AT159" s="60"/>
      <c r="AU159" s="65">
        <v>80922000</v>
      </c>
      <c r="AV159" s="60"/>
      <c r="AW159" s="18">
        <v>7224000</v>
      </c>
      <c r="AX159" s="18">
        <v>67666000</v>
      </c>
      <c r="AY159" s="18">
        <v>13256000</v>
      </c>
      <c r="AZ159" s="18">
        <v>67666000</v>
      </c>
      <c r="BA159" s="18">
        <v>0</v>
      </c>
      <c r="BB159" s="18">
        <v>67666000</v>
      </c>
      <c r="BC159" s="18">
        <v>0</v>
      </c>
      <c r="BD159" s="18">
        <v>0</v>
      </c>
      <c r="BE159" s="11"/>
    </row>
    <row r="160" spans="1:57" s="10" customFormat="1" ht="15" customHeight="1" x14ac:dyDescent="0.25">
      <c r="A160" s="49" t="s">
        <v>27</v>
      </c>
      <c r="B160" s="50"/>
      <c r="C160" s="49" t="s">
        <v>156</v>
      </c>
      <c r="D160" s="50"/>
      <c r="E160" s="49" t="s">
        <v>35</v>
      </c>
      <c r="F160" s="50"/>
      <c r="G160" s="49" t="s">
        <v>158</v>
      </c>
      <c r="H160" s="50"/>
      <c r="I160" s="49" t="s">
        <v>38</v>
      </c>
      <c r="J160" s="50"/>
      <c r="K160" s="50"/>
      <c r="L160" s="49"/>
      <c r="M160" s="50"/>
      <c r="N160" s="50"/>
      <c r="O160" s="49"/>
      <c r="P160" s="50"/>
      <c r="Q160" s="49"/>
      <c r="R160" s="50"/>
      <c r="S160" s="58" t="s">
        <v>270</v>
      </c>
      <c r="T160" s="50"/>
      <c r="U160" s="50"/>
      <c r="V160" s="50"/>
      <c r="W160" s="50"/>
      <c r="X160" s="50"/>
      <c r="Y160" s="50"/>
      <c r="Z160" s="50"/>
      <c r="AA160" s="49" t="s">
        <v>29</v>
      </c>
      <c r="AB160" s="50"/>
      <c r="AC160" s="50"/>
      <c r="AD160" s="50"/>
      <c r="AE160" s="50"/>
      <c r="AF160" s="49" t="s">
        <v>30</v>
      </c>
      <c r="AG160" s="50"/>
      <c r="AH160" s="50"/>
      <c r="AI160" s="17" t="s">
        <v>153</v>
      </c>
      <c r="AJ160" s="64" t="s">
        <v>154</v>
      </c>
      <c r="AK160" s="50"/>
      <c r="AL160" s="50"/>
      <c r="AM160" s="50"/>
      <c r="AN160" s="50"/>
      <c r="AO160" s="50"/>
      <c r="AP160" s="18">
        <v>1900898669</v>
      </c>
      <c r="AQ160" s="18">
        <v>1900898669</v>
      </c>
      <c r="AR160" s="18">
        <v>0</v>
      </c>
      <c r="AS160" s="65">
        <v>0</v>
      </c>
      <c r="AT160" s="60"/>
      <c r="AU160" s="65">
        <v>1696018070</v>
      </c>
      <c r="AV160" s="60"/>
      <c r="AW160" s="18">
        <v>204880599</v>
      </c>
      <c r="AX160" s="18">
        <v>908873304.79999995</v>
      </c>
      <c r="AY160" s="18">
        <v>787144765.20000005</v>
      </c>
      <c r="AZ160" s="18">
        <v>908873304.79999995</v>
      </c>
      <c r="BA160" s="18">
        <v>0</v>
      </c>
      <c r="BB160" s="18">
        <v>908873304.79999995</v>
      </c>
      <c r="BC160" s="18">
        <v>0</v>
      </c>
      <c r="BD160" s="18">
        <v>0</v>
      </c>
      <c r="BE160" s="11"/>
    </row>
    <row r="161" spans="1:57" s="10" customFormat="1" ht="15" customHeight="1" x14ac:dyDescent="0.25">
      <c r="A161" s="51" t="s">
        <v>27</v>
      </c>
      <c r="B161" s="50"/>
      <c r="C161" s="51" t="s">
        <v>156</v>
      </c>
      <c r="D161" s="50"/>
      <c r="E161" s="51" t="s">
        <v>35</v>
      </c>
      <c r="F161" s="50"/>
      <c r="G161" s="51" t="s">
        <v>158</v>
      </c>
      <c r="H161" s="50"/>
      <c r="I161" s="51" t="s">
        <v>38</v>
      </c>
      <c r="J161" s="50"/>
      <c r="K161" s="50"/>
      <c r="L161" s="51" t="s">
        <v>159</v>
      </c>
      <c r="M161" s="50"/>
      <c r="N161" s="50"/>
      <c r="O161" s="51" t="s">
        <v>41</v>
      </c>
      <c r="P161" s="50"/>
      <c r="Q161" s="51"/>
      <c r="R161" s="50"/>
      <c r="S161" s="61" t="s">
        <v>271</v>
      </c>
      <c r="T161" s="50"/>
      <c r="U161" s="50"/>
      <c r="V161" s="50"/>
      <c r="W161" s="50"/>
      <c r="X161" s="50"/>
      <c r="Y161" s="50"/>
      <c r="Z161" s="50"/>
      <c r="AA161" s="51" t="s">
        <v>29</v>
      </c>
      <c r="AB161" s="50"/>
      <c r="AC161" s="50"/>
      <c r="AD161" s="50"/>
      <c r="AE161" s="50"/>
      <c r="AF161" s="51" t="s">
        <v>30</v>
      </c>
      <c r="AG161" s="50"/>
      <c r="AH161" s="50"/>
      <c r="AI161" s="19" t="s">
        <v>153</v>
      </c>
      <c r="AJ161" s="62" t="s">
        <v>154</v>
      </c>
      <c r="AK161" s="50"/>
      <c r="AL161" s="50"/>
      <c r="AM161" s="50"/>
      <c r="AN161" s="50"/>
      <c r="AO161" s="50"/>
      <c r="AP161" s="20">
        <v>1244989889</v>
      </c>
      <c r="AQ161" s="20">
        <v>1244989889</v>
      </c>
      <c r="AR161" s="20">
        <v>0</v>
      </c>
      <c r="AS161" s="59">
        <v>0</v>
      </c>
      <c r="AT161" s="60"/>
      <c r="AU161" s="59">
        <v>1094646855</v>
      </c>
      <c r="AV161" s="60"/>
      <c r="AW161" s="20">
        <v>150343034</v>
      </c>
      <c r="AX161" s="20">
        <v>368071654.80000001</v>
      </c>
      <c r="AY161" s="20">
        <v>726575200.20000005</v>
      </c>
      <c r="AZ161" s="20">
        <v>368071654.80000001</v>
      </c>
      <c r="BA161" s="20">
        <v>0</v>
      </c>
      <c r="BB161" s="20">
        <v>368071654.80000001</v>
      </c>
      <c r="BC161" s="20">
        <v>0</v>
      </c>
      <c r="BD161" s="20">
        <v>0</v>
      </c>
      <c r="BE161" s="11"/>
    </row>
    <row r="162" spans="1:57" s="10" customFormat="1" ht="15" customHeight="1" x14ac:dyDescent="0.25">
      <c r="A162" s="51" t="s">
        <v>27</v>
      </c>
      <c r="B162" s="50"/>
      <c r="C162" s="51" t="s">
        <v>156</v>
      </c>
      <c r="D162" s="50"/>
      <c r="E162" s="51" t="s">
        <v>35</v>
      </c>
      <c r="F162" s="50"/>
      <c r="G162" s="51" t="s">
        <v>158</v>
      </c>
      <c r="H162" s="50"/>
      <c r="I162" s="51" t="s">
        <v>38</v>
      </c>
      <c r="J162" s="50"/>
      <c r="K162" s="50"/>
      <c r="L162" s="51" t="s">
        <v>161</v>
      </c>
      <c r="M162" s="50"/>
      <c r="N162" s="50"/>
      <c r="O162" s="51" t="s">
        <v>41</v>
      </c>
      <c r="P162" s="50"/>
      <c r="Q162" s="51"/>
      <c r="R162" s="50"/>
      <c r="S162" s="61" t="s">
        <v>272</v>
      </c>
      <c r="T162" s="50"/>
      <c r="U162" s="50"/>
      <c r="V162" s="50"/>
      <c r="W162" s="50"/>
      <c r="X162" s="50"/>
      <c r="Y162" s="50"/>
      <c r="Z162" s="50"/>
      <c r="AA162" s="51" t="s">
        <v>29</v>
      </c>
      <c r="AB162" s="50"/>
      <c r="AC162" s="50"/>
      <c r="AD162" s="50"/>
      <c r="AE162" s="50"/>
      <c r="AF162" s="51" t="s">
        <v>30</v>
      </c>
      <c r="AG162" s="50"/>
      <c r="AH162" s="50"/>
      <c r="AI162" s="19" t="s">
        <v>153</v>
      </c>
      <c r="AJ162" s="62" t="s">
        <v>154</v>
      </c>
      <c r="AK162" s="50"/>
      <c r="AL162" s="50"/>
      <c r="AM162" s="50"/>
      <c r="AN162" s="50"/>
      <c r="AO162" s="50"/>
      <c r="AP162" s="20">
        <v>567762780</v>
      </c>
      <c r="AQ162" s="20">
        <v>567762780</v>
      </c>
      <c r="AR162" s="20">
        <v>0</v>
      </c>
      <c r="AS162" s="59">
        <v>0</v>
      </c>
      <c r="AT162" s="60"/>
      <c r="AU162" s="59">
        <v>520449215</v>
      </c>
      <c r="AV162" s="60"/>
      <c r="AW162" s="20">
        <v>47313565</v>
      </c>
      <c r="AX162" s="20">
        <v>473135650</v>
      </c>
      <c r="AY162" s="20">
        <v>47313565</v>
      </c>
      <c r="AZ162" s="20">
        <v>473135650</v>
      </c>
      <c r="BA162" s="20">
        <v>0</v>
      </c>
      <c r="BB162" s="20">
        <v>473135650</v>
      </c>
      <c r="BC162" s="20">
        <v>0</v>
      </c>
      <c r="BD162" s="20">
        <v>0</v>
      </c>
      <c r="BE162" s="11"/>
    </row>
    <row r="163" spans="1:57" s="10" customFormat="1" ht="15" customHeight="1" x14ac:dyDescent="0.25">
      <c r="A163" s="51" t="s">
        <v>27</v>
      </c>
      <c r="B163" s="50"/>
      <c r="C163" s="51" t="s">
        <v>156</v>
      </c>
      <c r="D163" s="50"/>
      <c r="E163" s="51" t="s">
        <v>35</v>
      </c>
      <c r="F163" s="50"/>
      <c r="G163" s="51" t="s">
        <v>158</v>
      </c>
      <c r="H163" s="50"/>
      <c r="I163" s="51" t="s">
        <v>38</v>
      </c>
      <c r="J163" s="50"/>
      <c r="K163" s="50"/>
      <c r="L163" s="51" t="s">
        <v>163</v>
      </c>
      <c r="M163" s="50"/>
      <c r="N163" s="50"/>
      <c r="O163" s="51" t="s">
        <v>41</v>
      </c>
      <c r="P163" s="50"/>
      <c r="Q163" s="51"/>
      <c r="R163" s="50"/>
      <c r="S163" s="61" t="s">
        <v>273</v>
      </c>
      <c r="T163" s="50"/>
      <c r="U163" s="50"/>
      <c r="V163" s="50"/>
      <c r="W163" s="50"/>
      <c r="X163" s="50"/>
      <c r="Y163" s="50"/>
      <c r="Z163" s="50"/>
      <c r="AA163" s="51" t="s">
        <v>29</v>
      </c>
      <c r="AB163" s="50"/>
      <c r="AC163" s="50"/>
      <c r="AD163" s="50"/>
      <c r="AE163" s="50"/>
      <c r="AF163" s="51" t="s">
        <v>30</v>
      </c>
      <c r="AG163" s="50"/>
      <c r="AH163" s="50"/>
      <c r="AI163" s="19" t="s">
        <v>153</v>
      </c>
      <c r="AJ163" s="62" t="s">
        <v>154</v>
      </c>
      <c r="AK163" s="50"/>
      <c r="AL163" s="50"/>
      <c r="AM163" s="50"/>
      <c r="AN163" s="50"/>
      <c r="AO163" s="50"/>
      <c r="AP163" s="20">
        <v>88146000</v>
      </c>
      <c r="AQ163" s="20">
        <v>88146000</v>
      </c>
      <c r="AR163" s="20">
        <v>0</v>
      </c>
      <c r="AS163" s="59">
        <v>0</v>
      </c>
      <c r="AT163" s="60"/>
      <c r="AU163" s="59">
        <v>80922000</v>
      </c>
      <c r="AV163" s="60"/>
      <c r="AW163" s="20">
        <v>7224000</v>
      </c>
      <c r="AX163" s="20">
        <v>67666000</v>
      </c>
      <c r="AY163" s="20">
        <v>13256000</v>
      </c>
      <c r="AZ163" s="20">
        <v>67666000</v>
      </c>
      <c r="BA163" s="20">
        <v>0</v>
      </c>
      <c r="BB163" s="20">
        <v>67666000</v>
      </c>
      <c r="BC163" s="20">
        <v>0</v>
      </c>
      <c r="BD163" s="20">
        <v>0</v>
      </c>
      <c r="BE163" s="11"/>
    </row>
    <row r="164" spans="1:57" s="10" customFormat="1" x14ac:dyDescent="0.25">
      <c r="A164" s="14" t="s">
        <v>11</v>
      </c>
      <c r="B164" s="14" t="s">
        <v>11</v>
      </c>
      <c r="C164" s="14" t="s">
        <v>11</v>
      </c>
      <c r="D164" s="14" t="s">
        <v>11</v>
      </c>
      <c r="E164" s="14" t="s">
        <v>11</v>
      </c>
      <c r="F164" s="14" t="s">
        <v>11</v>
      </c>
      <c r="G164" s="14" t="s">
        <v>11</v>
      </c>
      <c r="H164" s="14" t="s">
        <v>11</v>
      </c>
      <c r="I164" s="14" t="s">
        <v>11</v>
      </c>
      <c r="J164" s="63" t="s">
        <v>11</v>
      </c>
      <c r="K164" s="50"/>
      <c r="L164" s="63" t="s">
        <v>11</v>
      </c>
      <c r="M164" s="50"/>
      <c r="N164" s="14" t="s">
        <v>11</v>
      </c>
      <c r="O164" s="14" t="s">
        <v>11</v>
      </c>
      <c r="P164" s="14" t="s">
        <v>11</v>
      </c>
      <c r="Q164" s="14" t="s">
        <v>11</v>
      </c>
      <c r="R164" s="14" t="s">
        <v>11</v>
      </c>
      <c r="S164" s="14" t="s">
        <v>11</v>
      </c>
      <c r="T164" s="14" t="s">
        <v>11</v>
      </c>
      <c r="U164" s="14" t="s">
        <v>11</v>
      </c>
      <c r="V164" s="14" t="s">
        <v>11</v>
      </c>
      <c r="W164" s="14" t="s">
        <v>11</v>
      </c>
      <c r="X164" s="14" t="s">
        <v>11</v>
      </c>
      <c r="Y164" s="14" t="s">
        <v>11</v>
      </c>
      <c r="Z164" s="14" t="s">
        <v>11</v>
      </c>
      <c r="AA164" s="63" t="s">
        <v>11</v>
      </c>
      <c r="AB164" s="50"/>
      <c r="AC164" s="63" t="s">
        <v>11</v>
      </c>
      <c r="AD164" s="50"/>
      <c r="AE164" s="14" t="s">
        <v>11</v>
      </c>
      <c r="AF164" s="14" t="s">
        <v>11</v>
      </c>
      <c r="AG164" s="14" t="s">
        <v>11</v>
      </c>
      <c r="AH164" s="14" t="s">
        <v>11</v>
      </c>
      <c r="AI164" s="14" t="s">
        <v>11</v>
      </c>
      <c r="AJ164" s="14" t="s">
        <v>11</v>
      </c>
      <c r="AK164" s="14" t="s">
        <v>11</v>
      </c>
      <c r="AL164" s="14" t="s">
        <v>11</v>
      </c>
      <c r="AM164" s="63" t="s">
        <v>11</v>
      </c>
      <c r="AN164" s="50"/>
      <c r="AO164" s="50"/>
      <c r="AP164" s="21" t="s">
        <v>11</v>
      </c>
      <c r="AQ164" s="21" t="s">
        <v>11</v>
      </c>
      <c r="AR164" s="21" t="s">
        <v>11</v>
      </c>
      <c r="AS164" s="68" t="s">
        <v>11</v>
      </c>
      <c r="AT164" s="60"/>
      <c r="AU164" s="68" t="s">
        <v>11</v>
      </c>
      <c r="AV164" s="60"/>
      <c r="AW164" s="21" t="s">
        <v>11</v>
      </c>
      <c r="AX164" s="21" t="s">
        <v>11</v>
      </c>
      <c r="AY164" s="21" t="s">
        <v>11</v>
      </c>
      <c r="AZ164" s="21" t="s">
        <v>11</v>
      </c>
      <c r="BA164" s="21" t="s">
        <v>11</v>
      </c>
      <c r="BB164" s="21" t="s">
        <v>11</v>
      </c>
      <c r="BC164" s="21" t="s">
        <v>11</v>
      </c>
      <c r="BD164" s="21" t="s">
        <v>11</v>
      </c>
      <c r="BE164" s="11"/>
    </row>
    <row r="165" spans="1:57" s="10" customFormat="1" ht="15" customHeight="1" x14ac:dyDescent="0.25">
      <c r="A165" s="56" t="s">
        <v>13</v>
      </c>
      <c r="B165" s="55"/>
      <c r="C165" s="55"/>
      <c r="D165" s="55"/>
      <c r="E165" s="55"/>
      <c r="F165" s="55"/>
      <c r="G165" s="53"/>
      <c r="H165" s="57" t="s">
        <v>274</v>
      </c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3"/>
      <c r="AP165" s="21" t="s">
        <v>11</v>
      </c>
      <c r="AQ165" s="21" t="s">
        <v>11</v>
      </c>
      <c r="AR165" s="21" t="s">
        <v>11</v>
      </c>
      <c r="AS165" s="68" t="s">
        <v>11</v>
      </c>
      <c r="AT165" s="60"/>
      <c r="AU165" s="68" t="s">
        <v>11</v>
      </c>
      <c r="AV165" s="60"/>
      <c r="AW165" s="21" t="s">
        <v>11</v>
      </c>
      <c r="AX165" s="21" t="s">
        <v>11</v>
      </c>
      <c r="AY165" s="21" t="s">
        <v>11</v>
      </c>
      <c r="AZ165" s="21" t="s">
        <v>11</v>
      </c>
      <c r="BA165" s="21" t="s">
        <v>11</v>
      </c>
      <c r="BB165" s="21" t="s">
        <v>11</v>
      </c>
      <c r="BC165" s="21" t="s">
        <v>11</v>
      </c>
      <c r="BD165" s="21" t="s">
        <v>11</v>
      </c>
      <c r="BE165" s="11"/>
    </row>
    <row r="166" spans="1:57" s="10" customFormat="1" ht="27" customHeight="1" x14ac:dyDescent="0.25">
      <c r="A166" s="52" t="s">
        <v>15</v>
      </c>
      <c r="B166" s="53"/>
      <c r="C166" s="54" t="s">
        <v>16</v>
      </c>
      <c r="D166" s="53"/>
      <c r="E166" s="52" t="s">
        <v>17</v>
      </c>
      <c r="F166" s="53"/>
      <c r="G166" s="52" t="s">
        <v>18</v>
      </c>
      <c r="H166" s="53"/>
      <c r="I166" s="52" t="s">
        <v>19</v>
      </c>
      <c r="J166" s="55"/>
      <c r="K166" s="53"/>
      <c r="L166" s="52" t="s">
        <v>20</v>
      </c>
      <c r="M166" s="55"/>
      <c r="N166" s="53"/>
      <c r="O166" s="52" t="s">
        <v>21</v>
      </c>
      <c r="P166" s="53"/>
      <c r="Q166" s="52" t="s">
        <v>22</v>
      </c>
      <c r="R166" s="53"/>
      <c r="S166" s="52" t="s">
        <v>23</v>
      </c>
      <c r="T166" s="55"/>
      <c r="U166" s="55"/>
      <c r="V166" s="55"/>
      <c r="W166" s="55"/>
      <c r="X166" s="55"/>
      <c r="Y166" s="55"/>
      <c r="Z166" s="53"/>
      <c r="AA166" s="52" t="s">
        <v>24</v>
      </c>
      <c r="AB166" s="55"/>
      <c r="AC166" s="55"/>
      <c r="AD166" s="55"/>
      <c r="AE166" s="53"/>
      <c r="AF166" s="52" t="s">
        <v>25</v>
      </c>
      <c r="AG166" s="55"/>
      <c r="AH166" s="53"/>
      <c r="AI166" s="16" t="s">
        <v>235</v>
      </c>
      <c r="AJ166" s="52" t="s">
        <v>26</v>
      </c>
      <c r="AK166" s="55"/>
      <c r="AL166" s="55"/>
      <c r="AM166" s="55"/>
      <c r="AN166" s="55"/>
      <c r="AO166" s="53"/>
      <c r="AP166" s="12" t="s">
        <v>236</v>
      </c>
      <c r="AQ166" s="12" t="s">
        <v>237</v>
      </c>
      <c r="AR166" s="12" t="s">
        <v>238</v>
      </c>
      <c r="AS166" s="66" t="s">
        <v>239</v>
      </c>
      <c r="AT166" s="67"/>
      <c r="AU166" s="66" t="s">
        <v>240</v>
      </c>
      <c r="AV166" s="67"/>
      <c r="AW166" s="12" t="s">
        <v>241</v>
      </c>
      <c r="AX166" s="12" t="s">
        <v>242</v>
      </c>
      <c r="AY166" s="12" t="s">
        <v>243</v>
      </c>
      <c r="AZ166" s="12" t="s">
        <v>244</v>
      </c>
      <c r="BA166" s="12" t="s">
        <v>245</v>
      </c>
      <c r="BB166" s="12" t="s">
        <v>246</v>
      </c>
      <c r="BC166" s="12" t="s">
        <v>247</v>
      </c>
      <c r="BD166" s="12" t="s">
        <v>248</v>
      </c>
      <c r="BE166" s="11"/>
    </row>
    <row r="167" spans="1:57" s="10" customFormat="1" ht="15" customHeight="1" x14ac:dyDescent="0.25">
      <c r="A167" s="49" t="s">
        <v>43</v>
      </c>
      <c r="B167" s="50"/>
      <c r="C167" s="49"/>
      <c r="D167" s="50"/>
      <c r="E167" s="49"/>
      <c r="F167" s="50"/>
      <c r="G167" s="49"/>
      <c r="H167" s="50"/>
      <c r="I167" s="49"/>
      <c r="J167" s="50"/>
      <c r="K167" s="50"/>
      <c r="L167" s="49"/>
      <c r="M167" s="50"/>
      <c r="N167" s="50"/>
      <c r="O167" s="49"/>
      <c r="P167" s="50"/>
      <c r="Q167" s="49"/>
      <c r="R167" s="50"/>
      <c r="S167" s="58" t="s">
        <v>44</v>
      </c>
      <c r="T167" s="50"/>
      <c r="U167" s="50"/>
      <c r="V167" s="50"/>
      <c r="W167" s="50"/>
      <c r="X167" s="50"/>
      <c r="Y167" s="50"/>
      <c r="Z167" s="50"/>
      <c r="AA167" s="49" t="s">
        <v>29</v>
      </c>
      <c r="AB167" s="50"/>
      <c r="AC167" s="50"/>
      <c r="AD167" s="50"/>
      <c r="AE167" s="50"/>
      <c r="AF167" s="49" t="s">
        <v>30</v>
      </c>
      <c r="AG167" s="50"/>
      <c r="AH167" s="50"/>
      <c r="AI167" s="17" t="s">
        <v>45</v>
      </c>
      <c r="AJ167" s="64" t="s">
        <v>46</v>
      </c>
      <c r="AK167" s="50"/>
      <c r="AL167" s="50"/>
      <c r="AM167" s="50"/>
      <c r="AN167" s="50"/>
      <c r="AO167" s="50"/>
      <c r="AP167" s="18">
        <v>2489000000</v>
      </c>
      <c r="AQ167" s="18">
        <v>2489000000</v>
      </c>
      <c r="AR167" s="18">
        <v>0</v>
      </c>
      <c r="AS167" s="65">
        <v>0</v>
      </c>
      <c r="AT167" s="60"/>
      <c r="AU167" s="65">
        <v>1777222255.74</v>
      </c>
      <c r="AV167" s="60"/>
      <c r="AW167" s="18">
        <v>711777744.25999999</v>
      </c>
      <c r="AX167" s="18">
        <v>1559857157.6800001</v>
      </c>
      <c r="AY167" s="18">
        <v>217365098.06</v>
      </c>
      <c r="AZ167" s="18">
        <v>1559857157.6800001</v>
      </c>
      <c r="BA167" s="18">
        <v>0</v>
      </c>
      <c r="BB167" s="18">
        <v>1559857157.6800001</v>
      </c>
      <c r="BC167" s="18">
        <v>0</v>
      </c>
      <c r="BD167" s="18">
        <v>0</v>
      </c>
      <c r="BE167" s="11"/>
    </row>
    <row r="168" spans="1:57" s="10" customFormat="1" ht="15" customHeight="1" x14ac:dyDescent="0.25">
      <c r="A168" s="49" t="s">
        <v>43</v>
      </c>
      <c r="B168" s="50"/>
      <c r="C168" s="49" t="s">
        <v>41</v>
      </c>
      <c r="D168" s="50"/>
      <c r="E168" s="49"/>
      <c r="F168" s="50"/>
      <c r="G168" s="49"/>
      <c r="H168" s="50"/>
      <c r="I168" s="49"/>
      <c r="J168" s="50"/>
      <c r="K168" s="50"/>
      <c r="L168" s="49"/>
      <c r="M168" s="50"/>
      <c r="N168" s="50"/>
      <c r="O168" s="49"/>
      <c r="P168" s="50"/>
      <c r="Q168" s="49"/>
      <c r="R168" s="50"/>
      <c r="S168" s="58" t="s">
        <v>101</v>
      </c>
      <c r="T168" s="50"/>
      <c r="U168" s="50"/>
      <c r="V168" s="50"/>
      <c r="W168" s="50"/>
      <c r="X168" s="50"/>
      <c r="Y168" s="50"/>
      <c r="Z168" s="50"/>
      <c r="AA168" s="49" t="s">
        <v>29</v>
      </c>
      <c r="AB168" s="50"/>
      <c r="AC168" s="50"/>
      <c r="AD168" s="50"/>
      <c r="AE168" s="50"/>
      <c r="AF168" s="49" t="s">
        <v>30</v>
      </c>
      <c r="AG168" s="50"/>
      <c r="AH168" s="50"/>
      <c r="AI168" s="17" t="s">
        <v>45</v>
      </c>
      <c r="AJ168" s="64" t="s">
        <v>46</v>
      </c>
      <c r="AK168" s="50"/>
      <c r="AL168" s="50"/>
      <c r="AM168" s="50"/>
      <c r="AN168" s="50"/>
      <c r="AO168" s="50"/>
      <c r="AP168" s="18">
        <v>2489000000</v>
      </c>
      <c r="AQ168" s="18">
        <v>2489000000</v>
      </c>
      <c r="AR168" s="18">
        <v>0</v>
      </c>
      <c r="AS168" s="65">
        <v>0</v>
      </c>
      <c r="AT168" s="60"/>
      <c r="AU168" s="65">
        <v>1777222255.74</v>
      </c>
      <c r="AV168" s="60"/>
      <c r="AW168" s="18">
        <v>711777744.25999999</v>
      </c>
      <c r="AX168" s="18">
        <v>1559857157.6800001</v>
      </c>
      <c r="AY168" s="18">
        <v>217365098.06</v>
      </c>
      <c r="AZ168" s="18">
        <v>1559857157.6800001</v>
      </c>
      <c r="BA168" s="18">
        <v>0</v>
      </c>
      <c r="BB168" s="18">
        <v>1559857157.6800001</v>
      </c>
      <c r="BC168" s="18">
        <v>0</v>
      </c>
      <c r="BD168" s="18">
        <v>0</v>
      </c>
      <c r="BE168" s="11"/>
    </row>
    <row r="169" spans="1:57" s="10" customFormat="1" ht="15" customHeight="1" x14ac:dyDescent="0.25">
      <c r="A169" s="49" t="s">
        <v>43</v>
      </c>
      <c r="B169" s="50"/>
      <c r="C169" s="49" t="s">
        <v>41</v>
      </c>
      <c r="D169" s="50"/>
      <c r="E169" s="49" t="s">
        <v>51</v>
      </c>
      <c r="F169" s="50"/>
      <c r="G169" s="49"/>
      <c r="H169" s="50"/>
      <c r="I169" s="49"/>
      <c r="J169" s="50"/>
      <c r="K169" s="50"/>
      <c r="L169" s="49"/>
      <c r="M169" s="50"/>
      <c r="N169" s="50"/>
      <c r="O169" s="49"/>
      <c r="P169" s="50"/>
      <c r="Q169" s="49"/>
      <c r="R169" s="50"/>
      <c r="S169" s="58" t="s">
        <v>102</v>
      </c>
      <c r="T169" s="50"/>
      <c r="U169" s="50"/>
      <c r="V169" s="50"/>
      <c r="W169" s="50"/>
      <c r="X169" s="50"/>
      <c r="Y169" s="50"/>
      <c r="Z169" s="50"/>
      <c r="AA169" s="49" t="s">
        <v>29</v>
      </c>
      <c r="AB169" s="50"/>
      <c r="AC169" s="50"/>
      <c r="AD169" s="50"/>
      <c r="AE169" s="50"/>
      <c r="AF169" s="49" t="s">
        <v>30</v>
      </c>
      <c r="AG169" s="50"/>
      <c r="AH169" s="50"/>
      <c r="AI169" s="17" t="s">
        <v>45</v>
      </c>
      <c r="AJ169" s="64" t="s">
        <v>46</v>
      </c>
      <c r="AK169" s="50"/>
      <c r="AL169" s="50"/>
      <c r="AM169" s="50"/>
      <c r="AN169" s="50"/>
      <c r="AO169" s="50"/>
      <c r="AP169" s="18">
        <v>0</v>
      </c>
      <c r="AQ169" s="18">
        <v>0</v>
      </c>
      <c r="AR169" s="18">
        <v>0</v>
      </c>
      <c r="AS169" s="65">
        <v>0</v>
      </c>
      <c r="AT169" s="60"/>
      <c r="AU169" s="65">
        <v>0</v>
      </c>
      <c r="AV169" s="60"/>
      <c r="AW169" s="18">
        <v>0</v>
      </c>
      <c r="AX169" s="18">
        <v>0</v>
      </c>
      <c r="AY169" s="18">
        <v>0</v>
      </c>
      <c r="AZ169" s="18">
        <v>0</v>
      </c>
      <c r="BA169" s="18">
        <v>0</v>
      </c>
      <c r="BB169" s="18">
        <v>0</v>
      </c>
      <c r="BC169" s="18">
        <v>0</v>
      </c>
      <c r="BD169" s="18">
        <v>0</v>
      </c>
      <c r="BE169" s="11"/>
    </row>
    <row r="170" spans="1:57" s="10" customFormat="1" ht="15" customHeight="1" x14ac:dyDescent="0.25">
      <c r="A170" s="49" t="s">
        <v>43</v>
      </c>
      <c r="B170" s="50"/>
      <c r="C170" s="49" t="s">
        <v>41</v>
      </c>
      <c r="D170" s="50"/>
      <c r="E170" s="49" t="s">
        <v>51</v>
      </c>
      <c r="F170" s="50"/>
      <c r="G170" s="49" t="s">
        <v>51</v>
      </c>
      <c r="H170" s="50"/>
      <c r="I170" s="49"/>
      <c r="J170" s="50"/>
      <c r="K170" s="50"/>
      <c r="L170" s="49"/>
      <c r="M170" s="50"/>
      <c r="N170" s="50"/>
      <c r="O170" s="49"/>
      <c r="P170" s="50"/>
      <c r="Q170" s="49"/>
      <c r="R170" s="50"/>
      <c r="S170" s="58" t="s">
        <v>103</v>
      </c>
      <c r="T170" s="50"/>
      <c r="U170" s="50"/>
      <c r="V170" s="50"/>
      <c r="W170" s="50"/>
      <c r="X170" s="50"/>
      <c r="Y170" s="50"/>
      <c r="Z170" s="50"/>
      <c r="AA170" s="49" t="s">
        <v>29</v>
      </c>
      <c r="AB170" s="50"/>
      <c r="AC170" s="50"/>
      <c r="AD170" s="50"/>
      <c r="AE170" s="50"/>
      <c r="AF170" s="49" t="s">
        <v>30</v>
      </c>
      <c r="AG170" s="50"/>
      <c r="AH170" s="50"/>
      <c r="AI170" s="17" t="s">
        <v>45</v>
      </c>
      <c r="AJ170" s="64" t="s">
        <v>46</v>
      </c>
      <c r="AK170" s="50"/>
      <c r="AL170" s="50"/>
      <c r="AM170" s="50"/>
      <c r="AN170" s="50"/>
      <c r="AO170" s="50"/>
      <c r="AP170" s="18">
        <v>0</v>
      </c>
      <c r="AQ170" s="18">
        <v>0</v>
      </c>
      <c r="AR170" s="18">
        <v>0</v>
      </c>
      <c r="AS170" s="65">
        <v>0</v>
      </c>
      <c r="AT170" s="60"/>
      <c r="AU170" s="65">
        <v>0</v>
      </c>
      <c r="AV170" s="60"/>
      <c r="AW170" s="18">
        <v>0</v>
      </c>
      <c r="AX170" s="18">
        <v>0</v>
      </c>
      <c r="AY170" s="18">
        <v>0</v>
      </c>
      <c r="AZ170" s="18">
        <v>0</v>
      </c>
      <c r="BA170" s="18">
        <v>0</v>
      </c>
      <c r="BB170" s="18">
        <v>0</v>
      </c>
      <c r="BC170" s="18">
        <v>0</v>
      </c>
      <c r="BD170" s="18">
        <v>0</v>
      </c>
      <c r="BE170" s="11"/>
    </row>
    <row r="171" spans="1:57" s="10" customFormat="1" ht="15" customHeight="1" x14ac:dyDescent="0.25">
      <c r="A171" s="49" t="s">
        <v>43</v>
      </c>
      <c r="B171" s="50"/>
      <c r="C171" s="49" t="s">
        <v>41</v>
      </c>
      <c r="D171" s="50"/>
      <c r="E171" s="49" t="s">
        <v>51</v>
      </c>
      <c r="F171" s="50"/>
      <c r="G171" s="49" t="s">
        <v>51</v>
      </c>
      <c r="H171" s="50"/>
      <c r="I171" s="49" t="s">
        <v>60</v>
      </c>
      <c r="J171" s="50"/>
      <c r="K171" s="50"/>
      <c r="L171" s="49"/>
      <c r="M171" s="50"/>
      <c r="N171" s="50"/>
      <c r="O171" s="49"/>
      <c r="P171" s="50"/>
      <c r="Q171" s="49"/>
      <c r="R171" s="50"/>
      <c r="S171" s="58" t="s">
        <v>105</v>
      </c>
      <c r="T171" s="50"/>
      <c r="U171" s="50"/>
      <c r="V171" s="50"/>
      <c r="W171" s="50"/>
      <c r="X171" s="50"/>
      <c r="Y171" s="50"/>
      <c r="Z171" s="50"/>
      <c r="AA171" s="49" t="s">
        <v>29</v>
      </c>
      <c r="AB171" s="50"/>
      <c r="AC171" s="50"/>
      <c r="AD171" s="50"/>
      <c r="AE171" s="50"/>
      <c r="AF171" s="49" t="s">
        <v>30</v>
      </c>
      <c r="AG171" s="50"/>
      <c r="AH171" s="50"/>
      <c r="AI171" s="17" t="s">
        <v>45</v>
      </c>
      <c r="AJ171" s="64" t="s">
        <v>46</v>
      </c>
      <c r="AK171" s="50"/>
      <c r="AL171" s="50"/>
      <c r="AM171" s="50"/>
      <c r="AN171" s="50"/>
      <c r="AO171" s="50"/>
      <c r="AP171" s="18">
        <v>0</v>
      </c>
      <c r="AQ171" s="18">
        <v>0</v>
      </c>
      <c r="AR171" s="18">
        <v>0</v>
      </c>
      <c r="AS171" s="65">
        <v>0</v>
      </c>
      <c r="AT171" s="60"/>
      <c r="AU171" s="65">
        <v>0</v>
      </c>
      <c r="AV171" s="60"/>
      <c r="AW171" s="18">
        <v>0</v>
      </c>
      <c r="AX171" s="18">
        <v>0</v>
      </c>
      <c r="AY171" s="18">
        <v>0</v>
      </c>
      <c r="AZ171" s="18">
        <v>0</v>
      </c>
      <c r="BA171" s="18">
        <v>0</v>
      </c>
      <c r="BB171" s="18">
        <v>0</v>
      </c>
      <c r="BC171" s="18">
        <v>0</v>
      </c>
      <c r="BD171" s="18">
        <v>0</v>
      </c>
      <c r="BE171" s="11"/>
    </row>
    <row r="172" spans="1:57" s="10" customFormat="1" ht="15" customHeight="1" x14ac:dyDescent="0.25">
      <c r="A172" s="51" t="s">
        <v>43</v>
      </c>
      <c r="B172" s="50"/>
      <c r="C172" s="51" t="s">
        <v>41</v>
      </c>
      <c r="D172" s="50"/>
      <c r="E172" s="51" t="s">
        <v>51</v>
      </c>
      <c r="F172" s="50"/>
      <c r="G172" s="51" t="s">
        <v>51</v>
      </c>
      <c r="H172" s="50"/>
      <c r="I172" s="51" t="s">
        <v>60</v>
      </c>
      <c r="J172" s="50"/>
      <c r="K172" s="50"/>
      <c r="L172" s="51" t="s">
        <v>66</v>
      </c>
      <c r="M172" s="50"/>
      <c r="N172" s="50"/>
      <c r="O172" s="51"/>
      <c r="P172" s="50"/>
      <c r="Q172" s="51"/>
      <c r="R172" s="50"/>
      <c r="S172" s="61" t="s">
        <v>258</v>
      </c>
      <c r="T172" s="50"/>
      <c r="U172" s="50"/>
      <c r="V172" s="50"/>
      <c r="W172" s="50"/>
      <c r="X172" s="50"/>
      <c r="Y172" s="50"/>
      <c r="Z172" s="50"/>
      <c r="AA172" s="51" t="s">
        <v>29</v>
      </c>
      <c r="AB172" s="50"/>
      <c r="AC172" s="50"/>
      <c r="AD172" s="50"/>
      <c r="AE172" s="50"/>
      <c r="AF172" s="51" t="s">
        <v>30</v>
      </c>
      <c r="AG172" s="50"/>
      <c r="AH172" s="50"/>
      <c r="AI172" s="19" t="s">
        <v>45</v>
      </c>
      <c r="AJ172" s="62" t="s">
        <v>46</v>
      </c>
      <c r="AK172" s="50"/>
      <c r="AL172" s="50"/>
      <c r="AM172" s="50"/>
      <c r="AN172" s="50"/>
      <c r="AO172" s="50"/>
      <c r="AP172" s="20">
        <v>0</v>
      </c>
      <c r="AQ172" s="20">
        <v>0</v>
      </c>
      <c r="AR172" s="20">
        <v>0</v>
      </c>
      <c r="AS172" s="59">
        <v>0</v>
      </c>
      <c r="AT172" s="60"/>
      <c r="AU172" s="59">
        <v>0</v>
      </c>
      <c r="AV172" s="60"/>
      <c r="AW172" s="20">
        <v>0</v>
      </c>
      <c r="AX172" s="20">
        <v>0</v>
      </c>
      <c r="AY172" s="20">
        <v>0</v>
      </c>
      <c r="AZ172" s="20">
        <v>0</v>
      </c>
      <c r="BA172" s="20">
        <v>0</v>
      </c>
      <c r="BB172" s="20">
        <v>0</v>
      </c>
      <c r="BC172" s="20">
        <v>0</v>
      </c>
      <c r="BD172" s="20">
        <v>0</v>
      </c>
      <c r="BE172" s="11"/>
    </row>
    <row r="173" spans="1:57" s="10" customFormat="1" ht="15" customHeight="1" x14ac:dyDescent="0.25">
      <c r="A173" s="49" t="s">
        <v>43</v>
      </c>
      <c r="B173" s="50"/>
      <c r="C173" s="49" t="s">
        <v>41</v>
      </c>
      <c r="D173" s="50"/>
      <c r="E173" s="49" t="s">
        <v>41</v>
      </c>
      <c r="F173" s="50"/>
      <c r="G173" s="49"/>
      <c r="H173" s="50"/>
      <c r="I173" s="49"/>
      <c r="J173" s="50"/>
      <c r="K173" s="50"/>
      <c r="L173" s="49"/>
      <c r="M173" s="50"/>
      <c r="N173" s="50"/>
      <c r="O173" s="49"/>
      <c r="P173" s="50"/>
      <c r="Q173" s="49"/>
      <c r="R173" s="50"/>
      <c r="S173" s="58" t="s">
        <v>109</v>
      </c>
      <c r="T173" s="50"/>
      <c r="U173" s="50"/>
      <c r="V173" s="50"/>
      <c r="W173" s="50"/>
      <c r="X173" s="50"/>
      <c r="Y173" s="50"/>
      <c r="Z173" s="50"/>
      <c r="AA173" s="49" t="s">
        <v>29</v>
      </c>
      <c r="AB173" s="50"/>
      <c r="AC173" s="50"/>
      <c r="AD173" s="50"/>
      <c r="AE173" s="50"/>
      <c r="AF173" s="49" t="s">
        <v>30</v>
      </c>
      <c r="AG173" s="50"/>
      <c r="AH173" s="50"/>
      <c r="AI173" s="17" t="s">
        <v>45</v>
      </c>
      <c r="AJ173" s="64" t="s">
        <v>46</v>
      </c>
      <c r="AK173" s="50"/>
      <c r="AL173" s="50"/>
      <c r="AM173" s="50"/>
      <c r="AN173" s="50"/>
      <c r="AO173" s="50"/>
      <c r="AP173" s="18">
        <v>2489000000</v>
      </c>
      <c r="AQ173" s="18">
        <v>2489000000</v>
      </c>
      <c r="AR173" s="18">
        <v>0</v>
      </c>
      <c r="AS173" s="65">
        <v>0</v>
      </c>
      <c r="AT173" s="60"/>
      <c r="AU173" s="65">
        <v>1777222255.74</v>
      </c>
      <c r="AV173" s="60"/>
      <c r="AW173" s="18">
        <v>711777744.25999999</v>
      </c>
      <c r="AX173" s="18">
        <v>1559857157.6800001</v>
      </c>
      <c r="AY173" s="18">
        <v>217365098.06</v>
      </c>
      <c r="AZ173" s="18">
        <v>1559857157.6800001</v>
      </c>
      <c r="BA173" s="18">
        <v>0</v>
      </c>
      <c r="BB173" s="18">
        <v>1559857157.6800001</v>
      </c>
      <c r="BC173" s="18">
        <v>0</v>
      </c>
      <c r="BD173" s="18">
        <v>0</v>
      </c>
      <c r="BE173" s="11"/>
    </row>
    <row r="174" spans="1:57" s="10" customFormat="1" ht="15" customHeight="1" x14ac:dyDescent="0.25">
      <c r="A174" s="49" t="s">
        <v>43</v>
      </c>
      <c r="B174" s="50"/>
      <c r="C174" s="49" t="s">
        <v>41</v>
      </c>
      <c r="D174" s="50"/>
      <c r="E174" s="49" t="s">
        <v>41</v>
      </c>
      <c r="F174" s="50"/>
      <c r="G174" s="49" t="s">
        <v>51</v>
      </c>
      <c r="H174" s="50"/>
      <c r="I174" s="49"/>
      <c r="J174" s="50"/>
      <c r="K174" s="50"/>
      <c r="L174" s="49"/>
      <c r="M174" s="50"/>
      <c r="N174" s="50"/>
      <c r="O174" s="49"/>
      <c r="P174" s="50"/>
      <c r="Q174" s="49"/>
      <c r="R174" s="50"/>
      <c r="S174" s="58" t="s">
        <v>110</v>
      </c>
      <c r="T174" s="50"/>
      <c r="U174" s="50"/>
      <c r="V174" s="50"/>
      <c r="W174" s="50"/>
      <c r="X174" s="50"/>
      <c r="Y174" s="50"/>
      <c r="Z174" s="50"/>
      <c r="AA174" s="49" t="s">
        <v>29</v>
      </c>
      <c r="AB174" s="50"/>
      <c r="AC174" s="50"/>
      <c r="AD174" s="50"/>
      <c r="AE174" s="50"/>
      <c r="AF174" s="49" t="s">
        <v>30</v>
      </c>
      <c r="AG174" s="50"/>
      <c r="AH174" s="50"/>
      <c r="AI174" s="17" t="s">
        <v>45</v>
      </c>
      <c r="AJ174" s="64" t="s">
        <v>46</v>
      </c>
      <c r="AK174" s="50"/>
      <c r="AL174" s="50"/>
      <c r="AM174" s="50"/>
      <c r="AN174" s="50"/>
      <c r="AO174" s="50"/>
      <c r="AP174" s="18">
        <v>139556817</v>
      </c>
      <c r="AQ174" s="18">
        <v>139556817</v>
      </c>
      <c r="AR174" s="18">
        <v>0</v>
      </c>
      <c r="AS174" s="65">
        <v>0</v>
      </c>
      <c r="AT174" s="60"/>
      <c r="AU174" s="65">
        <v>62553208.140000001</v>
      </c>
      <c r="AV174" s="60"/>
      <c r="AW174" s="18">
        <v>77003608.859999999</v>
      </c>
      <c r="AX174" s="18">
        <v>2378810</v>
      </c>
      <c r="AY174" s="18">
        <v>60174398.140000001</v>
      </c>
      <c r="AZ174" s="18">
        <v>2378810</v>
      </c>
      <c r="BA174" s="18">
        <v>0</v>
      </c>
      <c r="BB174" s="18">
        <v>2378810</v>
      </c>
      <c r="BC174" s="18">
        <v>0</v>
      </c>
      <c r="BD174" s="18">
        <v>0</v>
      </c>
      <c r="BE174" s="11"/>
    </row>
    <row r="175" spans="1:57" s="10" customFormat="1" ht="15" customHeight="1" x14ac:dyDescent="0.25">
      <c r="A175" s="49" t="s">
        <v>43</v>
      </c>
      <c r="B175" s="50"/>
      <c r="C175" s="49" t="s">
        <v>41</v>
      </c>
      <c r="D175" s="50"/>
      <c r="E175" s="49" t="s">
        <v>41</v>
      </c>
      <c r="F175" s="50"/>
      <c r="G175" s="49" t="s">
        <v>51</v>
      </c>
      <c r="H175" s="50"/>
      <c r="I175" s="49" t="s">
        <v>60</v>
      </c>
      <c r="J175" s="50"/>
      <c r="K175" s="50"/>
      <c r="L175" s="49"/>
      <c r="M175" s="50"/>
      <c r="N175" s="50"/>
      <c r="O175" s="49"/>
      <c r="P175" s="50"/>
      <c r="Q175" s="49"/>
      <c r="R175" s="50"/>
      <c r="S175" s="58" t="s">
        <v>117</v>
      </c>
      <c r="T175" s="50"/>
      <c r="U175" s="50"/>
      <c r="V175" s="50"/>
      <c r="W175" s="50"/>
      <c r="X175" s="50"/>
      <c r="Y175" s="50"/>
      <c r="Z175" s="50"/>
      <c r="AA175" s="49" t="s">
        <v>29</v>
      </c>
      <c r="AB175" s="50"/>
      <c r="AC175" s="50"/>
      <c r="AD175" s="50"/>
      <c r="AE175" s="50"/>
      <c r="AF175" s="49" t="s">
        <v>30</v>
      </c>
      <c r="AG175" s="50"/>
      <c r="AH175" s="50"/>
      <c r="AI175" s="17" t="s">
        <v>45</v>
      </c>
      <c r="AJ175" s="64" t="s">
        <v>46</v>
      </c>
      <c r="AK175" s="50"/>
      <c r="AL175" s="50"/>
      <c r="AM175" s="50"/>
      <c r="AN175" s="50"/>
      <c r="AO175" s="50"/>
      <c r="AP175" s="18">
        <v>139556817</v>
      </c>
      <c r="AQ175" s="18">
        <v>139556817</v>
      </c>
      <c r="AR175" s="18">
        <v>0</v>
      </c>
      <c r="AS175" s="65">
        <v>0</v>
      </c>
      <c r="AT175" s="60"/>
      <c r="AU175" s="65">
        <v>62553208.140000001</v>
      </c>
      <c r="AV175" s="60"/>
      <c r="AW175" s="18">
        <v>77003608.859999999</v>
      </c>
      <c r="AX175" s="18">
        <v>2378810</v>
      </c>
      <c r="AY175" s="18">
        <v>60174398.140000001</v>
      </c>
      <c r="AZ175" s="18">
        <v>2378810</v>
      </c>
      <c r="BA175" s="18">
        <v>0</v>
      </c>
      <c r="BB175" s="18">
        <v>2378810</v>
      </c>
      <c r="BC175" s="18">
        <v>0</v>
      </c>
      <c r="BD175" s="18">
        <v>0</v>
      </c>
      <c r="BE175" s="11"/>
    </row>
    <row r="176" spans="1:57" s="10" customFormat="1" ht="15" customHeight="1" x14ac:dyDescent="0.25">
      <c r="A176" s="51" t="s">
        <v>43</v>
      </c>
      <c r="B176" s="50"/>
      <c r="C176" s="51" t="s">
        <v>41</v>
      </c>
      <c r="D176" s="50"/>
      <c r="E176" s="51" t="s">
        <v>41</v>
      </c>
      <c r="F176" s="50"/>
      <c r="G176" s="51" t="s">
        <v>51</v>
      </c>
      <c r="H176" s="50"/>
      <c r="I176" s="51" t="s">
        <v>60</v>
      </c>
      <c r="J176" s="50"/>
      <c r="K176" s="50"/>
      <c r="L176" s="51" t="s">
        <v>62</v>
      </c>
      <c r="M176" s="50"/>
      <c r="N176" s="50"/>
      <c r="O176" s="51"/>
      <c r="P176" s="50"/>
      <c r="Q176" s="51"/>
      <c r="R176" s="50"/>
      <c r="S176" s="61" t="s">
        <v>257</v>
      </c>
      <c r="T176" s="50"/>
      <c r="U176" s="50"/>
      <c r="V176" s="50"/>
      <c r="W176" s="50"/>
      <c r="X176" s="50"/>
      <c r="Y176" s="50"/>
      <c r="Z176" s="50"/>
      <c r="AA176" s="51" t="s">
        <v>29</v>
      </c>
      <c r="AB176" s="50"/>
      <c r="AC176" s="50"/>
      <c r="AD176" s="50"/>
      <c r="AE176" s="50"/>
      <c r="AF176" s="51" t="s">
        <v>30</v>
      </c>
      <c r="AG176" s="50"/>
      <c r="AH176" s="50"/>
      <c r="AI176" s="19" t="s">
        <v>45</v>
      </c>
      <c r="AJ176" s="62" t="s">
        <v>46</v>
      </c>
      <c r="AK176" s="50"/>
      <c r="AL176" s="50"/>
      <c r="AM176" s="50"/>
      <c r="AN176" s="50"/>
      <c r="AO176" s="50"/>
      <c r="AP176" s="20">
        <v>62556817</v>
      </c>
      <c r="AQ176" s="20">
        <v>62556817</v>
      </c>
      <c r="AR176" s="20">
        <v>0</v>
      </c>
      <c r="AS176" s="59">
        <v>0</v>
      </c>
      <c r="AT176" s="60"/>
      <c r="AU176" s="59">
        <v>62553208.140000001</v>
      </c>
      <c r="AV176" s="60"/>
      <c r="AW176" s="20">
        <v>3608.86</v>
      </c>
      <c r="AX176" s="20">
        <v>2378810</v>
      </c>
      <c r="AY176" s="20">
        <v>60174398.140000001</v>
      </c>
      <c r="AZ176" s="20">
        <v>2378810</v>
      </c>
      <c r="BA176" s="20">
        <v>0</v>
      </c>
      <c r="BB176" s="20">
        <v>2378810</v>
      </c>
      <c r="BC176" s="20">
        <v>0</v>
      </c>
      <c r="BD176" s="20">
        <v>0</v>
      </c>
      <c r="BE176" s="11"/>
    </row>
    <row r="177" spans="1:57" s="10" customFormat="1" ht="15" customHeight="1" x14ac:dyDescent="0.25">
      <c r="A177" s="51" t="s">
        <v>43</v>
      </c>
      <c r="B177" s="50"/>
      <c r="C177" s="51" t="s">
        <v>41</v>
      </c>
      <c r="D177" s="50"/>
      <c r="E177" s="51" t="s">
        <v>41</v>
      </c>
      <c r="F177" s="50"/>
      <c r="G177" s="51" t="s">
        <v>51</v>
      </c>
      <c r="H177" s="50"/>
      <c r="I177" s="51" t="s">
        <v>60</v>
      </c>
      <c r="J177" s="50"/>
      <c r="K177" s="50"/>
      <c r="L177" s="51" t="s">
        <v>66</v>
      </c>
      <c r="M177" s="50"/>
      <c r="N177" s="50"/>
      <c r="O177" s="51"/>
      <c r="P177" s="50"/>
      <c r="Q177" s="51"/>
      <c r="R177" s="50"/>
      <c r="S177" s="61" t="s">
        <v>258</v>
      </c>
      <c r="T177" s="50"/>
      <c r="U177" s="50"/>
      <c r="V177" s="50"/>
      <c r="W177" s="50"/>
      <c r="X177" s="50"/>
      <c r="Y177" s="50"/>
      <c r="Z177" s="50"/>
      <c r="AA177" s="51" t="s">
        <v>29</v>
      </c>
      <c r="AB177" s="50"/>
      <c r="AC177" s="50"/>
      <c r="AD177" s="50"/>
      <c r="AE177" s="50"/>
      <c r="AF177" s="51" t="s">
        <v>30</v>
      </c>
      <c r="AG177" s="50"/>
      <c r="AH177" s="50"/>
      <c r="AI177" s="19" t="s">
        <v>45</v>
      </c>
      <c r="AJ177" s="62" t="s">
        <v>46</v>
      </c>
      <c r="AK177" s="50"/>
      <c r="AL177" s="50"/>
      <c r="AM177" s="50"/>
      <c r="AN177" s="50"/>
      <c r="AO177" s="50"/>
      <c r="AP177" s="20">
        <v>77000000</v>
      </c>
      <c r="AQ177" s="20">
        <v>77000000</v>
      </c>
      <c r="AR177" s="20">
        <v>0</v>
      </c>
      <c r="AS177" s="59">
        <v>0</v>
      </c>
      <c r="AT177" s="60"/>
      <c r="AU177" s="59">
        <v>0</v>
      </c>
      <c r="AV177" s="60"/>
      <c r="AW177" s="20">
        <v>77000000</v>
      </c>
      <c r="AX177" s="20">
        <v>0</v>
      </c>
      <c r="AY177" s="20">
        <v>0</v>
      </c>
      <c r="AZ177" s="20">
        <v>0</v>
      </c>
      <c r="BA177" s="20">
        <v>0</v>
      </c>
      <c r="BB177" s="20">
        <v>0</v>
      </c>
      <c r="BC177" s="20">
        <v>0</v>
      </c>
      <c r="BD177" s="20">
        <v>0</v>
      </c>
      <c r="BE177" s="11"/>
    </row>
    <row r="178" spans="1:57" s="10" customFormat="1" ht="15" customHeight="1" x14ac:dyDescent="0.25">
      <c r="A178" s="49" t="s">
        <v>43</v>
      </c>
      <c r="B178" s="50"/>
      <c r="C178" s="49" t="s">
        <v>41</v>
      </c>
      <c r="D178" s="50"/>
      <c r="E178" s="49" t="s">
        <v>41</v>
      </c>
      <c r="F178" s="50"/>
      <c r="G178" s="49" t="s">
        <v>41</v>
      </c>
      <c r="H178" s="50"/>
      <c r="I178" s="49"/>
      <c r="J178" s="50"/>
      <c r="K178" s="50"/>
      <c r="L178" s="49"/>
      <c r="M178" s="50"/>
      <c r="N178" s="50"/>
      <c r="O178" s="49"/>
      <c r="P178" s="50"/>
      <c r="Q178" s="49"/>
      <c r="R178" s="50"/>
      <c r="S178" s="58" t="s">
        <v>120</v>
      </c>
      <c r="T178" s="50"/>
      <c r="U178" s="50"/>
      <c r="V178" s="50"/>
      <c r="W178" s="50"/>
      <c r="X178" s="50"/>
      <c r="Y178" s="50"/>
      <c r="Z178" s="50"/>
      <c r="AA178" s="49" t="s">
        <v>29</v>
      </c>
      <c r="AB178" s="50"/>
      <c r="AC178" s="50"/>
      <c r="AD178" s="50"/>
      <c r="AE178" s="50"/>
      <c r="AF178" s="49" t="s">
        <v>30</v>
      </c>
      <c r="AG178" s="50"/>
      <c r="AH178" s="50"/>
      <c r="AI178" s="17" t="s">
        <v>45</v>
      </c>
      <c r="AJ178" s="64" t="s">
        <v>46</v>
      </c>
      <c r="AK178" s="50"/>
      <c r="AL178" s="50"/>
      <c r="AM178" s="50"/>
      <c r="AN178" s="50"/>
      <c r="AO178" s="50"/>
      <c r="AP178" s="18">
        <v>2349443183</v>
      </c>
      <c r="AQ178" s="18">
        <v>2349443183</v>
      </c>
      <c r="AR178" s="18">
        <v>0</v>
      </c>
      <c r="AS178" s="65">
        <v>0</v>
      </c>
      <c r="AT178" s="60"/>
      <c r="AU178" s="65">
        <v>1714669047.5999999</v>
      </c>
      <c r="AV178" s="60"/>
      <c r="AW178" s="18">
        <v>634774135.39999998</v>
      </c>
      <c r="AX178" s="18">
        <v>1557478347.6800001</v>
      </c>
      <c r="AY178" s="18">
        <v>157190699.91999999</v>
      </c>
      <c r="AZ178" s="18">
        <v>1557478347.6800001</v>
      </c>
      <c r="BA178" s="18">
        <v>0</v>
      </c>
      <c r="BB178" s="18">
        <v>1557478347.6800001</v>
      </c>
      <c r="BC178" s="18">
        <v>0</v>
      </c>
      <c r="BD178" s="18">
        <v>0</v>
      </c>
      <c r="BE178" s="11"/>
    </row>
    <row r="179" spans="1:57" s="10" customFormat="1" ht="15" customHeight="1" x14ac:dyDescent="0.25">
      <c r="A179" s="49" t="s">
        <v>43</v>
      </c>
      <c r="B179" s="50"/>
      <c r="C179" s="49" t="s">
        <v>41</v>
      </c>
      <c r="D179" s="50"/>
      <c r="E179" s="49" t="s">
        <v>41</v>
      </c>
      <c r="F179" s="50"/>
      <c r="G179" s="49" t="s">
        <v>41</v>
      </c>
      <c r="H179" s="50"/>
      <c r="I179" s="49" t="s">
        <v>68</v>
      </c>
      <c r="J179" s="50"/>
      <c r="K179" s="50"/>
      <c r="L179" s="49"/>
      <c r="M179" s="50"/>
      <c r="N179" s="50"/>
      <c r="O179" s="49"/>
      <c r="P179" s="50"/>
      <c r="Q179" s="49"/>
      <c r="R179" s="50"/>
      <c r="S179" s="58" t="s">
        <v>127</v>
      </c>
      <c r="T179" s="50"/>
      <c r="U179" s="50"/>
      <c r="V179" s="50"/>
      <c r="W179" s="50"/>
      <c r="X179" s="50"/>
      <c r="Y179" s="50"/>
      <c r="Z179" s="50"/>
      <c r="AA179" s="49" t="s">
        <v>29</v>
      </c>
      <c r="AB179" s="50"/>
      <c r="AC179" s="50"/>
      <c r="AD179" s="50"/>
      <c r="AE179" s="50"/>
      <c r="AF179" s="49" t="s">
        <v>30</v>
      </c>
      <c r="AG179" s="50"/>
      <c r="AH179" s="50"/>
      <c r="AI179" s="17" t="s">
        <v>45</v>
      </c>
      <c r="AJ179" s="64" t="s">
        <v>46</v>
      </c>
      <c r="AK179" s="50"/>
      <c r="AL179" s="50"/>
      <c r="AM179" s="50"/>
      <c r="AN179" s="50"/>
      <c r="AO179" s="50"/>
      <c r="AP179" s="18">
        <v>2349443183</v>
      </c>
      <c r="AQ179" s="18">
        <v>2349443183</v>
      </c>
      <c r="AR179" s="18">
        <v>0</v>
      </c>
      <c r="AS179" s="65">
        <v>0</v>
      </c>
      <c r="AT179" s="60"/>
      <c r="AU179" s="65">
        <v>1714669047.5999999</v>
      </c>
      <c r="AV179" s="60"/>
      <c r="AW179" s="18">
        <v>634774135.39999998</v>
      </c>
      <c r="AX179" s="18">
        <v>1557478347.6800001</v>
      </c>
      <c r="AY179" s="18">
        <v>157190699.91999999</v>
      </c>
      <c r="AZ179" s="18">
        <v>1557478347.6800001</v>
      </c>
      <c r="BA179" s="18">
        <v>0</v>
      </c>
      <c r="BB179" s="18">
        <v>1557478347.6800001</v>
      </c>
      <c r="BC179" s="18">
        <v>0</v>
      </c>
      <c r="BD179" s="18">
        <v>0</v>
      </c>
      <c r="BE179" s="11"/>
    </row>
    <row r="180" spans="1:57" s="10" customFormat="1" ht="15" customHeight="1" x14ac:dyDescent="0.25">
      <c r="A180" s="51" t="s">
        <v>43</v>
      </c>
      <c r="B180" s="50"/>
      <c r="C180" s="51" t="s">
        <v>41</v>
      </c>
      <c r="D180" s="50"/>
      <c r="E180" s="51" t="s">
        <v>41</v>
      </c>
      <c r="F180" s="50"/>
      <c r="G180" s="51" t="s">
        <v>41</v>
      </c>
      <c r="H180" s="50"/>
      <c r="I180" s="51" t="s">
        <v>68</v>
      </c>
      <c r="J180" s="50"/>
      <c r="K180" s="50"/>
      <c r="L180" s="51" t="s">
        <v>58</v>
      </c>
      <c r="M180" s="50"/>
      <c r="N180" s="50"/>
      <c r="O180" s="51"/>
      <c r="P180" s="50"/>
      <c r="Q180" s="51"/>
      <c r="R180" s="50"/>
      <c r="S180" s="61" t="s">
        <v>262</v>
      </c>
      <c r="T180" s="50"/>
      <c r="U180" s="50"/>
      <c r="V180" s="50"/>
      <c r="W180" s="50"/>
      <c r="X180" s="50"/>
      <c r="Y180" s="50"/>
      <c r="Z180" s="50"/>
      <c r="AA180" s="51" t="s">
        <v>29</v>
      </c>
      <c r="AB180" s="50"/>
      <c r="AC180" s="50"/>
      <c r="AD180" s="50"/>
      <c r="AE180" s="50"/>
      <c r="AF180" s="51" t="s">
        <v>30</v>
      </c>
      <c r="AG180" s="50"/>
      <c r="AH180" s="50"/>
      <c r="AI180" s="19" t="s">
        <v>45</v>
      </c>
      <c r="AJ180" s="62" t="s">
        <v>46</v>
      </c>
      <c r="AK180" s="50"/>
      <c r="AL180" s="50"/>
      <c r="AM180" s="50"/>
      <c r="AN180" s="50"/>
      <c r="AO180" s="50"/>
      <c r="AP180" s="20">
        <v>1128521431</v>
      </c>
      <c r="AQ180" s="20">
        <v>1128521431</v>
      </c>
      <c r="AR180" s="20">
        <v>0</v>
      </c>
      <c r="AS180" s="59">
        <v>0</v>
      </c>
      <c r="AT180" s="60"/>
      <c r="AU180" s="59">
        <v>614182581.60000002</v>
      </c>
      <c r="AV180" s="60"/>
      <c r="AW180" s="20">
        <v>514338849.39999998</v>
      </c>
      <c r="AX180" s="20">
        <v>604417581.60000002</v>
      </c>
      <c r="AY180" s="20">
        <v>9765000</v>
      </c>
      <c r="AZ180" s="20">
        <v>604417581.60000002</v>
      </c>
      <c r="BA180" s="20">
        <v>0</v>
      </c>
      <c r="BB180" s="20">
        <v>604417581.60000002</v>
      </c>
      <c r="BC180" s="20">
        <v>0</v>
      </c>
      <c r="BD180" s="20">
        <v>0</v>
      </c>
      <c r="BE180" s="11"/>
    </row>
    <row r="181" spans="1:57" s="10" customFormat="1" ht="15" customHeight="1" x14ac:dyDescent="0.25">
      <c r="A181" s="51" t="s">
        <v>43</v>
      </c>
      <c r="B181" s="50"/>
      <c r="C181" s="51" t="s">
        <v>41</v>
      </c>
      <c r="D181" s="50"/>
      <c r="E181" s="51" t="s">
        <v>41</v>
      </c>
      <c r="F181" s="50"/>
      <c r="G181" s="51" t="s">
        <v>41</v>
      </c>
      <c r="H181" s="50"/>
      <c r="I181" s="51" t="s">
        <v>68</v>
      </c>
      <c r="J181" s="50"/>
      <c r="K181" s="50"/>
      <c r="L181" s="51" t="s">
        <v>60</v>
      </c>
      <c r="M181" s="50"/>
      <c r="N181" s="50"/>
      <c r="O181" s="51"/>
      <c r="P181" s="50"/>
      <c r="Q181" s="51"/>
      <c r="R181" s="50"/>
      <c r="S181" s="61" t="s">
        <v>263</v>
      </c>
      <c r="T181" s="50"/>
      <c r="U181" s="50"/>
      <c r="V181" s="50"/>
      <c r="W181" s="50"/>
      <c r="X181" s="50"/>
      <c r="Y181" s="50"/>
      <c r="Z181" s="50"/>
      <c r="AA181" s="51" t="s">
        <v>29</v>
      </c>
      <c r="AB181" s="50"/>
      <c r="AC181" s="50"/>
      <c r="AD181" s="50"/>
      <c r="AE181" s="50"/>
      <c r="AF181" s="51" t="s">
        <v>30</v>
      </c>
      <c r="AG181" s="50"/>
      <c r="AH181" s="50"/>
      <c r="AI181" s="19" t="s">
        <v>45</v>
      </c>
      <c r="AJ181" s="62" t="s">
        <v>46</v>
      </c>
      <c r="AK181" s="50"/>
      <c r="AL181" s="50"/>
      <c r="AM181" s="50"/>
      <c r="AN181" s="50"/>
      <c r="AO181" s="50"/>
      <c r="AP181" s="20">
        <v>1185860292</v>
      </c>
      <c r="AQ181" s="20">
        <v>1185860292</v>
      </c>
      <c r="AR181" s="20">
        <v>0</v>
      </c>
      <c r="AS181" s="59">
        <v>0</v>
      </c>
      <c r="AT181" s="60"/>
      <c r="AU181" s="59">
        <v>1093425006</v>
      </c>
      <c r="AV181" s="60"/>
      <c r="AW181" s="20">
        <v>92435286</v>
      </c>
      <c r="AX181" s="20">
        <v>949530036.08000004</v>
      </c>
      <c r="AY181" s="20">
        <v>143894969.91999999</v>
      </c>
      <c r="AZ181" s="20">
        <v>949530036.08000004</v>
      </c>
      <c r="BA181" s="20">
        <v>0</v>
      </c>
      <c r="BB181" s="20">
        <v>949530036.08000004</v>
      </c>
      <c r="BC181" s="20">
        <v>0</v>
      </c>
      <c r="BD181" s="20">
        <v>0</v>
      </c>
      <c r="BE181" s="11"/>
    </row>
    <row r="182" spans="1:57" s="10" customFormat="1" ht="15" customHeight="1" x14ac:dyDescent="0.25">
      <c r="A182" s="51" t="s">
        <v>43</v>
      </c>
      <c r="B182" s="50"/>
      <c r="C182" s="51" t="s">
        <v>41</v>
      </c>
      <c r="D182" s="50"/>
      <c r="E182" s="51" t="s">
        <v>41</v>
      </c>
      <c r="F182" s="50"/>
      <c r="G182" s="51" t="s">
        <v>41</v>
      </c>
      <c r="H182" s="50"/>
      <c r="I182" s="51" t="s">
        <v>68</v>
      </c>
      <c r="J182" s="50"/>
      <c r="K182" s="50"/>
      <c r="L182" s="51" t="s">
        <v>66</v>
      </c>
      <c r="M182" s="50"/>
      <c r="N182" s="50"/>
      <c r="O182" s="51"/>
      <c r="P182" s="50"/>
      <c r="Q182" s="51"/>
      <c r="R182" s="50"/>
      <c r="S182" s="61" t="s">
        <v>264</v>
      </c>
      <c r="T182" s="50"/>
      <c r="U182" s="50"/>
      <c r="V182" s="50"/>
      <c r="W182" s="50"/>
      <c r="X182" s="50"/>
      <c r="Y182" s="50"/>
      <c r="Z182" s="50"/>
      <c r="AA182" s="51" t="s">
        <v>29</v>
      </c>
      <c r="AB182" s="50"/>
      <c r="AC182" s="50"/>
      <c r="AD182" s="50"/>
      <c r="AE182" s="50"/>
      <c r="AF182" s="51" t="s">
        <v>30</v>
      </c>
      <c r="AG182" s="50"/>
      <c r="AH182" s="50"/>
      <c r="AI182" s="19" t="s">
        <v>45</v>
      </c>
      <c r="AJ182" s="62" t="s">
        <v>46</v>
      </c>
      <c r="AK182" s="50"/>
      <c r="AL182" s="50"/>
      <c r="AM182" s="50"/>
      <c r="AN182" s="50"/>
      <c r="AO182" s="50"/>
      <c r="AP182" s="20">
        <v>35061460</v>
      </c>
      <c r="AQ182" s="20">
        <v>35061460</v>
      </c>
      <c r="AR182" s="20">
        <v>0</v>
      </c>
      <c r="AS182" s="59">
        <v>0</v>
      </c>
      <c r="AT182" s="60"/>
      <c r="AU182" s="59">
        <v>7061460</v>
      </c>
      <c r="AV182" s="60"/>
      <c r="AW182" s="20">
        <v>28000000</v>
      </c>
      <c r="AX182" s="20">
        <v>3530730</v>
      </c>
      <c r="AY182" s="20">
        <v>3530730</v>
      </c>
      <c r="AZ182" s="20">
        <v>3530730</v>
      </c>
      <c r="BA182" s="20">
        <v>0</v>
      </c>
      <c r="BB182" s="20">
        <v>3530730</v>
      </c>
      <c r="BC182" s="20">
        <v>0</v>
      </c>
      <c r="BD182" s="20">
        <v>0</v>
      </c>
      <c r="BE182" s="11"/>
    </row>
    <row r="183" spans="1:57" s="10" customFormat="1" ht="15" customHeight="1" x14ac:dyDescent="0.25">
      <c r="A183" s="49" t="s">
        <v>27</v>
      </c>
      <c r="B183" s="50"/>
      <c r="C183" s="49"/>
      <c r="D183" s="50"/>
      <c r="E183" s="49"/>
      <c r="F183" s="50"/>
      <c r="G183" s="49"/>
      <c r="H183" s="50"/>
      <c r="I183" s="49"/>
      <c r="J183" s="50"/>
      <c r="K183" s="50"/>
      <c r="L183" s="49"/>
      <c r="M183" s="50"/>
      <c r="N183" s="50"/>
      <c r="O183" s="49"/>
      <c r="P183" s="50"/>
      <c r="Q183" s="49"/>
      <c r="R183" s="50"/>
      <c r="S183" s="58" t="s">
        <v>28</v>
      </c>
      <c r="T183" s="50"/>
      <c r="U183" s="50"/>
      <c r="V183" s="50"/>
      <c r="W183" s="50"/>
      <c r="X183" s="50"/>
      <c r="Y183" s="50"/>
      <c r="Z183" s="50"/>
      <c r="AA183" s="49" t="s">
        <v>29</v>
      </c>
      <c r="AB183" s="50"/>
      <c r="AC183" s="50"/>
      <c r="AD183" s="50"/>
      <c r="AE183" s="50"/>
      <c r="AF183" s="49" t="s">
        <v>30</v>
      </c>
      <c r="AG183" s="50"/>
      <c r="AH183" s="50"/>
      <c r="AI183" s="17" t="s">
        <v>31</v>
      </c>
      <c r="AJ183" s="64" t="s">
        <v>32</v>
      </c>
      <c r="AK183" s="50"/>
      <c r="AL183" s="50"/>
      <c r="AM183" s="50"/>
      <c r="AN183" s="50"/>
      <c r="AO183" s="50"/>
      <c r="AP183" s="18">
        <v>953937038</v>
      </c>
      <c r="AQ183" s="18">
        <v>609246225</v>
      </c>
      <c r="AR183" s="18">
        <v>344690813</v>
      </c>
      <c r="AS183" s="65">
        <v>0</v>
      </c>
      <c r="AT183" s="60"/>
      <c r="AU183" s="65">
        <v>234465920.94999999</v>
      </c>
      <c r="AV183" s="60"/>
      <c r="AW183" s="18">
        <v>374780304.05000001</v>
      </c>
      <c r="AX183" s="18">
        <v>219643947.15000001</v>
      </c>
      <c r="AY183" s="18">
        <v>14821973.800000001</v>
      </c>
      <c r="AZ183" s="18">
        <v>219643947.15000001</v>
      </c>
      <c r="BA183" s="18">
        <v>0</v>
      </c>
      <c r="BB183" s="18">
        <v>219643947.15000001</v>
      </c>
      <c r="BC183" s="18">
        <v>0</v>
      </c>
      <c r="BD183" s="18">
        <v>0</v>
      </c>
      <c r="BE183" s="11"/>
    </row>
    <row r="184" spans="1:57" s="10" customFormat="1" ht="15" customHeight="1" x14ac:dyDescent="0.25">
      <c r="A184" s="49" t="s">
        <v>27</v>
      </c>
      <c r="B184" s="50"/>
      <c r="C184" s="49"/>
      <c r="D184" s="50"/>
      <c r="E184" s="49"/>
      <c r="F184" s="50"/>
      <c r="G184" s="49"/>
      <c r="H184" s="50"/>
      <c r="I184" s="49"/>
      <c r="J184" s="50"/>
      <c r="K184" s="50"/>
      <c r="L184" s="49"/>
      <c r="M184" s="50"/>
      <c r="N184" s="50"/>
      <c r="O184" s="49"/>
      <c r="P184" s="50"/>
      <c r="Q184" s="49"/>
      <c r="R184" s="50"/>
      <c r="S184" s="58" t="s">
        <v>28</v>
      </c>
      <c r="T184" s="50"/>
      <c r="U184" s="50"/>
      <c r="V184" s="50"/>
      <c r="W184" s="50"/>
      <c r="X184" s="50"/>
      <c r="Y184" s="50"/>
      <c r="Z184" s="50"/>
      <c r="AA184" s="49" t="s">
        <v>29</v>
      </c>
      <c r="AB184" s="50"/>
      <c r="AC184" s="50"/>
      <c r="AD184" s="50"/>
      <c r="AE184" s="50"/>
      <c r="AF184" s="49" t="s">
        <v>30</v>
      </c>
      <c r="AG184" s="50"/>
      <c r="AH184" s="50"/>
      <c r="AI184" s="17" t="s">
        <v>153</v>
      </c>
      <c r="AJ184" s="64" t="s">
        <v>154</v>
      </c>
      <c r="AK184" s="50"/>
      <c r="AL184" s="50"/>
      <c r="AM184" s="50"/>
      <c r="AN184" s="50"/>
      <c r="AO184" s="50"/>
      <c r="AP184" s="18">
        <v>3627601105</v>
      </c>
      <c r="AQ184" s="18">
        <v>3520383625</v>
      </c>
      <c r="AR184" s="18">
        <v>107217480</v>
      </c>
      <c r="AS184" s="65">
        <v>0</v>
      </c>
      <c r="AT184" s="60"/>
      <c r="AU184" s="65">
        <v>2800472221.3400002</v>
      </c>
      <c r="AV184" s="60"/>
      <c r="AW184" s="18">
        <v>719911403.65999997</v>
      </c>
      <c r="AX184" s="18">
        <v>1981926388.0699999</v>
      </c>
      <c r="AY184" s="18">
        <v>818545833.26999998</v>
      </c>
      <c r="AZ184" s="18">
        <v>1981926388.0699999</v>
      </c>
      <c r="BA184" s="18">
        <v>0</v>
      </c>
      <c r="BB184" s="18">
        <v>1981926388.0699999</v>
      </c>
      <c r="BC184" s="18">
        <v>0</v>
      </c>
      <c r="BD184" s="18">
        <v>0</v>
      </c>
      <c r="BE184" s="11"/>
    </row>
    <row r="185" spans="1:57" s="10" customFormat="1" ht="15" customHeight="1" x14ac:dyDescent="0.25">
      <c r="A185" s="49" t="s">
        <v>27</v>
      </c>
      <c r="B185" s="50"/>
      <c r="C185" s="49"/>
      <c r="D185" s="50"/>
      <c r="E185" s="49"/>
      <c r="F185" s="50"/>
      <c r="G185" s="49"/>
      <c r="H185" s="50"/>
      <c r="I185" s="49"/>
      <c r="J185" s="50"/>
      <c r="K185" s="50"/>
      <c r="L185" s="49"/>
      <c r="M185" s="50"/>
      <c r="N185" s="50"/>
      <c r="O185" s="49"/>
      <c r="P185" s="50"/>
      <c r="Q185" s="49"/>
      <c r="R185" s="50"/>
      <c r="S185" s="58" t="s">
        <v>28</v>
      </c>
      <c r="T185" s="50"/>
      <c r="U185" s="50"/>
      <c r="V185" s="50"/>
      <c r="W185" s="50"/>
      <c r="X185" s="50"/>
      <c r="Y185" s="50"/>
      <c r="Z185" s="50"/>
      <c r="AA185" s="49" t="s">
        <v>48</v>
      </c>
      <c r="AB185" s="50"/>
      <c r="AC185" s="50"/>
      <c r="AD185" s="50"/>
      <c r="AE185" s="50"/>
      <c r="AF185" s="49" t="s">
        <v>30</v>
      </c>
      <c r="AG185" s="50"/>
      <c r="AH185" s="50"/>
      <c r="AI185" s="17" t="s">
        <v>165</v>
      </c>
      <c r="AJ185" s="64" t="s">
        <v>166</v>
      </c>
      <c r="AK185" s="50"/>
      <c r="AL185" s="50"/>
      <c r="AM185" s="50"/>
      <c r="AN185" s="50"/>
      <c r="AO185" s="50"/>
      <c r="AP185" s="18">
        <v>0</v>
      </c>
      <c r="AQ185" s="18">
        <v>0</v>
      </c>
      <c r="AR185" s="18">
        <v>0</v>
      </c>
      <c r="AS185" s="65">
        <v>0</v>
      </c>
      <c r="AT185" s="60"/>
      <c r="AU185" s="65">
        <v>0</v>
      </c>
      <c r="AV185" s="60"/>
      <c r="AW185" s="18">
        <v>0</v>
      </c>
      <c r="AX185" s="18">
        <v>0</v>
      </c>
      <c r="AY185" s="18">
        <v>0</v>
      </c>
      <c r="AZ185" s="18">
        <v>0</v>
      </c>
      <c r="BA185" s="18">
        <v>0</v>
      </c>
      <c r="BB185" s="18">
        <v>0</v>
      </c>
      <c r="BC185" s="18">
        <v>0</v>
      </c>
      <c r="BD185" s="18">
        <v>0</v>
      </c>
      <c r="BE185" s="11"/>
    </row>
    <row r="186" spans="1:57" s="10" customFormat="1" ht="15" customHeight="1" x14ac:dyDescent="0.25">
      <c r="A186" s="49" t="s">
        <v>27</v>
      </c>
      <c r="B186" s="50"/>
      <c r="C186" s="49" t="s">
        <v>33</v>
      </c>
      <c r="D186" s="50"/>
      <c r="E186" s="49"/>
      <c r="F186" s="50"/>
      <c r="G186" s="49"/>
      <c r="H186" s="50"/>
      <c r="I186" s="49"/>
      <c r="J186" s="50"/>
      <c r="K186" s="50"/>
      <c r="L186" s="49"/>
      <c r="M186" s="50"/>
      <c r="N186" s="50"/>
      <c r="O186" s="49"/>
      <c r="P186" s="50"/>
      <c r="Q186" s="49"/>
      <c r="R186" s="50"/>
      <c r="S186" s="58" t="s">
        <v>34</v>
      </c>
      <c r="T186" s="50"/>
      <c r="U186" s="50"/>
      <c r="V186" s="50"/>
      <c r="W186" s="50"/>
      <c r="X186" s="50"/>
      <c r="Y186" s="50"/>
      <c r="Z186" s="50"/>
      <c r="AA186" s="49" t="s">
        <v>29</v>
      </c>
      <c r="AB186" s="50"/>
      <c r="AC186" s="50"/>
      <c r="AD186" s="50"/>
      <c r="AE186" s="50"/>
      <c r="AF186" s="49" t="s">
        <v>30</v>
      </c>
      <c r="AG186" s="50"/>
      <c r="AH186" s="50"/>
      <c r="AI186" s="17" t="s">
        <v>31</v>
      </c>
      <c r="AJ186" s="64" t="s">
        <v>32</v>
      </c>
      <c r="AK186" s="50"/>
      <c r="AL186" s="50"/>
      <c r="AM186" s="50"/>
      <c r="AN186" s="50"/>
      <c r="AO186" s="50"/>
      <c r="AP186" s="18">
        <v>953937038</v>
      </c>
      <c r="AQ186" s="18">
        <v>609246225</v>
      </c>
      <c r="AR186" s="18">
        <v>344690813</v>
      </c>
      <c r="AS186" s="65">
        <v>0</v>
      </c>
      <c r="AT186" s="60"/>
      <c r="AU186" s="65">
        <v>234465920.94999999</v>
      </c>
      <c r="AV186" s="60"/>
      <c r="AW186" s="18">
        <v>374780304.05000001</v>
      </c>
      <c r="AX186" s="18">
        <v>219643947.15000001</v>
      </c>
      <c r="AY186" s="18">
        <v>14821973.800000001</v>
      </c>
      <c r="AZ186" s="18">
        <v>219643947.15000001</v>
      </c>
      <c r="BA186" s="18">
        <v>0</v>
      </c>
      <c r="BB186" s="18">
        <v>219643947.15000001</v>
      </c>
      <c r="BC186" s="18">
        <v>0</v>
      </c>
      <c r="BD186" s="18">
        <v>0</v>
      </c>
      <c r="BE186" s="11"/>
    </row>
    <row r="187" spans="1:57" s="10" customFormat="1" ht="15" customHeight="1" x14ac:dyDescent="0.25">
      <c r="A187" s="49" t="s">
        <v>27</v>
      </c>
      <c r="B187" s="50"/>
      <c r="C187" s="49" t="s">
        <v>33</v>
      </c>
      <c r="D187" s="50"/>
      <c r="E187" s="49"/>
      <c r="F187" s="50"/>
      <c r="G187" s="49"/>
      <c r="H187" s="50"/>
      <c r="I187" s="49"/>
      <c r="J187" s="50"/>
      <c r="K187" s="50"/>
      <c r="L187" s="49"/>
      <c r="M187" s="50"/>
      <c r="N187" s="50"/>
      <c r="O187" s="49"/>
      <c r="P187" s="50"/>
      <c r="Q187" s="49"/>
      <c r="R187" s="50"/>
      <c r="S187" s="58" t="s">
        <v>34</v>
      </c>
      <c r="T187" s="50"/>
      <c r="U187" s="50"/>
      <c r="V187" s="50"/>
      <c r="W187" s="50"/>
      <c r="X187" s="50"/>
      <c r="Y187" s="50"/>
      <c r="Z187" s="50"/>
      <c r="AA187" s="49" t="s">
        <v>29</v>
      </c>
      <c r="AB187" s="50"/>
      <c r="AC187" s="50"/>
      <c r="AD187" s="50"/>
      <c r="AE187" s="50"/>
      <c r="AF187" s="49" t="s">
        <v>30</v>
      </c>
      <c r="AG187" s="50"/>
      <c r="AH187" s="50"/>
      <c r="AI187" s="17" t="s">
        <v>153</v>
      </c>
      <c r="AJ187" s="64" t="s">
        <v>154</v>
      </c>
      <c r="AK187" s="50"/>
      <c r="AL187" s="50"/>
      <c r="AM187" s="50"/>
      <c r="AN187" s="50"/>
      <c r="AO187" s="50"/>
      <c r="AP187" s="18">
        <v>2932656126</v>
      </c>
      <c r="AQ187" s="18">
        <v>2932656126</v>
      </c>
      <c r="AR187" s="18">
        <v>0</v>
      </c>
      <c r="AS187" s="65">
        <v>0</v>
      </c>
      <c r="AT187" s="60"/>
      <c r="AU187" s="65">
        <v>2582460776.2399998</v>
      </c>
      <c r="AV187" s="60"/>
      <c r="AW187" s="18">
        <v>350195349.75999999</v>
      </c>
      <c r="AX187" s="18">
        <v>1862118420.0699999</v>
      </c>
      <c r="AY187" s="18">
        <v>720342356.16999996</v>
      </c>
      <c r="AZ187" s="18">
        <v>1862118420.0699999</v>
      </c>
      <c r="BA187" s="18">
        <v>0</v>
      </c>
      <c r="BB187" s="18">
        <v>1862118420.0699999</v>
      </c>
      <c r="BC187" s="18">
        <v>0</v>
      </c>
      <c r="BD187" s="18">
        <v>0</v>
      </c>
      <c r="BE187" s="11"/>
    </row>
    <row r="188" spans="1:57" s="10" customFormat="1" ht="15" customHeight="1" x14ac:dyDescent="0.25">
      <c r="A188" s="49" t="s">
        <v>27</v>
      </c>
      <c r="B188" s="50"/>
      <c r="C188" s="49" t="s">
        <v>33</v>
      </c>
      <c r="D188" s="50"/>
      <c r="E188" s="49"/>
      <c r="F188" s="50"/>
      <c r="G188" s="49"/>
      <c r="H188" s="50"/>
      <c r="I188" s="49"/>
      <c r="J188" s="50"/>
      <c r="K188" s="50"/>
      <c r="L188" s="49"/>
      <c r="M188" s="50"/>
      <c r="N188" s="50"/>
      <c r="O188" s="49"/>
      <c r="P188" s="50"/>
      <c r="Q188" s="49"/>
      <c r="R188" s="50"/>
      <c r="S188" s="58" t="s">
        <v>34</v>
      </c>
      <c r="T188" s="50"/>
      <c r="U188" s="50"/>
      <c r="V188" s="50"/>
      <c r="W188" s="50"/>
      <c r="X188" s="50"/>
      <c r="Y188" s="50"/>
      <c r="Z188" s="50"/>
      <c r="AA188" s="49" t="s">
        <v>48</v>
      </c>
      <c r="AB188" s="50"/>
      <c r="AC188" s="50"/>
      <c r="AD188" s="50"/>
      <c r="AE188" s="50"/>
      <c r="AF188" s="49" t="s">
        <v>30</v>
      </c>
      <c r="AG188" s="50"/>
      <c r="AH188" s="50"/>
      <c r="AI188" s="17" t="s">
        <v>165</v>
      </c>
      <c r="AJ188" s="64" t="s">
        <v>166</v>
      </c>
      <c r="AK188" s="50"/>
      <c r="AL188" s="50"/>
      <c r="AM188" s="50"/>
      <c r="AN188" s="50"/>
      <c r="AO188" s="50"/>
      <c r="AP188" s="18">
        <v>0</v>
      </c>
      <c r="AQ188" s="18">
        <v>0</v>
      </c>
      <c r="AR188" s="18">
        <v>0</v>
      </c>
      <c r="AS188" s="65">
        <v>0</v>
      </c>
      <c r="AT188" s="60"/>
      <c r="AU188" s="65">
        <v>0</v>
      </c>
      <c r="AV188" s="60"/>
      <c r="AW188" s="18">
        <v>0</v>
      </c>
      <c r="AX188" s="18">
        <v>0</v>
      </c>
      <c r="AY188" s="18">
        <v>0</v>
      </c>
      <c r="AZ188" s="18">
        <v>0</v>
      </c>
      <c r="BA188" s="18">
        <v>0</v>
      </c>
      <c r="BB188" s="18">
        <v>0</v>
      </c>
      <c r="BC188" s="18">
        <v>0</v>
      </c>
      <c r="BD188" s="18">
        <v>0</v>
      </c>
      <c r="BE188" s="11"/>
    </row>
    <row r="189" spans="1:57" s="10" customFormat="1" ht="15" customHeight="1" x14ac:dyDescent="0.25">
      <c r="A189" s="49" t="s">
        <v>27</v>
      </c>
      <c r="B189" s="50"/>
      <c r="C189" s="49" t="s">
        <v>33</v>
      </c>
      <c r="D189" s="50"/>
      <c r="E189" s="49" t="s">
        <v>35</v>
      </c>
      <c r="F189" s="50"/>
      <c r="G189" s="49"/>
      <c r="H189" s="50"/>
      <c r="I189" s="49"/>
      <c r="J189" s="50"/>
      <c r="K189" s="50"/>
      <c r="L189" s="49"/>
      <c r="M189" s="50"/>
      <c r="N189" s="50"/>
      <c r="O189" s="49"/>
      <c r="P189" s="50"/>
      <c r="Q189" s="49"/>
      <c r="R189" s="50"/>
      <c r="S189" s="58" t="s">
        <v>36</v>
      </c>
      <c r="T189" s="50"/>
      <c r="U189" s="50"/>
      <c r="V189" s="50"/>
      <c r="W189" s="50"/>
      <c r="X189" s="50"/>
      <c r="Y189" s="50"/>
      <c r="Z189" s="50"/>
      <c r="AA189" s="49" t="s">
        <v>29</v>
      </c>
      <c r="AB189" s="50"/>
      <c r="AC189" s="50"/>
      <c r="AD189" s="50"/>
      <c r="AE189" s="50"/>
      <c r="AF189" s="49" t="s">
        <v>30</v>
      </c>
      <c r="AG189" s="50"/>
      <c r="AH189" s="50"/>
      <c r="AI189" s="17" t="s">
        <v>31</v>
      </c>
      <c r="AJ189" s="64" t="s">
        <v>32</v>
      </c>
      <c r="AK189" s="50"/>
      <c r="AL189" s="50"/>
      <c r="AM189" s="50"/>
      <c r="AN189" s="50"/>
      <c r="AO189" s="50"/>
      <c r="AP189" s="18">
        <v>953937038</v>
      </c>
      <c r="AQ189" s="18">
        <v>609246225</v>
      </c>
      <c r="AR189" s="18">
        <v>344690813</v>
      </c>
      <c r="AS189" s="65">
        <v>0</v>
      </c>
      <c r="AT189" s="60"/>
      <c r="AU189" s="65">
        <v>234465920.94999999</v>
      </c>
      <c r="AV189" s="60"/>
      <c r="AW189" s="18">
        <v>374780304.05000001</v>
      </c>
      <c r="AX189" s="18">
        <v>219643947.15000001</v>
      </c>
      <c r="AY189" s="18">
        <v>14821973.800000001</v>
      </c>
      <c r="AZ189" s="18">
        <v>219643947.15000001</v>
      </c>
      <c r="BA189" s="18">
        <v>0</v>
      </c>
      <c r="BB189" s="18">
        <v>219643947.15000001</v>
      </c>
      <c r="BC189" s="18">
        <v>0</v>
      </c>
      <c r="BD189" s="18">
        <v>0</v>
      </c>
      <c r="BE189" s="11"/>
    </row>
    <row r="190" spans="1:57" s="10" customFormat="1" ht="15" customHeight="1" x14ac:dyDescent="0.25">
      <c r="A190" s="49" t="s">
        <v>27</v>
      </c>
      <c r="B190" s="50"/>
      <c r="C190" s="49" t="s">
        <v>33</v>
      </c>
      <c r="D190" s="50"/>
      <c r="E190" s="49" t="s">
        <v>35</v>
      </c>
      <c r="F190" s="50"/>
      <c r="G190" s="49"/>
      <c r="H190" s="50"/>
      <c r="I190" s="49"/>
      <c r="J190" s="50"/>
      <c r="K190" s="50"/>
      <c r="L190" s="49"/>
      <c r="M190" s="50"/>
      <c r="N190" s="50"/>
      <c r="O190" s="49"/>
      <c r="P190" s="50"/>
      <c r="Q190" s="49"/>
      <c r="R190" s="50"/>
      <c r="S190" s="58" t="s">
        <v>36</v>
      </c>
      <c r="T190" s="50"/>
      <c r="U190" s="50"/>
      <c r="V190" s="50"/>
      <c r="W190" s="50"/>
      <c r="X190" s="50"/>
      <c r="Y190" s="50"/>
      <c r="Z190" s="50"/>
      <c r="AA190" s="49" t="s">
        <v>29</v>
      </c>
      <c r="AB190" s="50"/>
      <c r="AC190" s="50"/>
      <c r="AD190" s="50"/>
      <c r="AE190" s="50"/>
      <c r="AF190" s="49" t="s">
        <v>30</v>
      </c>
      <c r="AG190" s="50"/>
      <c r="AH190" s="50"/>
      <c r="AI190" s="17" t="s">
        <v>153</v>
      </c>
      <c r="AJ190" s="64" t="s">
        <v>154</v>
      </c>
      <c r="AK190" s="50"/>
      <c r="AL190" s="50"/>
      <c r="AM190" s="50"/>
      <c r="AN190" s="50"/>
      <c r="AO190" s="50"/>
      <c r="AP190" s="18">
        <v>2932656126</v>
      </c>
      <c r="AQ190" s="18">
        <v>2932656126</v>
      </c>
      <c r="AR190" s="18">
        <v>0</v>
      </c>
      <c r="AS190" s="65">
        <v>0</v>
      </c>
      <c r="AT190" s="60"/>
      <c r="AU190" s="65">
        <v>2582460776.2399998</v>
      </c>
      <c r="AV190" s="60"/>
      <c r="AW190" s="18">
        <v>350195349.75999999</v>
      </c>
      <c r="AX190" s="18">
        <v>1862118420.0699999</v>
      </c>
      <c r="AY190" s="18">
        <v>720342356.16999996</v>
      </c>
      <c r="AZ190" s="18">
        <v>1862118420.0699999</v>
      </c>
      <c r="BA190" s="18">
        <v>0</v>
      </c>
      <c r="BB190" s="18">
        <v>1862118420.0699999</v>
      </c>
      <c r="BC190" s="18">
        <v>0</v>
      </c>
      <c r="BD190" s="18">
        <v>0</v>
      </c>
      <c r="BE190" s="11"/>
    </row>
    <row r="191" spans="1:57" s="10" customFormat="1" ht="15" customHeight="1" x14ac:dyDescent="0.25">
      <c r="A191" s="49" t="s">
        <v>27</v>
      </c>
      <c r="B191" s="50"/>
      <c r="C191" s="49" t="s">
        <v>33</v>
      </c>
      <c r="D191" s="50"/>
      <c r="E191" s="49" t="s">
        <v>35</v>
      </c>
      <c r="F191" s="50"/>
      <c r="G191" s="49"/>
      <c r="H191" s="50"/>
      <c r="I191" s="49"/>
      <c r="J191" s="50"/>
      <c r="K191" s="50"/>
      <c r="L191" s="49"/>
      <c r="M191" s="50"/>
      <c r="N191" s="50"/>
      <c r="O191" s="49"/>
      <c r="P191" s="50"/>
      <c r="Q191" s="49"/>
      <c r="R191" s="50"/>
      <c r="S191" s="58" t="s">
        <v>36</v>
      </c>
      <c r="T191" s="50"/>
      <c r="U191" s="50"/>
      <c r="V191" s="50"/>
      <c r="W191" s="50"/>
      <c r="X191" s="50"/>
      <c r="Y191" s="50"/>
      <c r="Z191" s="50"/>
      <c r="AA191" s="49" t="s">
        <v>48</v>
      </c>
      <c r="AB191" s="50"/>
      <c r="AC191" s="50"/>
      <c r="AD191" s="50"/>
      <c r="AE191" s="50"/>
      <c r="AF191" s="49" t="s">
        <v>30</v>
      </c>
      <c r="AG191" s="50"/>
      <c r="AH191" s="50"/>
      <c r="AI191" s="17" t="s">
        <v>165</v>
      </c>
      <c r="AJ191" s="64" t="s">
        <v>166</v>
      </c>
      <c r="AK191" s="50"/>
      <c r="AL191" s="50"/>
      <c r="AM191" s="50"/>
      <c r="AN191" s="50"/>
      <c r="AO191" s="50"/>
      <c r="AP191" s="18">
        <v>0</v>
      </c>
      <c r="AQ191" s="18">
        <v>0</v>
      </c>
      <c r="AR191" s="18">
        <v>0</v>
      </c>
      <c r="AS191" s="65">
        <v>0</v>
      </c>
      <c r="AT191" s="60"/>
      <c r="AU191" s="65">
        <v>0</v>
      </c>
      <c r="AV191" s="60"/>
      <c r="AW191" s="18">
        <v>0</v>
      </c>
      <c r="AX191" s="18">
        <v>0</v>
      </c>
      <c r="AY191" s="18">
        <v>0</v>
      </c>
      <c r="AZ191" s="18">
        <v>0</v>
      </c>
      <c r="BA191" s="18">
        <v>0</v>
      </c>
      <c r="BB191" s="18">
        <v>0</v>
      </c>
      <c r="BC191" s="18">
        <v>0</v>
      </c>
      <c r="BD191" s="18">
        <v>0</v>
      </c>
      <c r="BE191" s="11"/>
    </row>
    <row r="192" spans="1:57" s="10" customFormat="1" ht="15" customHeight="1" x14ac:dyDescent="0.25">
      <c r="A192" s="49" t="s">
        <v>27</v>
      </c>
      <c r="B192" s="50"/>
      <c r="C192" s="49" t="s">
        <v>33</v>
      </c>
      <c r="D192" s="50"/>
      <c r="E192" s="49" t="s">
        <v>35</v>
      </c>
      <c r="F192" s="50"/>
      <c r="G192" s="49" t="s">
        <v>37</v>
      </c>
      <c r="H192" s="50"/>
      <c r="I192" s="49"/>
      <c r="J192" s="50"/>
      <c r="K192" s="50"/>
      <c r="L192" s="49"/>
      <c r="M192" s="50"/>
      <c r="N192" s="50"/>
      <c r="O192" s="49"/>
      <c r="P192" s="50"/>
      <c r="Q192" s="49"/>
      <c r="R192" s="50"/>
      <c r="S192" s="58" t="s">
        <v>249</v>
      </c>
      <c r="T192" s="50"/>
      <c r="U192" s="50"/>
      <c r="V192" s="50"/>
      <c r="W192" s="50"/>
      <c r="X192" s="50"/>
      <c r="Y192" s="50"/>
      <c r="Z192" s="50"/>
      <c r="AA192" s="49" t="s">
        <v>29</v>
      </c>
      <c r="AB192" s="50"/>
      <c r="AC192" s="50"/>
      <c r="AD192" s="50"/>
      <c r="AE192" s="50"/>
      <c r="AF192" s="49" t="s">
        <v>30</v>
      </c>
      <c r="AG192" s="50"/>
      <c r="AH192" s="50"/>
      <c r="AI192" s="17" t="s">
        <v>31</v>
      </c>
      <c r="AJ192" s="64" t="s">
        <v>32</v>
      </c>
      <c r="AK192" s="50"/>
      <c r="AL192" s="50"/>
      <c r="AM192" s="50"/>
      <c r="AN192" s="50"/>
      <c r="AO192" s="50"/>
      <c r="AP192" s="18">
        <v>953937038</v>
      </c>
      <c r="AQ192" s="18">
        <v>609246225</v>
      </c>
      <c r="AR192" s="18">
        <v>344690813</v>
      </c>
      <c r="AS192" s="65">
        <v>0</v>
      </c>
      <c r="AT192" s="60"/>
      <c r="AU192" s="65">
        <v>234465920.94999999</v>
      </c>
      <c r="AV192" s="60"/>
      <c r="AW192" s="18">
        <v>374780304.05000001</v>
      </c>
      <c r="AX192" s="18">
        <v>219643947.15000001</v>
      </c>
      <c r="AY192" s="18">
        <v>14821973.800000001</v>
      </c>
      <c r="AZ192" s="18">
        <v>219643947.15000001</v>
      </c>
      <c r="BA192" s="18">
        <v>0</v>
      </c>
      <c r="BB192" s="18">
        <v>219643947.15000001</v>
      </c>
      <c r="BC192" s="18">
        <v>0</v>
      </c>
      <c r="BD192" s="18">
        <v>0</v>
      </c>
      <c r="BE192" s="11"/>
    </row>
    <row r="193" spans="1:57" s="10" customFormat="1" ht="15" customHeight="1" x14ac:dyDescent="0.25">
      <c r="A193" s="49" t="s">
        <v>27</v>
      </c>
      <c r="B193" s="50"/>
      <c r="C193" s="49" t="s">
        <v>33</v>
      </c>
      <c r="D193" s="50"/>
      <c r="E193" s="49" t="s">
        <v>35</v>
      </c>
      <c r="F193" s="50"/>
      <c r="G193" s="49" t="s">
        <v>37</v>
      </c>
      <c r="H193" s="50"/>
      <c r="I193" s="49"/>
      <c r="J193" s="50"/>
      <c r="K193" s="50"/>
      <c r="L193" s="49"/>
      <c r="M193" s="50"/>
      <c r="N193" s="50"/>
      <c r="O193" s="49"/>
      <c r="P193" s="50"/>
      <c r="Q193" s="49"/>
      <c r="R193" s="50"/>
      <c r="S193" s="58" t="s">
        <v>249</v>
      </c>
      <c r="T193" s="50"/>
      <c r="U193" s="50"/>
      <c r="V193" s="50"/>
      <c r="W193" s="50"/>
      <c r="X193" s="50"/>
      <c r="Y193" s="50"/>
      <c r="Z193" s="50"/>
      <c r="AA193" s="49" t="s">
        <v>29</v>
      </c>
      <c r="AB193" s="50"/>
      <c r="AC193" s="50"/>
      <c r="AD193" s="50"/>
      <c r="AE193" s="50"/>
      <c r="AF193" s="49" t="s">
        <v>30</v>
      </c>
      <c r="AG193" s="50"/>
      <c r="AH193" s="50"/>
      <c r="AI193" s="17" t="s">
        <v>153</v>
      </c>
      <c r="AJ193" s="64" t="s">
        <v>154</v>
      </c>
      <c r="AK193" s="50"/>
      <c r="AL193" s="50"/>
      <c r="AM193" s="50"/>
      <c r="AN193" s="50"/>
      <c r="AO193" s="50"/>
      <c r="AP193" s="18">
        <v>2932656126</v>
      </c>
      <c r="AQ193" s="18">
        <v>2932656126</v>
      </c>
      <c r="AR193" s="18">
        <v>0</v>
      </c>
      <c r="AS193" s="65">
        <v>0</v>
      </c>
      <c r="AT193" s="60"/>
      <c r="AU193" s="65">
        <v>2582460776.2399998</v>
      </c>
      <c r="AV193" s="60"/>
      <c r="AW193" s="18">
        <v>350195349.75999999</v>
      </c>
      <c r="AX193" s="18">
        <v>1862118420.0699999</v>
      </c>
      <c r="AY193" s="18">
        <v>720342356.16999996</v>
      </c>
      <c r="AZ193" s="18">
        <v>1862118420.0699999</v>
      </c>
      <c r="BA193" s="18">
        <v>0</v>
      </c>
      <c r="BB193" s="18">
        <v>1862118420.0699999</v>
      </c>
      <c r="BC193" s="18">
        <v>0</v>
      </c>
      <c r="BD193" s="18">
        <v>0</v>
      </c>
      <c r="BE193" s="11"/>
    </row>
    <row r="194" spans="1:57" s="10" customFormat="1" ht="15" customHeight="1" x14ac:dyDescent="0.25">
      <c r="A194" s="49" t="s">
        <v>27</v>
      </c>
      <c r="B194" s="50"/>
      <c r="C194" s="49" t="s">
        <v>33</v>
      </c>
      <c r="D194" s="50"/>
      <c r="E194" s="49" t="s">
        <v>35</v>
      </c>
      <c r="F194" s="50"/>
      <c r="G194" s="49" t="s">
        <v>37</v>
      </c>
      <c r="H194" s="50"/>
      <c r="I194" s="49"/>
      <c r="J194" s="50"/>
      <c r="K194" s="50"/>
      <c r="L194" s="49"/>
      <c r="M194" s="50"/>
      <c r="N194" s="50"/>
      <c r="O194" s="49"/>
      <c r="P194" s="50"/>
      <c r="Q194" s="49"/>
      <c r="R194" s="50"/>
      <c r="S194" s="58" t="s">
        <v>249</v>
      </c>
      <c r="T194" s="50"/>
      <c r="U194" s="50"/>
      <c r="V194" s="50"/>
      <c r="W194" s="50"/>
      <c r="X194" s="50"/>
      <c r="Y194" s="50"/>
      <c r="Z194" s="50"/>
      <c r="AA194" s="49" t="s">
        <v>48</v>
      </c>
      <c r="AB194" s="50"/>
      <c r="AC194" s="50"/>
      <c r="AD194" s="50"/>
      <c r="AE194" s="50"/>
      <c r="AF194" s="49" t="s">
        <v>30</v>
      </c>
      <c r="AG194" s="50"/>
      <c r="AH194" s="50"/>
      <c r="AI194" s="17" t="s">
        <v>165</v>
      </c>
      <c r="AJ194" s="64" t="s">
        <v>166</v>
      </c>
      <c r="AK194" s="50"/>
      <c r="AL194" s="50"/>
      <c r="AM194" s="50"/>
      <c r="AN194" s="50"/>
      <c r="AO194" s="50"/>
      <c r="AP194" s="18">
        <v>0</v>
      </c>
      <c r="AQ194" s="18">
        <v>0</v>
      </c>
      <c r="AR194" s="18">
        <v>0</v>
      </c>
      <c r="AS194" s="65">
        <v>0</v>
      </c>
      <c r="AT194" s="60"/>
      <c r="AU194" s="65">
        <v>0</v>
      </c>
      <c r="AV194" s="60"/>
      <c r="AW194" s="18">
        <v>0</v>
      </c>
      <c r="AX194" s="18">
        <v>0</v>
      </c>
      <c r="AY194" s="18">
        <v>0</v>
      </c>
      <c r="AZ194" s="18">
        <v>0</v>
      </c>
      <c r="BA194" s="18">
        <v>0</v>
      </c>
      <c r="BB194" s="18">
        <v>0</v>
      </c>
      <c r="BC194" s="18">
        <v>0</v>
      </c>
      <c r="BD194" s="18">
        <v>0</v>
      </c>
      <c r="BE194" s="11"/>
    </row>
    <row r="195" spans="1:57" s="10" customFormat="1" ht="15" customHeight="1" x14ac:dyDescent="0.25">
      <c r="A195" s="49" t="s">
        <v>27</v>
      </c>
      <c r="B195" s="50"/>
      <c r="C195" s="49" t="s">
        <v>33</v>
      </c>
      <c r="D195" s="50"/>
      <c r="E195" s="49" t="s">
        <v>35</v>
      </c>
      <c r="F195" s="50"/>
      <c r="G195" s="49" t="s">
        <v>37</v>
      </c>
      <c r="H195" s="50"/>
      <c r="I195" s="49" t="s">
        <v>38</v>
      </c>
      <c r="J195" s="50"/>
      <c r="K195" s="50"/>
      <c r="L195" s="49"/>
      <c r="M195" s="50"/>
      <c r="N195" s="50"/>
      <c r="O195" s="49"/>
      <c r="P195" s="50"/>
      <c r="Q195" s="49"/>
      <c r="R195" s="50"/>
      <c r="S195" s="58" t="s">
        <v>249</v>
      </c>
      <c r="T195" s="50"/>
      <c r="U195" s="50"/>
      <c r="V195" s="50"/>
      <c r="W195" s="50"/>
      <c r="X195" s="50"/>
      <c r="Y195" s="50"/>
      <c r="Z195" s="50"/>
      <c r="AA195" s="49" t="s">
        <v>29</v>
      </c>
      <c r="AB195" s="50"/>
      <c r="AC195" s="50"/>
      <c r="AD195" s="50"/>
      <c r="AE195" s="50"/>
      <c r="AF195" s="49" t="s">
        <v>30</v>
      </c>
      <c r="AG195" s="50"/>
      <c r="AH195" s="50"/>
      <c r="AI195" s="17" t="s">
        <v>31</v>
      </c>
      <c r="AJ195" s="64" t="s">
        <v>32</v>
      </c>
      <c r="AK195" s="50"/>
      <c r="AL195" s="50"/>
      <c r="AM195" s="50"/>
      <c r="AN195" s="50"/>
      <c r="AO195" s="50"/>
      <c r="AP195" s="18">
        <v>953937038</v>
      </c>
      <c r="AQ195" s="18">
        <v>609246225</v>
      </c>
      <c r="AR195" s="18">
        <v>344690813</v>
      </c>
      <c r="AS195" s="65">
        <v>0</v>
      </c>
      <c r="AT195" s="60"/>
      <c r="AU195" s="65">
        <v>234465920.94999999</v>
      </c>
      <c r="AV195" s="60"/>
      <c r="AW195" s="18">
        <v>374780304.05000001</v>
      </c>
      <c r="AX195" s="18">
        <v>219643947.15000001</v>
      </c>
      <c r="AY195" s="18">
        <v>14821973.800000001</v>
      </c>
      <c r="AZ195" s="18">
        <v>219643947.15000001</v>
      </c>
      <c r="BA195" s="18">
        <v>0</v>
      </c>
      <c r="BB195" s="18">
        <v>219643947.15000001</v>
      </c>
      <c r="BC195" s="18">
        <v>0</v>
      </c>
      <c r="BD195" s="18">
        <v>0</v>
      </c>
      <c r="BE195" s="11"/>
    </row>
    <row r="196" spans="1:57" s="10" customFormat="1" ht="15" customHeight="1" x14ac:dyDescent="0.25">
      <c r="A196" s="49" t="s">
        <v>27</v>
      </c>
      <c r="B196" s="50"/>
      <c r="C196" s="49" t="s">
        <v>33</v>
      </c>
      <c r="D196" s="50"/>
      <c r="E196" s="49" t="s">
        <v>35</v>
      </c>
      <c r="F196" s="50"/>
      <c r="G196" s="49" t="s">
        <v>37</v>
      </c>
      <c r="H196" s="50"/>
      <c r="I196" s="49" t="s">
        <v>38</v>
      </c>
      <c r="J196" s="50"/>
      <c r="K196" s="50"/>
      <c r="L196" s="49" t="s">
        <v>167</v>
      </c>
      <c r="M196" s="50"/>
      <c r="N196" s="50"/>
      <c r="O196" s="49"/>
      <c r="P196" s="50"/>
      <c r="Q196" s="49"/>
      <c r="R196" s="50"/>
      <c r="S196" s="58" t="s">
        <v>168</v>
      </c>
      <c r="T196" s="50"/>
      <c r="U196" s="50"/>
      <c r="V196" s="50"/>
      <c r="W196" s="50"/>
      <c r="X196" s="50"/>
      <c r="Y196" s="50"/>
      <c r="Z196" s="50"/>
      <c r="AA196" s="49" t="s">
        <v>29</v>
      </c>
      <c r="AB196" s="50"/>
      <c r="AC196" s="50"/>
      <c r="AD196" s="50"/>
      <c r="AE196" s="50"/>
      <c r="AF196" s="49" t="s">
        <v>30</v>
      </c>
      <c r="AG196" s="50"/>
      <c r="AH196" s="50"/>
      <c r="AI196" s="17" t="s">
        <v>31</v>
      </c>
      <c r="AJ196" s="64" t="s">
        <v>32</v>
      </c>
      <c r="AK196" s="50"/>
      <c r="AL196" s="50"/>
      <c r="AM196" s="50"/>
      <c r="AN196" s="50"/>
      <c r="AO196" s="50"/>
      <c r="AP196" s="18">
        <v>953937038</v>
      </c>
      <c r="AQ196" s="18">
        <v>609246225</v>
      </c>
      <c r="AR196" s="18">
        <v>344690813</v>
      </c>
      <c r="AS196" s="65">
        <v>0</v>
      </c>
      <c r="AT196" s="60"/>
      <c r="AU196" s="65">
        <v>234465920.94999999</v>
      </c>
      <c r="AV196" s="60"/>
      <c r="AW196" s="18">
        <v>374780304.05000001</v>
      </c>
      <c r="AX196" s="18">
        <v>219643947.15000001</v>
      </c>
      <c r="AY196" s="18">
        <v>14821973.800000001</v>
      </c>
      <c r="AZ196" s="18">
        <v>219643947.15000001</v>
      </c>
      <c r="BA196" s="18">
        <v>0</v>
      </c>
      <c r="BB196" s="18">
        <v>219643947.15000001</v>
      </c>
      <c r="BC196" s="18">
        <v>0</v>
      </c>
      <c r="BD196" s="18">
        <v>0</v>
      </c>
      <c r="BE196" s="11"/>
    </row>
    <row r="197" spans="1:57" s="10" customFormat="1" ht="15" customHeight="1" x14ac:dyDescent="0.25">
      <c r="A197" s="49" t="s">
        <v>27</v>
      </c>
      <c r="B197" s="50"/>
      <c r="C197" s="49" t="s">
        <v>33</v>
      </c>
      <c r="D197" s="50"/>
      <c r="E197" s="49" t="s">
        <v>35</v>
      </c>
      <c r="F197" s="50"/>
      <c r="G197" s="49" t="s">
        <v>37</v>
      </c>
      <c r="H197" s="50"/>
      <c r="I197" s="49" t="s">
        <v>38</v>
      </c>
      <c r="J197" s="50"/>
      <c r="K197" s="50"/>
      <c r="L197" s="49" t="s">
        <v>167</v>
      </c>
      <c r="M197" s="50"/>
      <c r="N197" s="50"/>
      <c r="O197" s="49"/>
      <c r="P197" s="50"/>
      <c r="Q197" s="49"/>
      <c r="R197" s="50"/>
      <c r="S197" s="58" t="s">
        <v>168</v>
      </c>
      <c r="T197" s="50"/>
      <c r="U197" s="50"/>
      <c r="V197" s="50"/>
      <c r="W197" s="50"/>
      <c r="X197" s="50"/>
      <c r="Y197" s="50"/>
      <c r="Z197" s="50"/>
      <c r="AA197" s="49" t="s">
        <v>29</v>
      </c>
      <c r="AB197" s="50"/>
      <c r="AC197" s="50"/>
      <c r="AD197" s="50"/>
      <c r="AE197" s="50"/>
      <c r="AF197" s="49" t="s">
        <v>30</v>
      </c>
      <c r="AG197" s="50"/>
      <c r="AH197" s="50"/>
      <c r="AI197" s="17" t="s">
        <v>153</v>
      </c>
      <c r="AJ197" s="64" t="s">
        <v>154</v>
      </c>
      <c r="AK197" s="50"/>
      <c r="AL197" s="50"/>
      <c r="AM197" s="50"/>
      <c r="AN197" s="50"/>
      <c r="AO197" s="50"/>
      <c r="AP197" s="18">
        <v>2932656126</v>
      </c>
      <c r="AQ197" s="18">
        <v>2932656126</v>
      </c>
      <c r="AR197" s="18">
        <v>0</v>
      </c>
      <c r="AS197" s="65">
        <v>0</v>
      </c>
      <c r="AT197" s="60"/>
      <c r="AU197" s="65">
        <v>2582460776.2399998</v>
      </c>
      <c r="AV197" s="60"/>
      <c r="AW197" s="18">
        <v>350195349.75999999</v>
      </c>
      <c r="AX197" s="18">
        <v>1862118420.0699999</v>
      </c>
      <c r="AY197" s="18">
        <v>720342356.16999996</v>
      </c>
      <c r="AZ197" s="18">
        <v>1862118420.0699999</v>
      </c>
      <c r="BA197" s="18">
        <v>0</v>
      </c>
      <c r="BB197" s="18">
        <v>1862118420.0699999</v>
      </c>
      <c r="BC197" s="18">
        <v>0</v>
      </c>
      <c r="BD197" s="18">
        <v>0</v>
      </c>
      <c r="BE197" s="11"/>
    </row>
    <row r="198" spans="1:57" s="10" customFormat="1" ht="15" customHeight="1" x14ac:dyDescent="0.25">
      <c r="A198" s="49" t="s">
        <v>27</v>
      </c>
      <c r="B198" s="50"/>
      <c r="C198" s="49" t="s">
        <v>33</v>
      </c>
      <c r="D198" s="50"/>
      <c r="E198" s="49" t="s">
        <v>35</v>
      </c>
      <c r="F198" s="50"/>
      <c r="G198" s="49" t="s">
        <v>37</v>
      </c>
      <c r="H198" s="50"/>
      <c r="I198" s="49" t="s">
        <v>38</v>
      </c>
      <c r="J198" s="50"/>
      <c r="K198" s="50"/>
      <c r="L198" s="49"/>
      <c r="M198" s="50"/>
      <c r="N198" s="50"/>
      <c r="O198" s="49"/>
      <c r="P198" s="50"/>
      <c r="Q198" s="49"/>
      <c r="R198" s="50"/>
      <c r="S198" s="58" t="s">
        <v>249</v>
      </c>
      <c r="T198" s="50"/>
      <c r="U198" s="50"/>
      <c r="V198" s="50"/>
      <c r="W198" s="50"/>
      <c r="X198" s="50"/>
      <c r="Y198" s="50"/>
      <c r="Z198" s="50"/>
      <c r="AA198" s="49" t="s">
        <v>29</v>
      </c>
      <c r="AB198" s="50"/>
      <c r="AC198" s="50"/>
      <c r="AD198" s="50"/>
      <c r="AE198" s="50"/>
      <c r="AF198" s="49" t="s">
        <v>30</v>
      </c>
      <c r="AG198" s="50"/>
      <c r="AH198" s="50"/>
      <c r="AI198" s="17" t="s">
        <v>153</v>
      </c>
      <c r="AJ198" s="64" t="s">
        <v>154</v>
      </c>
      <c r="AK198" s="50"/>
      <c r="AL198" s="50"/>
      <c r="AM198" s="50"/>
      <c r="AN198" s="50"/>
      <c r="AO198" s="50"/>
      <c r="AP198" s="18">
        <v>2932656126</v>
      </c>
      <c r="AQ198" s="18">
        <v>2932656126</v>
      </c>
      <c r="AR198" s="18">
        <v>0</v>
      </c>
      <c r="AS198" s="65">
        <v>0</v>
      </c>
      <c r="AT198" s="60"/>
      <c r="AU198" s="65">
        <v>2582460776.2399998</v>
      </c>
      <c r="AV198" s="60"/>
      <c r="AW198" s="18">
        <v>350195349.75999999</v>
      </c>
      <c r="AX198" s="18">
        <v>1862118420.0699999</v>
      </c>
      <c r="AY198" s="18">
        <v>720342356.16999996</v>
      </c>
      <c r="AZ198" s="18">
        <v>1862118420.0699999</v>
      </c>
      <c r="BA198" s="18">
        <v>0</v>
      </c>
      <c r="BB198" s="18">
        <v>1862118420.0699999</v>
      </c>
      <c r="BC198" s="18">
        <v>0</v>
      </c>
      <c r="BD198" s="18">
        <v>0</v>
      </c>
      <c r="BE198" s="11"/>
    </row>
    <row r="199" spans="1:57" s="10" customFormat="1" ht="15" customHeight="1" x14ac:dyDescent="0.25">
      <c r="A199" s="49" t="s">
        <v>27</v>
      </c>
      <c r="B199" s="50"/>
      <c r="C199" s="49" t="s">
        <v>33</v>
      </c>
      <c r="D199" s="50"/>
      <c r="E199" s="49" t="s">
        <v>35</v>
      </c>
      <c r="F199" s="50"/>
      <c r="G199" s="49" t="s">
        <v>37</v>
      </c>
      <c r="H199" s="50"/>
      <c r="I199" s="49" t="s">
        <v>38</v>
      </c>
      <c r="J199" s="50"/>
      <c r="K199" s="50"/>
      <c r="L199" s="49"/>
      <c r="M199" s="50"/>
      <c r="N199" s="50"/>
      <c r="O199" s="49"/>
      <c r="P199" s="50"/>
      <c r="Q199" s="49"/>
      <c r="R199" s="50"/>
      <c r="S199" s="58" t="s">
        <v>249</v>
      </c>
      <c r="T199" s="50"/>
      <c r="U199" s="50"/>
      <c r="V199" s="50"/>
      <c r="W199" s="50"/>
      <c r="X199" s="50"/>
      <c r="Y199" s="50"/>
      <c r="Z199" s="50"/>
      <c r="AA199" s="49" t="s">
        <v>48</v>
      </c>
      <c r="AB199" s="50"/>
      <c r="AC199" s="50"/>
      <c r="AD199" s="50"/>
      <c r="AE199" s="50"/>
      <c r="AF199" s="49" t="s">
        <v>30</v>
      </c>
      <c r="AG199" s="50"/>
      <c r="AH199" s="50"/>
      <c r="AI199" s="17" t="s">
        <v>165</v>
      </c>
      <c r="AJ199" s="64" t="s">
        <v>166</v>
      </c>
      <c r="AK199" s="50"/>
      <c r="AL199" s="50"/>
      <c r="AM199" s="50"/>
      <c r="AN199" s="50"/>
      <c r="AO199" s="50"/>
      <c r="AP199" s="18">
        <v>0</v>
      </c>
      <c r="AQ199" s="18">
        <v>0</v>
      </c>
      <c r="AR199" s="18">
        <v>0</v>
      </c>
      <c r="AS199" s="65">
        <v>0</v>
      </c>
      <c r="AT199" s="60"/>
      <c r="AU199" s="65">
        <v>0</v>
      </c>
      <c r="AV199" s="60"/>
      <c r="AW199" s="18">
        <v>0</v>
      </c>
      <c r="AX199" s="18">
        <v>0</v>
      </c>
      <c r="AY199" s="18">
        <v>0</v>
      </c>
      <c r="AZ199" s="18">
        <v>0</v>
      </c>
      <c r="BA199" s="18">
        <v>0</v>
      </c>
      <c r="BB199" s="18">
        <v>0</v>
      </c>
      <c r="BC199" s="18">
        <v>0</v>
      </c>
      <c r="BD199" s="18">
        <v>0</v>
      </c>
      <c r="BE199" s="11"/>
    </row>
    <row r="200" spans="1:57" s="10" customFormat="1" ht="15" customHeight="1" x14ac:dyDescent="0.25">
      <c r="A200" s="49" t="s">
        <v>27</v>
      </c>
      <c r="B200" s="50"/>
      <c r="C200" s="49" t="s">
        <v>33</v>
      </c>
      <c r="D200" s="50"/>
      <c r="E200" s="49" t="s">
        <v>35</v>
      </c>
      <c r="F200" s="50"/>
      <c r="G200" s="49" t="s">
        <v>37</v>
      </c>
      <c r="H200" s="50"/>
      <c r="I200" s="49" t="s">
        <v>38</v>
      </c>
      <c r="J200" s="50"/>
      <c r="K200" s="50"/>
      <c r="L200" s="49" t="s">
        <v>167</v>
      </c>
      <c r="M200" s="50"/>
      <c r="N200" s="50"/>
      <c r="O200" s="49"/>
      <c r="P200" s="50"/>
      <c r="Q200" s="49"/>
      <c r="R200" s="50"/>
      <c r="S200" s="58" t="s">
        <v>168</v>
      </c>
      <c r="T200" s="50"/>
      <c r="U200" s="50"/>
      <c r="V200" s="50"/>
      <c r="W200" s="50"/>
      <c r="X200" s="50"/>
      <c r="Y200" s="50"/>
      <c r="Z200" s="50"/>
      <c r="AA200" s="49" t="s">
        <v>48</v>
      </c>
      <c r="AB200" s="50"/>
      <c r="AC200" s="50"/>
      <c r="AD200" s="50"/>
      <c r="AE200" s="50"/>
      <c r="AF200" s="49" t="s">
        <v>30</v>
      </c>
      <c r="AG200" s="50"/>
      <c r="AH200" s="50"/>
      <c r="AI200" s="17" t="s">
        <v>165</v>
      </c>
      <c r="AJ200" s="64" t="s">
        <v>166</v>
      </c>
      <c r="AK200" s="50"/>
      <c r="AL200" s="50"/>
      <c r="AM200" s="50"/>
      <c r="AN200" s="50"/>
      <c r="AO200" s="50"/>
      <c r="AP200" s="18">
        <v>0</v>
      </c>
      <c r="AQ200" s="18">
        <v>0</v>
      </c>
      <c r="AR200" s="18">
        <v>0</v>
      </c>
      <c r="AS200" s="65">
        <v>0</v>
      </c>
      <c r="AT200" s="60"/>
      <c r="AU200" s="65">
        <v>0</v>
      </c>
      <c r="AV200" s="60"/>
      <c r="AW200" s="18">
        <v>0</v>
      </c>
      <c r="AX200" s="18">
        <v>0</v>
      </c>
      <c r="AY200" s="18">
        <v>0</v>
      </c>
      <c r="AZ200" s="18">
        <v>0</v>
      </c>
      <c r="BA200" s="18">
        <v>0</v>
      </c>
      <c r="BB200" s="18">
        <v>0</v>
      </c>
      <c r="BC200" s="18">
        <v>0</v>
      </c>
      <c r="BD200" s="18">
        <v>0</v>
      </c>
      <c r="BE200" s="11"/>
    </row>
    <row r="201" spans="1:57" s="10" customFormat="1" ht="15" customHeight="1" x14ac:dyDescent="0.25">
      <c r="A201" s="51" t="s">
        <v>27</v>
      </c>
      <c r="B201" s="50"/>
      <c r="C201" s="51" t="s">
        <v>33</v>
      </c>
      <c r="D201" s="50"/>
      <c r="E201" s="51" t="s">
        <v>35</v>
      </c>
      <c r="F201" s="50"/>
      <c r="G201" s="51" t="s">
        <v>37</v>
      </c>
      <c r="H201" s="50"/>
      <c r="I201" s="51" t="s">
        <v>38</v>
      </c>
      <c r="J201" s="50"/>
      <c r="K201" s="50"/>
      <c r="L201" s="51" t="s">
        <v>167</v>
      </c>
      <c r="M201" s="50"/>
      <c r="N201" s="50"/>
      <c r="O201" s="51" t="s">
        <v>41</v>
      </c>
      <c r="P201" s="50"/>
      <c r="Q201" s="51"/>
      <c r="R201" s="50"/>
      <c r="S201" s="61" t="s">
        <v>275</v>
      </c>
      <c r="T201" s="50"/>
      <c r="U201" s="50"/>
      <c r="V201" s="50"/>
      <c r="W201" s="50"/>
      <c r="X201" s="50"/>
      <c r="Y201" s="50"/>
      <c r="Z201" s="50"/>
      <c r="AA201" s="51" t="s">
        <v>29</v>
      </c>
      <c r="AB201" s="50"/>
      <c r="AC201" s="50"/>
      <c r="AD201" s="50"/>
      <c r="AE201" s="50"/>
      <c r="AF201" s="51" t="s">
        <v>30</v>
      </c>
      <c r="AG201" s="50"/>
      <c r="AH201" s="50"/>
      <c r="AI201" s="19" t="s">
        <v>31</v>
      </c>
      <c r="AJ201" s="62" t="s">
        <v>32</v>
      </c>
      <c r="AK201" s="50"/>
      <c r="AL201" s="50"/>
      <c r="AM201" s="50"/>
      <c r="AN201" s="50"/>
      <c r="AO201" s="50"/>
      <c r="AP201" s="20">
        <v>953937038</v>
      </c>
      <c r="AQ201" s="20">
        <v>609246225</v>
      </c>
      <c r="AR201" s="20">
        <v>344690813</v>
      </c>
      <c r="AS201" s="59">
        <v>0</v>
      </c>
      <c r="AT201" s="60"/>
      <c r="AU201" s="59">
        <v>234465920.94999999</v>
      </c>
      <c r="AV201" s="60"/>
      <c r="AW201" s="20">
        <v>374780304.05000001</v>
      </c>
      <c r="AX201" s="20">
        <v>219643947.15000001</v>
      </c>
      <c r="AY201" s="20">
        <v>14821973.800000001</v>
      </c>
      <c r="AZ201" s="20">
        <v>219643947.15000001</v>
      </c>
      <c r="BA201" s="20">
        <v>0</v>
      </c>
      <c r="BB201" s="20">
        <v>219643947.15000001</v>
      </c>
      <c r="BC201" s="20">
        <v>0</v>
      </c>
      <c r="BD201" s="20">
        <v>0</v>
      </c>
      <c r="BE201" s="11"/>
    </row>
    <row r="202" spans="1:57" s="10" customFormat="1" ht="15" customHeight="1" x14ac:dyDescent="0.25">
      <c r="A202" s="51" t="s">
        <v>27</v>
      </c>
      <c r="B202" s="50"/>
      <c r="C202" s="51" t="s">
        <v>33</v>
      </c>
      <c r="D202" s="50"/>
      <c r="E202" s="51" t="s">
        <v>35</v>
      </c>
      <c r="F202" s="50"/>
      <c r="G202" s="51" t="s">
        <v>37</v>
      </c>
      <c r="H202" s="50"/>
      <c r="I202" s="51" t="s">
        <v>38</v>
      </c>
      <c r="J202" s="50"/>
      <c r="K202" s="50"/>
      <c r="L202" s="51" t="s">
        <v>167</v>
      </c>
      <c r="M202" s="50"/>
      <c r="N202" s="50"/>
      <c r="O202" s="51" t="s">
        <v>41</v>
      </c>
      <c r="P202" s="50"/>
      <c r="Q202" s="51"/>
      <c r="R202" s="50"/>
      <c r="S202" s="61" t="s">
        <v>275</v>
      </c>
      <c r="T202" s="50"/>
      <c r="U202" s="50"/>
      <c r="V202" s="50"/>
      <c r="W202" s="50"/>
      <c r="X202" s="50"/>
      <c r="Y202" s="50"/>
      <c r="Z202" s="50"/>
      <c r="AA202" s="51" t="s">
        <v>29</v>
      </c>
      <c r="AB202" s="50"/>
      <c r="AC202" s="50"/>
      <c r="AD202" s="50"/>
      <c r="AE202" s="50"/>
      <c r="AF202" s="51" t="s">
        <v>30</v>
      </c>
      <c r="AG202" s="50"/>
      <c r="AH202" s="50"/>
      <c r="AI202" s="19" t="s">
        <v>153</v>
      </c>
      <c r="AJ202" s="62" t="s">
        <v>154</v>
      </c>
      <c r="AK202" s="50"/>
      <c r="AL202" s="50"/>
      <c r="AM202" s="50"/>
      <c r="AN202" s="50"/>
      <c r="AO202" s="50"/>
      <c r="AP202" s="20">
        <v>2932656126</v>
      </c>
      <c r="AQ202" s="20">
        <v>2932656126</v>
      </c>
      <c r="AR202" s="20">
        <v>0</v>
      </c>
      <c r="AS202" s="59">
        <v>0</v>
      </c>
      <c r="AT202" s="60"/>
      <c r="AU202" s="59">
        <v>2582460776.2399998</v>
      </c>
      <c r="AV202" s="60"/>
      <c r="AW202" s="20">
        <v>350195349.75999999</v>
      </c>
      <c r="AX202" s="20">
        <v>1862118420.0699999</v>
      </c>
      <c r="AY202" s="20">
        <v>720342356.16999996</v>
      </c>
      <c r="AZ202" s="20">
        <v>1862118420.0699999</v>
      </c>
      <c r="BA202" s="20">
        <v>0</v>
      </c>
      <c r="BB202" s="20">
        <v>1862118420.0699999</v>
      </c>
      <c r="BC202" s="20">
        <v>0</v>
      </c>
      <c r="BD202" s="20">
        <v>0</v>
      </c>
      <c r="BE202" s="11"/>
    </row>
    <row r="203" spans="1:57" s="10" customFormat="1" ht="15" customHeight="1" x14ac:dyDescent="0.25">
      <c r="A203" s="51" t="s">
        <v>27</v>
      </c>
      <c r="B203" s="50"/>
      <c r="C203" s="51" t="s">
        <v>33</v>
      </c>
      <c r="D203" s="50"/>
      <c r="E203" s="51" t="s">
        <v>35</v>
      </c>
      <c r="F203" s="50"/>
      <c r="G203" s="51" t="s">
        <v>37</v>
      </c>
      <c r="H203" s="50"/>
      <c r="I203" s="51" t="s">
        <v>38</v>
      </c>
      <c r="J203" s="50"/>
      <c r="K203" s="50"/>
      <c r="L203" s="51" t="s">
        <v>167</v>
      </c>
      <c r="M203" s="50"/>
      <c r="N203" s="50"/>
      <c r="O203" s="51" t="s">
        <v>41</v>
      </c>
      <c r="P203" s="50"/>
      <c r="Q203" s="51"/>
      <c r="R203" s="50"/>
      <c r="S203" s="61" t="s">
        <v>275</v>
      </c>
      <c r="T203" s="50"/>
      <c r="U203" s="50"/>
      <c r="V203" s="50"/>
      <c r="W203" s="50"/>
      <c r="X203" s="50"/>
      <c r="Y203" s="50"/>
      <c r="Z203" s="50"/>
      <c r="AA203" s="51" t="s">
        <v>48</v>
      </c>
      <c r="AB203" s="50"/>
      <c r="AC203" s="50"/>
      <c r="AD203" s="50"/>
      <c r="AE203" s="50"/>
      <c r="AF203" s="51" t="s">
        <v>30</v>
      </c>
      <c r="AG203" s="50"/>
      <c r="AH203" s="50"/>
      <c r="AI203" s="19" t="s">
        <v>165</v>
      </c>
      <c r="AJ203" s="62" t="s">
        <v>166</v>
      </c>
      <c r="AK203" s="50"/>
      <c r="AL203" s="50"/>
      <c r="AM203" s="50"/>
      <c r="AN203" s="50"/>
      <c r="AO203" s="50"/>
      <c r="AP203" s="20">
        <v>0</v>
      </c>
      <c r="AQ203" s="20">
        <v>0</v>
      </c>
      <c r="AR203" s="20">
        <v>0</v>
      </c>
      <c r="AS203" s="59">
        <v>0</v>
      </c>
      <c r="AT203" s="60"/>
      <c r="AU203" s="59">
        <v>0</v>
      </c>
      <c r="AV203" s="60"/>
      <c r="AW203" s="20">
        <v>0</v>
      </c>
      <c r="AX203" s="20">
        <v>0</v>
      </c>
      <c r="AY203" s="20">
        <v>0</v>
      </c>
      <c r="AZ203" s="20">
        <v>0</v>
      </c>
      <c r="BA203" s="20">
        <v>0</v>
      </c>
      <c r="BB203" s="20">
        <v>0</v>
      </c>
      <c r="BC203" s="20">
        <v>0</v>
      </c>
      <c r="BD203" s="20">
        <v>0</v>
      </c>
      <c r="BE203" s="11"/>
    </row>
    <row r="204" spans="1:57" s="10" customFormat="1" ht="15" customHeight="1" x14ac:dyDescent="0.25">
      <c r="A204" s="49" t="s">
        <v>27</v>
      </c>
      <c r="B204" s="50"/>
      <c r="C204" s="49" t="s">
        <v>156</v>
      </c>
      <c r="D204" s="50"/>
      <c r="E204" s="49"/>
      <c r="F204" s="50"/>
      <c r="G204" s="49"/>
      <c r="H204" s="50"/>
      <c r="I204" s="49"/>
      <c r="J204" s="50"/>
      <c r="K204" s="50"/>
      <c r="L204" s="49"/>
      <c r="M204" s="50"/>
      <c r="N204" s="50"/>
      <c r="O204" s="49"/>
      <c r="P204" s="50"/>
      <c r="Q204" s="49"/>
      <c r="R204" s="50"/>
      <c r="S204" s="58" t="s">
        <v>157</v>
      </c>
      <c r="T204" s="50"/>
      <c r="U204" s="50"/>
      <c r="V204" s="50"/>
      <c r="W204" s="50"/>
      <c r="X204" s="50"/>
      <c r="Y204" s="50"/>
      <c r="Z204" s="50"/>
      <c r="AA204" s="49" t="s">
        <v>29</v>
      </c>
      <c r="AB204" s="50"/>
      <c r="AC204" s="50"/>
      <c r="AD204" s="50"/>
      <c r="AE204" s="50"/>
      <c r="AF204" s="49" t="s">
        <v>30</v>
      </c>
      <c r="AG204" s="50"/>
      <c r="AH204" s="50"/>
      <c r="AI204" s="17" t="s">
        <v>153</v>
      </c>
      <c r="AJ204" s="64" t="s">
        <v>154</v>
      </c>
      <c r="AK204" s="50"/>
      <c r="AL204" s="50"/>
      <c r="AM204" s="50"/>
      <c r="AN204" s="50"/>
      <c r="AO204" s="50"/>
      <c r="AP204" s="18">
        <v>694944979</v>
      </c>
      <c r="AQ204" s="18">
        <v>587727499</v>
      </c>
      <c r="AR204" s="18">
        <v>107217480</v>
      </c>
      <c r="AS204" s="65">
        <v>0</v>
      </c>
      <c r="AT204" s="60"/>
      <c r="AU204" s="65">
        <v>218011445.09999999</v>
      </c>
      <c r="AV204" s="60"/>
      <c r="AW204" s="18">
        <v>369716053.89999998</v>
      </c>
      <c r="AX204" s="18">
        <v>119807968</v>
      </c>
      <c r="AY204" s="18">
        <v>98203477.099999994</v>
      </c>
      <c r="AZ204" s="18">
        <v>119807968</v>
      </c>
      <c r="BA204" s="18">
        <v>0</v>
      </c>
      <c r="BB204" s="18">
        <v>119807968</v>
      </c>
      <c r="BC204" s="18">
        <v>0</v>
      </c>
      <c r="BD204" s="18">
        <v>0</v>
      </c>
      <c r="BE204" s="11"/>
    </row>
    <row r="205" spans="1:57" s="10" customFormat="1" ht="15" customHeight="1" x14ac:dyDescent="0.25">
      <c r="A205" s="49" t="s">
        <v>27</v>
      </c>
      <c r="B205" s="50"/>
      <c r="C205" s="49" t="s">
        <v>156</v>
      </c>
      <c r="D205" s="50"/>
      <c r="E205" s="49" t="s">
        <v>35</v>
      </c>
      <c r="F205" s="50"/>
      <c r="G205" s="49"/>
      <c r="H205" s="50"/>
      <c r="I205" s="49"/>
      <c r="J205" s="50"/>
      <c r="K205" s="50"/>
      <c r="L205" s="49"/>
      <c r="M205" s="50"/>
      <c r="N205" s="50"/>
      <c r="O205" s="49"/>
      <c r="P205" s="50"/>
      <c r="Q205" s="49"/>
      <c r="R205" s="50"/>
      <c r="S205" s="58" t="s">
        <v>36</v>
      </c>
      <c r="T205" s="50"/>
      <c r="U205" s="50"/>
      <c r="V205" s="50"/>
      <c r="W205" s="50"/>
      <c r="X205" s="50"/>
      <c r="Y205" s="50"/>
      <c r="Z205" s="50"/>
      <c r="AA205" s="49" t="s">
        <v>29</v>
      </c>
      <c r="AB205" s="50"/>
      <c r="AC205" s="50"/>
      <c r="AD205" s="50"/>
      <c r="AE205" s="50"/>
      <c r="AF205" s="49" t="s">
        <v>30</v>
      </c>
      <c r="AG205" s="50"/>
      <c r="AH205" s="50"/>
      <c r="AI205" s="17" t="s">
        <v>153</v>
      </c>
      <c r="AJ205" s="64" t="s">
        <v>154</v>
      </c>
      <c r="AK205" s="50"/>
      <c r="AL205" s="50"/>
      <c r="AM205" s="50"/>
      <c r="AN205" s="50"/>
      <c r="AO205" s="50"/>
      <c r="AP205" s="18">
        <v>694944979</v>
      </c>
      <c r="AQ205" s="18">
        <v>587727499</v>
      </c>
      <c r="AR205" s="18">
        <v>107217480</v>
      </c>
      <c r="AS205" s="65">
        <v>0</v>
      </c>
      <c r="AT205" s="60"/>
      <c r="AU205" s="65">
        <v>218011445.09999999</v>
      </c>
      <c r="AV205" s="60"/>
      <c r="AW205" s="18">
        <v>369716053.89999998</v>
      </c>
      <c r="AX205" s="18">
        <v>119807968</v>
      </c>
      <c r="AY205" s="18">
        <v>98203477.099999994</v>
      </c>
      <c r="AZ205" s="18">
        <v>119807968</v>
      </c>
      <c r="BA205" s="18">
        <v>0</v>
      </c>
      <c r="BB205" s="18">
        <v>119807968</v>
      </c>
      <c r="BC205" s="18">
        <v>0</v>
      </c>
      <c r="BD205" s="18">
        <v>0</v>
      </c>
      <c r="BE205" s="11"/>
    </row>
    <row r="206" spans="1:57" s="10" customFormat="1" ht="15" customHeight="1" x14ac:dyDescent="0.25">
      <c r="A206" s="49" t="s">
        <v>27</v>
      </c>
      <c r="B206" s="50"/>
      <c r="C206" s="49" t="s">
        <v>156</v>
      </c>
      <c r="D206" s="50"/>
      <c r="E206" s="49" t="s">
        <v>35</v>
      </c>
      <c r="F206" s="50"/>
      <c r="G206" s="49" t="s">
        <v>158</v>
      </c>
      <c r="H206" s="50"/>
      <c r="I206" s="49"/>
      <c r="J206" s="50"/>
      <c r="K206" s="50"/>
      <c r="L206" s="49"/>
      <c r="M206" s="50"/>
      <c r="N206" s="50"/>
      <c r="O206" s="49"/>
      <c r="P206" s="50"/>
      <c r="Q206" s="49"/>
      <c r="R206" s="50"/>
      <c r="S206" s="58" t="s">
        <v>270</v>
      </c>
      <c r="T206" s="50"/>
      <c r="U206" s="50"/>
      <c r="V206" s="50"/>
      <c r="W206" s="50"/>
      <c r="X206" s="50"/>
      <c r="Y206" s="50"/>
      <c r="Z206" s="50"/>
      <c r="AA206" s="49" t="s">
        <v>29</v>
      </c>
      <c r="AB206" s="50"/>
      <c r="AC206" s="50"/>
      <c r="AD206" s="50"/>
      <c r="AE206" s="50"/>
      <c r="AF206" s="49" t="s">
        <v>30</v>
      </c>
      <c r="AG206" s="50"/>
      <c r="AH206" s="50"/>
      <c r="AI206" s="17" t="s">
        <v>153</v>
      </c>
      <c r="AJ206" s="64" t="s">
        <v>154</v>
      </c>
      <c r="AK206" s="50"/>
      <c r="AL206" s="50"/>
      <c r="AM206" s="50"/>
      <c r="AN206" s="50"/>
      <c r="AO206" s="50"/>
      <c r="AP206" s="18">
        <v>694944979</v>
      </c>
      <c r="AQ206" s="18">
        <v>587727499</v>
      </c>
      <c r="AR206" s="18">
        <v>107217480</v>
      </c>
      <c r="AS206" s="65">
        <v>0</v>
      </c>
      <c r="AT206" s="60"/>
      <c r="AU206" s="65">
        <v>218011445.09999999</v>
      </c>
      <c r="AV206" s="60"/>
      <c r="AW206" s="18">
        <v>369716053.89999998</v>
      </c>
      <c r="AX206" s="18">
        <v>119807968</v>
      </c>
      <c r="AY206" s="18">
        <v>98203477.099999994</v>
      </c>
      <c r="AZ206" s="18">
        <v>119807968</v>
      </c>
      <c r="BA206" s="18">
        <v>0</v>
      </c>
      <c r="BB206" s="18">
        <v>119807968</v>
      </c>
      <c r="BC206" s="18">
        <v>0</v>
      </c>
      <c r="BD206" s="18">
        <v>0</v>
      </c>
      <c r="BE206" s="11"/>
    </row>
    <row r="207" spans="1:57" s="10" customFormat="1" ht="15" customHeight="1" x14ac:dyDescent="0.25">
      <c r="A207" s="49" t="s">
        <v>27</v>
      </c>
      <c r="B207" s="50"/>
      <c r="C207" s="49" t="s">
        <v>156</v>
      </c>
      <c r="D207" s="50"/>
      <c r="E207" s="49" t="s">
        <v>35</v>
      </c>
      <c r="F207" s="50"/>
      <c r="G207" s="49" t="s">
        <v>158</v>
      </c>
      <c r="H207" s="50"/>
      <c r="I207" s="49" t="s">
        <v>38</v>
      </c>
      <c r="J207" s="50"/>
      <c r="K207" s="50"/>
      <c r="L207" s="49" t="s">
        <v>159</v>
      </c>
      <c r="M207" s="50"/>
      <c r="N207" s="50"/>
      <c r="O207" s="49"/>
      <c r="P207" s="50"/>
      <c r="Q207" s="49"/>
      <c r="R207" s="50"/>
      <c r="S207" s="58" t="s">
        <v>160</v>
      </c>
      <c r="T207" s="50"/>
      <c r="U207" s="50"/>
      <c r="V207" s="50"/>
      <c r="W207" s="50"/>
      <c r="X207" s="50"/>
      <c r="Y207" s="50"/>
      <c r="Z207" s="50"/>
      <c r="AA207" s="49" t="s">
        <v>29</v>
      </c>
      <c r="AB207" s="50"/>
      <c r="AC207" s="50"/>
      <c r="AD207" s="50"/>
      <c r="AE207" s="50"/>
      <c r="AF207" s="49" t="s">
        <v>30</v>
      </c>
      <c r="AG207" s="50"/>
      <c r="AH207" s="50"/>
      <c r="AI207" s="17" t="s">
        <v>153</v>
      </c>
      <c r="AJ207" s="64" t="s">
        <v>154</v>
      </c>
      <c r="AK207" s="50"/>
      <c r="AL207" s="50"/>
      <c r="AM207" s="50"/>
      <c r="AN207" s="50"/>
      <c r="AO207" s="50"/>
      <c r="AP207" s="18">
        <v>0</v>
      </c>
      <c r="AQ207" s="18">
        <v>0</v>
      </c>
      <c r="AR207" s="18">
        <v>0</v>
      </c>
      <c r="AS207" s="65">
        <v>0</v>
      </c>
      <c r="AT207" s="60"/>
      <c r="AU207" s="65">
        <v>0</v>
      </c>
      <c r="AV207" s="60"/>
      <c r="AW207" s="18">
        <v>0</v>
      </c>
      <c r="AX207" s="18">
        <v>0</v>
      </c>
      <c r="AY207" s="18">
        <v>0</v>
      </c>
      <c r="AZ207" s="18">
        <v>0</v>
      </c>
      <c r="BA207" s="18">
        <v>0</v>
      </c>
      <c r="BB207" s="18">
        <v>0</v>
      </c>
      <c r="BC207" s="18">
        <v>0</v>
      </c>
      <c r="BD207" s="18">
        <v>0</v>
      </c>
      <c r="BE207" s="11"/>
    </row>
    <row r="208" spans="1:57" s="10" customFormat="1" ht="15" customHeight="1" x14ac:dyDescent="0.25">
      <c r="A208" s="49" t="s">
        <v>27</v>
      </c>
      <c r="B208" s="50"/>
      <c r="C208" s="49" t="s">
        <v>156</v>
      </c>
      <c r="D208" s="50"/>
      <c r="E208" s="49" t="s">
        <v>35</v>
      </c>
      <c r="F208" s="50"/>
      <c r="G208" s="49" t="s">
        <v>158</v>
      </c>
      <c r="H208" s="50"/>
      <c r="I208" s="49" t="s">
        <v>38</v>
      </c>
      <c r="J208" s="50"/>
      <c r="K208" s="50"/>
      <c r="L208" s="49" t="s">
        <v>169</v>
      </c>
      <c r="M208" s="50"/>
      <c r="N208" s="50"/>
      <c r="O208" s="49"/>
      <c r="P208" s="50"/>
      <c r="Q208" s="49"/>
      <c r="R208" s="50"/>
      <c r="S208" s="58" t="s">
        <v>170</v>
      </c>
      <c r="T208" s="50"/>
      <c r="U208" s="50"/>
      <c r="V208" s="50"/>
      <c r="W208" s="50"/>
      <c r="X208" s="50"/>
      <c r="Y208" s="50"/>
      <c r="Z208" s="50"/>
      <c r="AA208" s="49" t="s">
        <v>29</v>
      </c>
      <c r="AB208" s="50"/>
      <c r="AC208" s="50"/>
      <c r="AD208" s="50"/>
      <c r="AE208" s="50"/>
      <c r="AF208" s="49" t="s">
        <v>30</v>
      </c>
      <c r="AG208" s="50"/>
      <c r="AH208" s="50"/>
      <c r="AI208" s="17" t="s">
        <v>153</v>
      </c>
      <c r="AJ208" s="64" t="s">
        <v>154</v>
      </c>
      <c r="AK208" s="50"/>
      <c r="AL208" s="50"/>
      <c r="AM208" s="50"/>
      <c r="AN208" s="50"/>
      <c r="AO208" s="50"/>
      <c r="AP208" s="18">
        <v>694944979</v>
      </c>
      <c r="AQ208" s="18">
        <v>587727499</v>
      </c>
      <c r="AR208" s="18">
        <v>107217480</v>
      </c>
      <c r="AS208" s="65">
        <v>0</v>
      </c>
      <c r="AT208" s="60"/>
      <c r="AU208" s="65">
        <v>218011445.09999999</v>
      </c>
      <c r="AV208" s="60"/>
      <c r="AW208" s="18">
        <v>369716053.89999998</v>
      </c>
      <c r="AX208" s="18">
        <v>119807968</v>
      </c>
      <c r="AY208" s="18">
        <v>98203477.099999994</v>
      </c>
      <c r="AZ208" s="18">
        <v>119807968</v>
      </c>
      <c r="BA208" s="18">
        <v>0</v>
      </c>
      <c r="BB208" s="18">
        <v>119807968</v>
      </c>
      <c r="BC208" s="18">
        <v>0</v>
      </c>
      <c r="BD208" s="18">
        <v>0</v>
      </c>
      <c r="BE208" s="11"/>
    </row>
    <row r="209" spans="1:57" s="10" customFormat="1" ht="15" customHeight="1" x14ac:dyDescent="0.25">
      <c r="A209" s="49" t="s">
        <v>27</v>
      </c>
      <c r="B209" s="50"/>
      <c r="C209" s="49" t="s">
        <v>156</v>
      </c>
      <c r="D209" s="50"/>
      <c r="E209" s="49" t="s">
        <v>35</v>
      </c>
      <c r="F209" s="50"/>
      <c r="G209" s="49" t="s">
        <v>158</v>
      </c>
      <c r="H209" s="50"/>
      <c r="I209" s="49" t="s">
        <v>38</v>
      </c>
      <c r="J209" s="50"/>
      <c r="K209" s="50"/>
      <c r="L209" s="49"/>
      <c r="M209" s="50"/>
      <c r="N209" s="50"/>
      <c r="O209" s="49"/>
      <c r="P209" s="50"/>
      <c r="Q209" s="49"/>
      <c r="R209" s="50"/>
      <c r="S209" s="58" t="s">
        <v>270</v>
      </c>
      <c r="T209" s="50"/>
      <c r="U209" s="50"/>
      <c r="V209" s="50"/>
      <c r="W209" s="50"/>
      <c r="X209" s="50"/>
      <c r="Y209" s="50"/>
      <c r="Z209" s="50"/>
      <c r="AA209" s="49" t="s">
        <v>29</v>
      </c>
      <c r="AB209" s="50"/>
      <c r="AC209" s="50"/>
      <c r="AD209" s="50"/>
      <c r="AE209" s="50"/>
      <c r="AF209" s="49" t="s">
        <v>30</v>
      </c>
      <c r="AG209" s="50"/>
      <c r="AH209" s="50"/>
      <c r="AI209" s="17" t="s">
        <v>153</v>
      </c>
      <c r="AJ209" s="64" t="s">
        <v>154</v>
      </c>
      <c r="AK209" s="50"/>
      <c r="AL209" s="50"/>
      <c r="AM209" s="50"/>
      <c r="AN209" s="50"/>
      <c r="AO209" s="50"/>
      <c r="AP209" s="18">
        <v>694944979</v>
      </c>
      <c r="AQ209" s="18">
        <v>587727499</v>
      </c>
      <c r="AR209" s="18">
        <v>107217480</v>
      </c>
      <c r="AS209" s="65">
        <v>0</v>
      </c>
      <c r="AT209" s="60"/>
      <c r="AU209" s="65">
        <v>218011445.09999999</v>
      </c>
      <c r="AV209" s="60"/>
      <c r="AW209" s="18">
        <v>369716053.89999998</v>
      </c>
      <c r="AX209" s="18">
        <v>119807968</v>
      </c>
      <c r="AY209" s="18">
        <v>98203477.099999994</v>
      </c>
      <c r="AZ209" s="18">
        <v>119807968</v>
      </c>
      <c r="BA209" s="18">
        <v>0</v>
      </c>
      <c r="BB209" s="18">
        <v>119807968</v>
      </c>
      <c r="BC209" s="18">
        <v>0</v>
      </c>
      <c r="BD209" s="18">
        <v>0</v>
      </c>
      <c r="BE209" s="11"/>
    </row>
    <row r="210" spans="1:57" s="10" customFormat="1" ht="15" customHeight="1" x14ac:dyDescent="0.25">
      <c r="A210" s="51" t="s">
        <v>27</v>
      </c>
      <c r="B210" s="50"/>
      <c r="C210" s="51" t="s">
        <v>156</v>
      </c>
      <c r="D210" s="50"/>
      <c r="E210" s="51" t="s">
        <v>35</v>
      </c>
      <c r="F210" s="50"/>
      <c r="G210" s="51" t="s">
        <v>158</v>
      </c>
      <c r="H210" s="50"/>
      <c r="I210" s="51" t="s">
        <v>38</v>
      </c>
      <c r="J210" s="50"/>
      <c r="K210" s="50"/>
      <c r="L210" s="51" t="s">
        <v>159</v>
      </c>
      <c r="M210" s="50"/>
      <c r="N210" s="50"/>
      <c r="O210" s="51" t="s">
        <v>41</v>
      </c>
      <c r="P210" s="50"/>
      <c r="Q210" s="51"/>
      <c r="R210" s="50"/>
      <c r="S210" s="61" t="s">
        <v>271</v>
      </c>
      <c r="T210" s="50"/>
      <c r="U210" s="50"/>
      <c r="V210" s="50"/>
      <c r="W210" s="50"/>
      <c r="X210" s="50"/>
      <c r="Y210" s="50"/>
      <c r="Z210" s="50"/>
      <c r="AA210" s="51" t="s">
        <v>29</v>
      </c>
      <c r="AB210" s="50"/>
      <c r="AC210" s="50"/>
      <c r="AD210" s="50"/>
      <c r="AE210" s="50"/>
      <c r="AF210" s="51" t="s">
        <v>30</v>
      </c>
      <c r="AG210" s="50"/>
      <c r="AH210" s="50"/>
      <c r="AI210" s="19" t="s">
        <v>153</v>
      </c>
      <c r="AJ210" s="62" t="s">
        <v>154</v>
      </c>
      <c r="AK210" s="50"/>
      <c r="AL210" s="50"/>
      <c r="AM210" s="50"/>
      <c r="AN210" s="50"/>
      <c r="AO210" s="50"/>
      <c r="AP210" s="20">
        <v>0</v>
      </c>
      <c r="AQ210" s="20">
        <v>0</v>
      </c>
      <c r="AR210" s="20">
        <v>0</v>
      </c>
      <c r="AS210" s="59">
        <v>0</v>
      </c>
      <c r="AT210" s="60"/>
      <c r="AU210" s="59">
        <v>0</v>
      </c>
      <c r="AV210" s="60"/>
      <c r="AW210" s="20">
        <v>0</v>
      </c>
      <c r="AX210" s="20">
        <v>0</v>
      </c>
      <c r="AY210" s="20">
        <v>0</v>
      </c>
      <c r="AZ210" s="20">
        <v>0</v>
      </c>
      <c r="BA210" s="20">
        <v>0</v>
      </c>
      <c r="BB210" s="20">
        <v>0</v>
      </c>
      <c r="BC210" s="20">
        <v>0</v>
      </c>
      <c r="BD210" s="20">
        <v>0</v>
      </c>
      <c r="BE210" s="11"/>
    </row>
    <row r="211" spans="1:57" s="10" customFormat="1" ht="15" customHeight="1" x14ac:dyDescent="0.25">
      <c r="A211" s="51" t="s">
        <v>27</v>
      </c>
      <c r="B211" s="50"/>
      <c r="C211" s="51" t="s">
        <v>156</v>
      </c>
      <c r="D211" s="50"/>
      <c r="E211" s="51" t="s">
        <v>35</v>
      </c>
      <c r="F211" s="50"/>
      <c r="G211" s="51" t="s">
        <v>158</v>
      </c>
      <c r="H211" s="50"/>
      <c r="I211" s="51" t="s">
        <v>38</v>
      </c>
      <c r="J211" s="50"/>
      <c r="K211" s="50"/>
      <c r="L211" s="51" t="s">
        <v>169</v>
      </c>
      <c r="M211" s="50"/>
      <c r="N211" s="50"/>
      <c r="O211" s="51" t="s">
        <v>41</v>
      </c>
      <c r="P211" s="50"/>
      <c r="Q211" s="51"/>
      <c r="R211" s="50"/>
      <c r="S211" s="61" t="s">
        <v>276</v>
      </c>
      <c r="T211" s="50"/>
      <c r="U211" s="50"/>
      <c r="V211" s="50"/>
      <c r="W211" s="50"/>
      <c r="X211" s="50"/>
      <c r="Y211" s="50"/>
      <c r="Z211" s="50"/>
      <c r="AA211" s="51" t="s">
        <v>29</v>
      </c>
      <c r="AB211" s="50"/>
      <c r="AC211" s="50"/>
      <c r="AD211" s="50"/>
      <c r="AE211" s="50"/>
      <c r="AF211" s="51" t="s">
        <v>30</v>
      </c>
      <c r="AG211" s="50"/>
      <c r="AH211" s="50"/>
      <c r="AI211" s="19" t="s">
        <v>153</v>
      </c>
      <c r="AJ211" s="62" t="s">
        <v>154</v>
      </c>
      <c r="AK211" s="50"/>
      <c r="AL211" s="50"/>
      <c r="AM211" s="50"/>
      <c r="AN211" s="50"/>
      <c r="AO211" s="50"/>
      <c r="AP211" s="20">
        <v>694944979</v>
      </c>
      <c r="AQ211" s="20">
        <v>587727499</v>
      </c>
      <c r="AR211" s="20">
        <v>107217480</v>
      </c>
      <c r="AS211" s="59">
        <v>0</v>
      </c>
      <c r="AT211" s="60"/>
      <c r="AU211" s="59">
        <v>218011445.09999999</v>
      </c>
      <c r="AV211" s="60"/>
      <c r="AW211" s="20">
        <v>369716053.89999998</v>
      </c>
      <c r="AX211" s="20">
        <v>119807968</v>
      </c>
      <c r="AY211" s="20">
        <v>98203477.099999994</v>
      </c>
      <c r="AZ211" s="20">
        <v>119807968</v>
      </c>
      <c r="BA211" s="20">
        <v>0</v>
      </c>
      <c r="BB211" s="20">
        <v>119807968</v>
      </c>
      <c r="BC211" s="20">
        <v>0</v>
      </c>
      <c r="BD211" s="20">
        <v>0</v>
      </c>
      <c r="BE211" s="11"/>
    </row>
    <row r="212" spans="1:57" s="10" customFormat="1" x14ac:dyDescent="0.25">
      <c r="A212" s="14" t="s">
        <v>11</v>
      </c>
      <c r="B212" s="14" t="s">
        <v>11</v>
      </c>
      <c r="C212" s="14" t="s">
        <v>11</v>
      </c>
      <c r="D212" s="14" t="s">
        <v>11</v>
      </c>
      <c r="E212" s="14" t="s">
        <v>11</v>
      </c>
      <c r="F212" s="14" t="s">
        <v>11</v>
      </c>
      <c r="G212" s="14" t="s">
        <v>11</v>
      </c>
      <c r="H212" s="14" t="s">
        <v>11</v>
      </c>
      <c r="I212" s="14" t="s">
        <v>11</v>
      </c>
      <c r="J212" s="63" t="s">
        <v>11</v>
      </c>
      <c r="K212" s="50"/>
      <c r="L212" s="63" t="s">
        <v>11</v>
      </c>
      <c r="M212" s="50"/>
      <c r="N212" s="14" t="s">
        <v>11</v>
      </c>
      <c r="O212" s="14" t="s">
        <v>11</v>
      </c>
      <c r="P212" s="14" t="s">
        <v>11</v>
      </c>
      <c r="Q212" s="14" t="s">
        <v>11</v>
      </c>
      <c r="R212" s="14" t="s">
        <v>11</v>
      </c>
      <c r="S212" s="14" t="s">
        <v>11</v>
      </c>
      <c r="T212" s="14" t="s">
        <v>11</v>
      </c>
      <c r="U212" s="14" t="s">
        <v>11</v>
      </c>
      <c r="V212" s="14" t="s">
        <v>11</v>
      </c>
      <c r="W212" s="14" t="s">
        <v>11</v>
      </c>
      <c r="X212" s="14" t="s">
        <v>11</v>
      </c>
      <c r="Y212" s="14" t="s">
        <v>11</v>
      </c>
      <c r="Z212" s="14" t="s">
        <v>11</v>
      </c>
      <c r="AA212" s="63" t="s">
        <v>11</v>
      </c>
      <c r="AB212" s="50"/>
      <c r="AC212" s="63" t="s">
        <v>11</v>
      </c>
      <c r="AD212" s="50"/>
      <c r="AE212" s="14" t="s">
        <v>11</v>
      </c>
      <c r="AF212" s="14" t="s">
        <v>11</v>
      </c>
      <c r="AG212" s="14" t="s">
        <v>11</v>
      </c>
      <c r="AH212" s="14" t="s">
        <v>11</v>
      </c>
      <c r="AI212" s="14" t="s">
        <v>11</v>
      </c>
      <c r="AJ212" s="14" t="s">
        <v>11</v>
      </c>
      <c r="AK212" s="14" t="s">
        <v>11</v>
      </c>
      <c r="AL212" s="14" t="s">
        <v>11</v>
      </c>
      <c r="AM212" s="63" t="s">
        <v>11</v>
      </c>
      <c r="AN212" s="50"/>
      <c r="AO212" s="50"/>
      <c r="AP212" s="21" t="s">
        <v>11</v>
      </c>
      <c r="AQ212" s="21" t="s">
        <v>11</v>
      </c>
      <c r="AR212" s="21" t="s">
        <v>11</v>
      </c>
      <c r="AS212" s="68" t="s">
        <v>11</v>
      </c>
      <c r="AT212" s="60"/>
      <c r="AU212" s="68" t="s">
        <v>11</v>
      </c>
      <c r="AV212" s="60"/>
      <c r="AW212" s="21" t="s">
        <v>11</v>
      </c>
      <c r="AX212" s="21" t="s">
        <v>11</v>
      </c>
      <c r="AY212" s="21" t="s">
        <v>11</v>
      </c>
      <c r="AZ212" s="21" t="s">
        <v>11</v>
      </c>
      <c r="BA212" s="21" t="s">
        <v>11</v>
      </c>
      <c r="BB212" s="21" t="s">
        <v>11</v>
      </c>
      <c r="BC212" s="21" t="s">
        <v>11</v>
      </c>
      <c r="BD212" s="21" t="s">
        <v>11</v>
      </c>
      <c r="BE212" s="11"/>
    </row>
    <row r="213" spans="1:57" s="10" customFormat="1" ht="15" customHeight="1" x14ac:dyDescent="0.25">
      <c r="A213" s="56" t="s">
        <v>13</v>
      </c>
      <c r="B213" s="55"/>
      <c r="C213" s="55"/>
      <c r="D213" s="55"/>
      <c r="E213" s="55"/>
      <c r="F213" s="55"/>
      <c r="G213" s="53"/>
      <c r="H213" s="57" t="s">
        <v>277</v>
      </c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 s="55"/>
      <c r="AL213" s="55"/>
      <c r="AM213" s="55"/>
      <c r="AN213" s="55"/>
      <c r="AO213" s="53"/>
      <c r="AP213" s="21" t="s">
        <v>11</v>
      </c>
      <c r="AQ213" s="21" t="s">
        <v>11</v>
      </c>
      <c r="AR213" s="21" t="s">
        <v>11</v>
      </c>
      <c r="AS213" s="68" t="s">
        <v>11</v>
      </c>
      <c r="AT213" s="60"/>
      <c r="AU213" s="68" t="s">
        <v>11</v>
      </c>
      <c r="AV213" s="60"/>
      <c r="AW213" s="21" t="s">
        <v>11</v>
      </c>
      <c r="AX213" s="21" t="s">
        <v>11</v>
      </c>
      <c r="AY213" s="21" t="s">
        <v>11</v>
      </c>
      <c r="AZ213" s="21" t="s">
        <v>11</v>
      </c>
      <c r="BA213" s="21" t="s">
        <v>11</v>
      </c>
      <c r="BB213" s="21" t="s">
        <v>11</v>
      </c>
      <c r="BC213" s="21" t="s">
        <v>11</v>
      </c>
      <c r="BD213" s="21" t="s">
        <v>11</v>
      </c>
      <c r="BE213" s="11"/>
    </row>
    <row r="214" spans="1:57" s="10" customFormat="1" ht="27" customHeight="1" x14ac:dyDescent="0.25">
      <c r="A214" s="52" t="s">
        <v>15</v>
      </c>
      <c r="B214" s="53"/>
      <c r="C214" s="54" t="s">
        <v>16</v>
      </c>
      <c r="D214" s="53"/>
      <c r="E214" s="52" t="s">
        <v>17</v>
      </c>
      <c r="F214" s="53"/>
      <c r="G214" s="52" t="s">
        <v>18</v>
      </c>
      <c r="H214" s="53"/>
      <c r="I214" s="52" t="s">
        <v>19</v>
      </c>
      <c r="J214" s="55"/>
      <c r="K214" s="53"/>
      <c r="L214" s="52" t="s">
        <v>20</v>
      </c>
      <c r="M214" s="55"/>
      <c r="N214" s="53"/>
      <c r="O214" s="52" t="s">
        <v>21</v>
      </c>
      <c r="P214" s="53"/>
      <c r="Q214" s="52" t="s">
        <v>22</v>
      </c>
      <c r="R214" s="53"/>
      <c r="S214" s="52" t="s">
        <v>23</v>
      </c>
      <c r="T214" s="55"/>
      <c r="U214" s="55"/>
      <c r="V214" s="55"/>
      <c r="W214" s="55"/>
      <c r="X214" s="55"/>
      <c r="Y214" s="55"/>
      <c r="Z214" s="53"/>
      <c r="AA214" s="52" t="s">
        <v>24</v>
      </c>
      <c r="AB214" s="55"/>
      <c r="AC214" s="55"/>
      <c r="AD214" s="55"/>
      <c r="AE214" s="53"/>
      <c r="AF214" s="52" t="s">
        <v>25</v>
      </c>
      <c r="AG214" s="55"/>
      <c r="AH214" s="53"/>
      <c r="AI214" s="16" t="s">
        <v>235</v>
      </c>
      <c r="AJ214" s="52" t="s">
        <v>26</v>
      </c>
      <c r="AK214" s="55"/>
      <c r="AL214" s="55"/>
      <c r="AM214" s="55"/>
      <c r="AN214" s="55"/>
      <c r="AO214" s="53"/>
      <c r="AP214" s="12" t="s">
        <v>236</v>
      </c>
      <c r="AQ214" s="12" t="s">
        <v>237</v>
      </c>
      <c r="AR214" s="12" t="s">
        <v>238</v>
      </c>
      <c r="AS214" s="66" t="s">
        <v>239</v>
      </c>
      <c r="AT214" s="67"/>
      <c r="AU214" s="66" t="s">
        <v>240</v>
      </c>
      <c r="AV214" s="67"/>
      <c r="AW214" s="12" t="s">
        <v>241</v>
      </c>
      <c r="AX214" s="12" t="s">
        <v>242</v>
      </c>
      <c r="AY214" s="12" t="s">
        <v>243</v>
      </c>
      <c r="AZ214" s="12" t="s">
        <v>244</v>
      </c>
      <c r="BA214" s="12" t="s">
        <v>245</v>
      </c>
      <c r="BB214" s="12" t="s">
        <v>246</v>
      </c>
      <c r="BC214" s="12" t="s">
        <v>247</v>
      </c>
      <c r="BD214" s="12" t="s">
        <v>248</v>
      </c>
      <c r="BE214" s="11"/>
    </row>
    <row r="215" spans="1:57" s="10" customFormat="1" ht="15" customHeight="1" x14ac:dyDescent="0.25">
      <c r="A215" s="49" t="s">
        <v>27</v>
      </c>
      <c r="B215" s="50"/>
      <c r="C215" s="49"/>
      <c r="D215" s="50"/>
      <c r="E215" s="49"/>
      <c r="F215" s="50"/>
      <c r="G215" s="49"/>
      <c r="H215" s="50"/>
      <c r="I215" s="49"/>
      <c r="J215" s="50"/>
      <c r="K215" s="50"/>
      <c r="L215" s="49"/>
      <c r="M215" s="50"/>
      <c r="N215" s="50"/>
      <c r="O215" s="49"/>
      <c r="P215" s="50"/>
      <c r="Q215" s="49"/>
      <c r="R215" s="50"/>
      <c r="S215" s="58" t="s">
        <v>28</v>
      </c>
      <c r="T215" s="50"/>
      <c r="U215" s="50"/>
      <c r="V215" s="50"/>
      <c r="W215" s="50"/>
      <c r="X215" s="50"/>
      <c r="Y215" s="50"/>
      <c r="Z215" s="50"/>
      <c r="AA215" s="49" t="s">
        <v>29</v>
      </c>
      <c r="AB215" s="50"/>
      <c r="AC215" s="50"/>
      <c r="AD215" s="50"/>
      <c r="AE215" s="50"/>
      <c r="AF215" s="49" t="s">
        <v>30</v>
      </c>
      <c r="AG215" s="50"/>
      <c r="AH215" s="50"/>
      <c r="AI215" s="17" t="s">
        <v>31</v>
      </c>
      <c r="AJ215" s="64" t="s">
        <v>32</v>
      </c>
      <c r="AK215" s="50"/>
      <c r="AL215" s="50"/>
      <c r="AM215" s="50"/>
      <c r="AN215" s="50"/>
      <c r="AO215" s="50"/>
      <c r="AP215" s="18">
        <v>1453869000</v>
      </c>
      <c r="AQ215" s="18">
        <v>1453414575</v>
      </c>
      <c r="AR215" s="18">
        <v>454425</v>
      </c>
      <c r="AS215" s="65">
        <v>0</v>
      </c>
      <c r="AT215" s="60"/>
      <c r="AU215" s="65">
        <v>1375444575</v>
      </c>
      <c r="AV215" s="60"/>
      <c r="AW215" s="18">
        <v>77970000</v>
      </c>
      <c r="AX215" s="18">
        <v>1235583575</v>
      </c>
      <c r="AY215" s="18">
        <v>139861000</v>
      </c>
      <c r="AZ215" s="18">
        <v>1235583575</v>
      </c>
      <c r="BA215" s="18">
        <v>0</v>
      </c>
      <c r="BB215" s="18">
        <v>1235583575</v>
      </c>
      <c r="BC215" s="18">
        <v>0</v>
      </c>
      <c r="BD215" s="18">
        <v>0</v>
      </c>
      <c r="BE215" s="11"/>
    </row>
    <row r="216" spans="1:57" s="10" customFormat="1" ht="15" customHeight="1" x14ac:dyDescent="0.25">
      <c r="A216" s="49" t="s">
        <v>27</v>
      </c>
      <c r="B216" s="50"/>
      <c r="C216" s="49" t="s">
        <v>33</v>
      </c>
      <c r="D216" s="50"/>
      <c r="E216" s="49"/>
      <c r="F216" s="50"/>
      <c r="G216" s="49"/>
      <c r="H216" s="50"/>
      <c r="I216" s="49"/>
      <c r="J216" s="50"/>
      <c r="K216" s="50"/>
      <c r="L216" s="49"/>
      <c r="M216" s="50"/>
      <c r="N216" s="50"/>
      <c r="O216" s="49"/>
      <c r="P216" s="50"/>
      <c r="Q216" s="49"/>
      <c r="R216" s="50"/>
      <c r="S216" s="58" t="s">
        <v>34</v>
      </c>
      <c r="T216" s="50"/>
      <c r="U216" s="50"/>
      <c r="V216" s="50"/>
      <c r="W216" s="50"/>
      <c r="X216" s="50"/>
      <c r="Y216" s="50"/>
      <c r="Z216" s="50"/>
      <c r="AA216" s="49" t="s">
        <v>29</v>
      </c>
      <c r="AB216" s="50"/>
      <c r="AC216" s="50"/>
      <c r="AD216" s="50"/>
      <c r="AE216" s="50"/>
      <c r="AF216" s="49" t="s">
        <v>30</v>
      </c>
      <c r="AG216" s="50"/>
      <c r="AH216" s="50"/>
      <c r="AI216" s="17" t="s">
        <v>31</v>
      </c>
      <c r="AJ216" s="64" t="s">
        <v>32</v>
      </c>
      <c r="AK216" s="50"/>
      <c r="AL216" s="50"/>
      <c r="AM216" s="50"/>
      <c r="AN216" s="50"/>
      <c r="AO216" s="50"/>
      <c r="AP216" s="18">
        <v>1453869000</v>
      </c>
      <c r="AQ216" s="18">
        <v>1453414575</v>
      </c>
      <c r="AR216" s="18">
        <v>454425</v>
      </c>
      <c r="AS216" s="65">
        <v>0</v>
      </c>
      <c r="AT216" s="60"/>
      <c r="AU216" s="65">
        <v>1375444575</v>
      </c>
      <c r="AV216" s="60"/>
      <c r="AW216" s="18">
        <v>77970000</v>
      </c>
      <c r="AX216" s="18">
        <v>1235583575</v>
      </c>
      <c r="AY216" s="18">
        <v>139861000</v>
      </c>
      <c r="AZ216" s="18">
        <v>1235583575</v>
      </c>
      <c r="BA216" s="18">
        <v>0</v>
      </c>
      <c r="BB216" s="18">
        <v>1235583575</v>
      </c>
      <c r="BC216" s="18">
        <v>0</v>
      </c>
      <c r="BD216" s="18">
        <v>0</v>
      </c>
      <c r="BE216" s="11"/>
    </row>
    <row r="217" spans="1:57" s="10" customFormat="1" ht="15" customHeight="1" x14ac:dyDescent="0.25">
      <c r="A217" s="49" t="s">
        <v>27</v>
      </c>
      <c r="B217" s="50"/>
      <c r="C217" s="49" t="s">
        <v>33</v>
      </c>
      <c r="D217" s="50"/>
      <c r="E217" s="49" t="s">
        <v>35</v>
      </c>
      <c r="F217" s="50"/>
      <c r="G217" s="49"/>
      <c r="H217" s="50"/>
      <c r="I217" s="49"/>
      <c r="J217" s="50"/>
      <c r="K217" s="50"/>
      <c r="L217" s="49"/>
      <c r="M217" s="50"/>
      <c r="N217" s="50"/>
      <c r="O217" s="49"/>
      <c r="P217" s="50"/>
      <c r="Q217" s="49"/>
      <c r="R217" s="50"/>
      <c r="S217" s="58" t="s">
        <v>36</v>
      </c>
      <c r="T217" s="50"/>
      <c r="U217" s="50"/>
      <c r="V217" s="50"/>
      <c r="W217" s="50"/>
      <c r="X217" s="50"/>
      <c r="Y217" s="50"/>
      <c r="Z217" s="50"/>
      <c r="AA217" s="49" t="s">
        <v>29</v>
      </c>
      <c r="AB217" s="50"/>
      <c r="AC217" s="50"/>
      <c r="AD217" s="50"/>
      <c r="AE217" s="50"/>
      <c r="AF217" s="49" t="s">
        <v>30</v>
      </c>
      <c r="AG217" s="50"/>
      <c r="AH217" s="50"/>
      <c r="AI217" s="17" t="s">
        <v>31</v>
      </c>
      <c r="AJ217" s="64" t="s">
        <v>32</v>
      </c>
      <c r="AK217" s="50"/>
      <c r="AL217" s="50"/>
      <c r="AM217" s="50"/>
      <c r="AN217" s="50"/>
      <c r="AO217" s="50"/>
      <c r="AP217" s="18">
        <v>1453869000</v>
      </c>
      <c r="AQ217" s="18">
        <v>1453414575</v>
      </c>
      <c r="AR217" s="18">
        <v>454425</v>
      </c>
      <c r="AS217" s="65">
        <v>0</v>
      </c>
      <c r="AT217" s="60"/>
      <c r="AU217" s="65">
        <v>1375444575</v>
      </c>
      <c r="AV217" s="60"/>
      <c r="AW217" s="18">
        <v>77970000</v>
      </c>
      <c r="AX217" s="18">
        <v>1235583575</v>
      </c>
      <c r="AY217" s="18">
        <v>139861000</v>
      </c>
      <c r="AZ217" s="18">
        <v>1235583575</v>
      </c>
      <c r="BA217" s="18">
        <v>0</v>
      </c>
      <c r="BB217" s="18">
        <v>1235583575</v>
      </c>
      <c r="BC217" s="18">
        <v>0</v>
      </c>
      <c r="BD217" s="18">
        <v>0</v>
      </c>
      <c r="BE217" s="11"/>
    </row>
    <row r="218" spans="1:57" s="10" customFormat="1" ht="15" customHeight="1" x14ac:dyDescent="0.25">
      <c r="A218" s="49" t="s">
        <v>27</v>
      </c>
      <c r="B218" s="50"/>
      <c r="C218" s="49" t="s">
        <v>33</v>
      </c>
      <c r="D218" s="50"/>
      <c r="E218" s="49" t="s">
        <v>35</v>
      </c>
      <c r="F218" s="50"/>
      <c r="G218" s="49" t="s">
        <v>37</v>
      </c>
      <c r="H218" s="50"/>
      <c r="I218" s="49"/>
      <c r="J218" s="50"/>
      <c r="K218" s="50"/>
      <c r="L218" s="49"/>
      <c r="M218" s="50"/>
      <c r="N218" s="50"/>
      <c r="O218" s="49"/>
      <c r="P218" s="50"/>
      <c r="Q218" s="49"/>
      <c r="R218" s="50"/>
      <c r="S218" s="58" t="s">
        <v>249</v>
      </c>
      <c r="T218" s="50"/>
      <c r="U218" s="50"/>
      <c r="V218" s="50"/>
      <c r="W218" s="50"/>
      <c r="X218" s="50"/>
      <c r="Y218" s="50"/>
      <c r="Z218" s="50"/>
      <c r="AA218" s="49" t="s">
        <v>29</v>
      </c>
      <c r="AB218" s="50"/>
      <c r="AC218" s="50"/>
      <c r="AD218" s="50"/>
      <c r="AE218" s="50"/>
      <c r="AF218" s="49" t="s">
        <v>30</v>
      </c>
      <c r="AG218" s="50"/>
      <c r="AH218" s="50"/>
      <c r="AI218" s="17" t="s">
        <v>31</v>
      </c>
      <c r="AJ218" s="64" t="s">
        <v>32</v>
      </c>
      <c r="AK218" s="50"/>
      <c r="AL218" s="50"/>
      <c r="AM218" s="50"/>
      <c r="AN218" s="50"/>
      <c r="AO218" s="50"/>
      <c r="AP218" s="18">
        <v>1453869000</v>
      </c>
      <c r="AQ218" s="18">
        <v>1453414575</v>
      </c>
      <c r="AR218" s="18">
        <v>454425</v>
      </c>
      <c r="AS218" s="65">
        <v>0</v>
      </c>
      <c r="AT218" s="60"/>
      <c r="AU218" s="65">
        <v>1375444575</v>
      </c>
      <c r="AV218" s="60"/>
      <c r="AW218" s="18">
        <v>77970000</v>
      </c>
      <c r="AX218" s="18">
        <v>1235583575</v>
      </c>
      <c r="AY218" s="18">
        <v>139861000</v>
      </c>
      <c r="AZ218" s="18">
        <v>1235583575</v>
      </c>
      <c r="BA218" s="18">
        <v>0</v>
      </c>
      <c r="BB218" s="18">
        <v>1235583575</v>
      </c>
      <c r="BC218" s="18">
        <v>0</v>
      </c>
      <c r="BD218" s="18">
        <v>0</v>
      </c>
      <c r="BE218" s="11"/>
    </row>
    <row r="219" spans="1:57" s="10" customFormat="1" ht="15" customHeight="1" x14ac:dyDescent="0.25">
      <c r="A219" s="49" t="s">
        <v>27</v>
      </c>
      <c r="B219" s="50"/>
      <c r="C219" s="49" t="s">
        <v>33</v>
      </c>
      <c r="D219" s="50"/>
      <c r="E219" s="49" t="s">
        <v>35</v>
      </c>
      <c r="F219" s="50"/>
      <c r="G219" s="49" t="s">
        <v>37</v>
      </c>
      <c r="H219" s="50"/>
      <c r="I219" s="49" t="s">
        <v>38</v>
      </c>
      <c r="J219" s="50"/>
      <c r="K219" s="50"/>
      <c r="L219" s="49"/>
      <c r="M219" s="50"/>
      <c r="N219" s="50"/>
      <c r="O219" s="49"/>
      <c r="P219" s="50"/>
      <c r="Q219" s="49"/>
      <c r="R219" s="50"/>
      <c r="S219" s="58" t="s">
        <v>249</v>
      </c>
      <c r="T219" s="50"/>
      <c r="U219" s="50"/>
      <c r="V219" s="50"/>
      <c r="W219" s="50"/>
      <c r="X219" s="50"/>
      <c r="Y219" s="50"/>
      <c r="Z219" s="50"/>
      <c r="AA219" s="49" t="s">
        <v>29</v>
      </c>
      <c r="AB219" s="50"/>
      <c r="AC219" s="50"/>
      <c r="AD219" s="50"/>
      <c r="AE219" s="50"/>
      <c r="AF219" s="49" t="s">
        <v>30</v>
      </c>
      <c r="AG219" s="50"/>
      <c r="AH219" s="50"/>
      <c r="AI219" s="17" t="s">
        <v>31</v>
      </c>
      <c r="AJ219" s="64" t="s">
        <v>32</v>
      </c>
      <c r="AK219" s="50"/>
      <c r="AL219" s="50"/>
      <c r="AM219" s="50"/>
      <c r="AN219" s="50"/>
      <c r="AO219" s="50"/>
      <c r="AP219" s="18">
        <v>1453869000</v>
      </c>
      <c r="AQ219" s="18">
        <v>1453414575</v>
      </c>
      <c r="AR219" s="18">
        <v>454425</v>
      </c>
      <c r="AS219" s="65">
        <v>0</v>
      </c>
      <c r="AT219" s="60"/>
      <c r="AU219" s="65">
        <v>1375444575</v>
      </c>
      <c r="AV219" s="60"/>
      <c r="AW219" s="18">
        <v>77970000</v>
      </c>
      <c r="AX219" s="18">
        <v>1235583575</v>
      </c>
      <c r="AY219" s="18">
        <v>139861000</v>
      </c>
      <c r="AZ219" s="18">
        <v>1235583575</v>
      </c>
      <c r="BA219" s="18">
        <v>0</v>
      </c>
      <c r="BB219" s="18">
        <v>1235583575</v>
      </c>
      <c r="BC219" s="18">
        <v>0</v>
      </c>
      <c r="BD219" s="18">
        <v>0</v>
      </c>
      <c r="BE219" s="11"/>
    </row>
    <row r="220" spans="1:57" s="10" customFormat="1" ht="15" customHeight="1" x14ac:dyDescent="0.25">
      <c r="A220" s="49" t="s">
        <v>27</v>
      </c>
      <c r="B220" s="50"/>
      <c r="C220" s="49" t="s">
        <v>33</v>
      </c>
      <c r="D220" s="50"/>
      <c r="E220" s="49" t="s">
        <v>35</v>
      </c>
      <c r="F220" s="50"/>
      <c r="G220" s="49" t="s">
        <v>37</v>
      </c>
      <c r="H220" s="50"/>
      <c r="I220" s="49" t="s">
        <v>38</v>
      </c>
      <c r="J220" s="50"/>
      <c r="K220" s="50"/>
      <c r="L220" s="49" t="s">
        <v>39</v>
      </c>
      <c r="M220" s="50"/>
      <c r="N220" s="50"/>
      <c r="O220" s="49"/>
      <c r="P220" s="50"/>
      <c r="Q220" s="49"/>
      <c r="R220" s="50"/>
      <c r="S220" s="58" t="s">
        <v>40</v>
      </c>
      <c r="T220" s="50"/>
      <c r="U220" s="50"/>
      <c r="V220" s="50"/>
      <c r="W220" s="50"/>
      <c r="X220" s="50"/>
      <c r="Y220" s="50"/>
      <c r="Z220" s="50"/>
      <c r="AA220" s="49" t="s">
        <v>29</v>
      </c>
      <c r="AB220" s="50"/>
      <c r="AC220" s="50"/>
      <c r="AD220" s="50"/>
      <c r="AE220" s="50"/>
      <c r="AF220" s="49" t="s">
        <v>30</v>
      </c>
      <c r="AG220" s="50"/>
      <c r="AH220" s="50"/>
      <c r="AI220" s="17" t="s">
        <v>31</v>
      </c>
      <c r="AJ220" s="64" t="s">
        <v>32</v>
      </c>
      <c r="AK220" s="50"/>
      <c r="AL220" s="50"/>
      <c r="AM220" s="50"/>
      <c r="AN220" s="50"/>
      <c r="AO220" s="50"/>
      <c r="AP220" s="18">
        <v>1453869000</v>
      </c>
      <c r="AQ220" s="18">
        <v>1453414575</v>
      </c>
      <c r="AR220" s="18">
        <v>454425</v>
      </c>
      <c r="AS220" s="65">
        <v>0</v>
      </c>
      <c r="AT220" s="60"/>
      <c r="AU220" s="65">
        <v>1375444575</v>
      </c>
      <c r="AV220" s="60"/>
      <c r="AW220" s="18">
        <v>77970000</v>
      </c>
      <c r="AX220" s="18">
        <v>1235583575</v>
      </c>
      <c r="AY220" s="18">
        <v>139861000</v>
      </c>
      <c r="AZ220" s="18">
        <v>1235583575</v>
      </c>
      <c r="BA220" s="18">
        <v>0</v>
      </c>
      <c r="BB220" s="18">
        <v>1235583575</v>
      </c>
      <c r="BC220" s="18">
        <v>0</v>
      </c>
      <c r="BD220" s="18">
        <v>0</v>
      </c>
      <c r="BE220" s="11"/>
    </row>
    <row r="221" spans="1:57" s="10" customFormat="1" ht="15" customHeight="1" x14ac:dyDescent="0.25">
      <c r="A221" s="51" t="s">
        <v>27</v>
      </c>
      <c r="B221" s="50"/>
      <c r="C221" s="51" t="s">
        <v>33</v>
      </c>
      <c r="D221" s="50"/>
      <c r="E221" s="51" t="s">
        <v>35</v>
      </c>
      <c r="F221" s="50"/>
      <c r="G221" s="51" t="s">
        <v>37</v>
      </c>
      <c r="H221" s="50"/>
      <c r="I221" s="51" t="s">
        <v>38</v>
      </c>
      <c r="J221" s="50"/>
      <c r="K221" s="50"/>
      <c r="L221" s="51" t="s">
        <v>39</v>
      </c>
      <c r="M221" s="50"/>
      <c r="N221" s="50"/>
      <c r="O221" s="51" t="s">
        <v>41</v>
      </c>
      <c r="P221" s="50"/>
      <c r="Q221" s="51"/>
      <c r="R221" s="50"/>
      <c r="S221" s="61" t="s">
        <v>250</v>
      </c>
      <c r="T221" s="50"/>
      <c r="U221" s="50"/>
      <c r="V221" s="50"/>
      <c r="W221" s="50"/>
      <c r="X221" s="50"/>
      <c r="Y221" s="50"/>
      <c r="Z221" s="50"/>
      <c r="AA221" s="51" t="s">
        <v>29</v>
      </c>
      <c r="AB221" s="50"/>
      <c r="AC221" s="50"/>
      <c r="AD221" s="50"/>
      <c r="AE221" s="50"/>
      <c r="AF221" s="51" t="s">
        <v>30</v>
      </c>
      <c r="AG221" s="50"/>
      <c r="AH221" s="50"/>
      <c r="AI221" s="19" t="s">
        <v>31</v>
      </c>
      <c r="AJ221" s="62" t="s">
        <v>32</v>
      </c>
      <c r="AK221" s="50"/>
      <c r="AL221" s="50"/>
      <c r="AM221" s="50"/>
      <c r="AN221" s="50"/>
      <c r="AO221" s="50"/>
      <c r="AP221" s="20">
        <v>1453869000</v>
      </c>
      <c r="AQ221" s="20">
        <v>1453414575</v>
      </c>
      <c r="AR221" s="20">
        <v>454425</v>
      </c>
      <c r="AS221" s="59">
        <v>0</v>
      </c>
      <c r="AT221" s="60"/>
      <c r="AU221" s="59">
        <v>1375444575</v>
      </c>
      <c r="AV221" s="60"/>
      <c r="AW221" s="20">
        <v>77970000</v>
      </c>
      <c r="AX221" s="20">
        <v>1235583575</v>
      </c>
      <c r="AY221" s="20">
        <v>139861000</v>
      </c>
      <c r="AZ221" s="20">
        <v>1235583575</v>
      </c>
      <c r="BA221" s="20">
        <v>0</v>
      </c>
      <c r="BB221" s="20">
        <v>1235583575</v>
      </c>
      <c r="BC221" s="20">
        <v>0</v>
      </c>
      <c r="BD221" s="20">
        <v>0</v>
      </c>
      <c r="BE221" s="11"/>
    </row>
    <row r="222" spans="1:57" s="10" customFormat="1" x14ac:dyDescent="0.25">
      <c r="A222" s="14" t="s">
        <v>11</v>
      </c>
      <c r="B222" s="14" t="s">
        <v>11</v>
      </c>
      <c r="C222" s="14" t="s">
        <v>11</v>
      </c>
      <c r="D222" s="14" t="s">
        <v>11</v>
      </c>
      <c r="E222" s="14" t="s">
        <v>11</v>
      </c>
      <c r="F222" s="14" t="s">
        <v>11</v>
      </c>
      <c r="G222" s="14" t="s">
        <v>11</v>
      </c>
      <c r="H222" s="14" t="s">
        <v>11</v>
      </c>
      <c r="I222" s="14" t="s">
        <v>11</v>
      </c>
      <c r="J222" s="63" t="s">
        <v>11</v>
      </c>
      <c r="K222" s="50"/>
      <c r="L222" s="63" t="s">
        <v>11</v>
      </c>
      <c r="M222" s="50"/>
      <c r="N222" s="14" t="s">
        <v>11</v>
      </c>
      <c r="O222" s="14" t="s">
        <v>11</v>
      </c>
      <c r="P222" s="14" t="s">
        <v>11</v>
      </c>
      <c r="Q222" s="14" t="s">
        <v>11</v>
      </c>
      <c r="R222" s="14" t="s">
        <v>11</v>
      </c>
      <c r="S222" s="14" t="s">
        <v>11</v>
      </c>
      <c r="T222" s="14" t="s">
        <v>11</v>
      </c>
      <c r="U222" s="14" t="s">
        <v>11</v>
      </c>
      <c r="V222" s="14" t="s">
        <v>11</v>
      </c>
      <c r="W222" s="14" t="s">
        <v>11</v>
      </c>
      <c r="X222" s="14" t="s">
        <v>11</v>
      </c>
      <c r="Y222" s="14" t="s">
        <v>11</v>
      </c>
      <c r="Z222" s="14" t="s">
        <v>11</v>
      </c>
      <c r="AA222" s="63" t="s">
        <v>11</v>
      </c>
      <c r="AB222" s="50"/>
      <c r="AC222" s="63" t="s">
        <v>11</v>
      </c>
      <c r="AD222" s="50"/>
      <c r="AE222" s="14" t="s">
        <v>11</v>
      </c>
      <c r="AF222" s="14" t="s">
        <v>11</v>
      </c>
      <c r="AG222" s="14" t="s">
        <v>11</v>
      </c>
      <c r="AH222" s="14" t="s">
        <v>11</v>
      </c>
      <c r="AI222" s="14" t="s">
        <v>11</v>
      </c>
      <c r="AJ222" s="14" t="s">
        <v>11</v>
      </c>
      <c r="AK222" s="14" t="s">
        <v>11</v>
      </c>
      <c r="AL222" s="14" t="s">
        <v>11</v>
      </c>
      <c r="AM222" s="63" t="s">
        <v>11</v>
      </c>
      <c r="AN222" s="50"/>
      <c r="AO222" s="50"/>
      <c r="AP222" s="21" t="s">
        <v>11</v>
      </c>
      <c r="AQ222" s="21" t="s">
        <v>11</v>
      </c>
      <c r="AR222" s="21" t="s">
        <v>11</v>
      </c>
      <c r="AS222" s="68" t="s">
        <v>11</v>
      </c>
      <c r="AT222" s="60"/>
      <c r="AU222" s="68" t="s">
        <v>11</v>
      </c>
      <c r="AV222" s="60"/>
      <c r="AW222" s="21" t="s">
        <v>11</v>
      </c>
      <c r="AX222" s="21" t="s">
        <v>11</v>
      </c>
      <c r="AY222" s="21" t="s">
        <v>11</v>
      </c>
      <c r="AZ222" s="21" t="s">
        <v>11</v>
      </c>
      <c r="BA222" s="21" t="s">
        <v>11</v>
      </c>
      <c r="BB222" s="21" t="s">
        <v>11</v>
      </c>
      <c r="BC222" s="21" t="s">
        <v>11</v>
      </c>
      <c r="BD222" s="21" t="s">
        <v>11</v>
      </c>
      <c r="BE222" s="11"/>
    </row>
    <row r="223" spans="1:57" s="10" customFormat="1" ht="15" customHeight="1" x14ac:dyDescent="0.25">
      <c r="A223" s="56" t="s">
        <v>13</v>
      </c>
      <c r="B223" s="55"/>
      <c r="C223" s="55"/>
      <c r="D223" s="55"/>
      <c r="E223" s="55"/>
      <c r="F223" s="55"/>
      <c r="G223" s="53"/>
      <c r="H223" s="57" t="s">
        <v>171</v>
      </c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3"/>
      <c r="AP223" s="21" t="s">
        <v>11</v>
      </c>
      <c r="AQ223" s="21" t="s">
        <v>11</v>
      </c>
      <c r="AR223" s="21" t="s">
        <v>11</v>
      </c>
      <c r="AS223" s="68" t="s">
        <v>11</v>
      </c>
      <c r="AT223" s="60"/>
      <c r="AU223" s="68" t="s">
        <v>11</v>
      </c>
      <c r="AV223" s="60"/>
      <c r="AW223" s="21" t="s">
        <v>11</v>
      </c>
      <c r="AX223" s="21" t="s">
        <v>11</v>
      </c>
      <c r="AY223" s="21" t="s">
        <v>11</v>
      </c>
      <c r="AZ223" s="21" t="s">
        <v>11</v>
      </c>
      <c r="BA223" s="21" t="s">
        <v>11</v>
      </c>
      <c r="BB223" s="21" t="s">
        <v>11</v>
      </c>
      <c r="BC223" s="21" t="s">
        <v>11</v>
      </c>
      <c r="BD223" s="21" t="s">
        <v>11</v>
      </c>
      <c r="BE223" s="11"/>
    </row>
    <row r="224" spans="1:57" s="10" customFormat="1" ht="27" customHeight="1" x14ac:dyDescent="0.25">
      <c r="A224" s="52" t="s">
        <v>15</v>
      </c>
      <c r="B224" s="53"/>
      <c r="C224" s="54" t="s">
        <v>16</v>
      </c>
      <c r="D224" s="53"/>
      <c r="E224" s="52" t="s">
        <v>17</v>
      </c>
      <c r="F224" s="53"/>
      <c r="G224" s="52" t="s">
        <v>18</v>
      </c>
      <c r="H224" s="53"/>
      <c r="I224" s="52" t="s">
        <v>19</v>
      </c>
      <c r="J224" s="55"/>
      <c r="K224" s="53"/>
      <c r="L224" s="52" t="s">
        <v>20</v>
      </c>
      <c r="M224" s="55"/>
      <c r="N224" s="53"/>
      <c r="O224" s="52" t="s">
        <v>21</v>
      </c>
      <c r="P224" s="53"/>
      <c r="Q224" s="52" t="s">
        <v>22</v>
      </c>
      <c r="R224" s="53"/>
      <c r="S224" s="52" t="s">
        <v>23</v>
      </c>
      <c r="T224" s="55"/>
      <c r="U224" s="55"/>
      <c r="V224" s="55"/>
      <c r="W224" s="55"/>
      <c r="X224" s="55"/>
      <c r="Y224" s="55"/>
      <c r="Z224" s="53"/>
      <c r="AA224" s="52" t="s">
        <v>24</v>
      </c>
      <c r="AB224" s="55"/>
      <c r="AC224" s="55"/>
      <c r="AD224" s="55"/>
      <c r="AE224" s="53"/>
      <c r="AF224" s="52" t="s">
        <v>25</v>
      </c>
      <c r="AG224" s="55"/>
      <c r="AH224" s="53"/>
      <c r="AI224" s="16" t="s">
        <v>235</v>
      </c>
      <c r="AJ224" s="52" t="s">
        <v>26</v>
      </c>
      <c r="AK224" s="55"/>
      <c r="AL224" s="55"/>
      <c r="AM224" s="55"/>
      <c r="AN224" s="55"/>
      <c r="AO224" s="53"/>
      <c r="AP224" s="12" t="s">
        <v>236</v>
      </c>
      <c r="AQ224" s="12" t="s">
        <v>237</v>
      </c>
      <c r="AR224" s="12" t="s">
        <v>238</v>
      </c>
      <c r="AS224" s="66" t="s">
        <v>239</v>
      </c>
      <c r="AT224" s="67"/>
      <c r="AU224" s="66" t="s">
        <v>240</v>
      </c>
      <c r="AV224" s="67"/>
      <c r="AW224" s="12" t="s">
        <v>241</v>
      </c>
      <c r="AX224" s="12" t="s">
        <v>242</v>
      </c>
      <c r="AY224" s="12" t="s">
        <v>243</v>
      </c>
      <c r="AZ224" s="12" t="s">
        <v>244</v>
      </c>
      <c r="BA224" s="12" t="s">
        <v>245</v>
      </c>
      <c r="BB224" s="12" t="s">
        <v>246</v>
      </c>
      <c r="BC224" s="12" t="s">
        <v>247</v>
      </c>
      <c r="BD224" s="12" t="s">
        <v>248</v>
      </c>
      <c r="BE224" s="11"/>
    </row>
    <row r="225" spans="1:57" s="10" customFormat="1" ht="15" customHeight="1" x14ac:dyDescent="0.25">
      <c r="A225" s="49" t="s">
        <v>27</v>
      </c>
      <c r="B225" s="50"/>
      <c r="C225" s="49"/>
      <c r="D225" s="50"/>
      <c r="E225" s="49"/>
      <c r="F225" s="50"/>
      <c r="G225" s="49"/>
      <c r="H225" s="50"/>
      <c r="I225" s="49"/>
      <c r="J225" s="50"/>
      <c r="K225" s="50"/>
      <c r="L225" s="49"/>
      <c r="M225" s="50"/>
      <c r="N225" s="50"/>
      <c r="O225" s="49"/>
      <c r="P225" s="50"/>
      <c r="Q225" s="49"/>
      <c r="R225" s="50"/>
      <c r="S225" s="58" t="s">
        <v>28</v>
      </c>
      <c r="T225" s="50"/>
      <c r="U225" s="50"/>
      <c r="V225" s="50"/>
      <c r="W225" s="50"/>
      <c r="X225" s="50"/>
      <c r="Y225" s="50"/>
      <c r="Z225" s="50"/>
      <c r="AA225" s="49" t="s">
        <v>29</v>
      </c>
      <c r="AB225" s="50"/>
      <c r="AC225" s="50"/>
      <c r="AD225" s="50"/>
      <c r="AE225" s="50"/>
      <c r="AF225" s="49" t="s">
        <v>30</v>
      </c>
      <c r="AG225" s="50"/>
      <c r="AH225" s="50"/>
      <c r="AI225" s="17" t="s">
        <v>31</v>
      </c>
      <c r="AJ225" s="64" t="s">
        <v>32</v>
      </c>
      <c r="AK225" s="50"/>
      <c r="AL225" s="50"/>
      <c r="AM225" s="50"/>
      <c r="AN225" s="50"/>
      <c r="AO225" s="50"/>
      <c r="AP225" s="18">
        <v>13113272561</v>
      </c>
      <c r="AQ225" s="18">
        <v>13113272561</v>
      </c>
      <c r="AR225" s="18">
        <v>0</v>
      </c>
      <c r="AS225" s="65">
        <v>0</v>
      </c>
      <c r="AT225" s="60"/>
      <c r="AU225" s="65">
        <v>12758971970.129999</v>
      </c>
      <c r="AV225" s="60"/>
      <c r="AW225" s="18">
        <v>354300590.87</v>
      </c>
      <c r="AX225" s="18">
        <v>7955472156.3100004</v>
      </c>
      <c r="AY225" s="18">
        <v>4803499813.8199997</v>
      </c>
      <c r="AZ225" s="18">
        <v>7955472156.3100004</v>
      </c>
      <c r="BA225" s="18">
        <v>0</v>
      </c>
      <c r="BB225" s="18">
        <v>7955472156.3100004</v>
      </c>
      <c r="BC225" s="18">
        <v>0</v>
      </c>
      <c r="BD225" s="18">
        <v>20998218.98</v>
      </c>
      <c r="BE225" s="11"/>
    </row>
    <row r="226" spans="1:57" s="10" customFormat="1" ht="15" customHeight="1" x14ac:dyDescent="0.25">
      <c r="A226" s="49" t="s">
        <v>27</v>
      </c>
      <c r="B226" s="50"/>
      <c r="C226" s="49"/>
      <c r="D226" s="50"/>
      <c r="E226" s="49"/>
      <c r="F226" s="50"/>
      <c r="G226" s="49"/>
      <c r="H226" s="50"/>
      <c r="I226" s="49"/>
      <c r="J226" s="50"/>
      <c r="K226" s="50"/>
      <c r="L226" s="49"/>
      <c r="M226" s="50"/>
      <c r="N226" s="50"/>
      <c r="O226" s="49"/>
      <c r="P226" s="50"/>
      <c r="Q226" s="49"/>
      <c r="R226" s="50"/>
      <c r="S226" s="58" t="s">
        <v>28</v>
      </c>
      <c r="T226" s="50"/>
      <c r="U226" s="50"/>
      <c r="V226" s="50"/>
      <c r="W226" s="50"/>
      <c r="X226" s="50"/>
      <c r="Y226" s="50"/>
      <c r="Z226" s="50"/>
      <c r="AA226" s="49" t="s">
        <v>48</v>
      </c>
      <c r="AB226" s="50"/>
      <c r="AC226" s="50"/>
      <c r="AD226" s="50"/>
      <c r="AE226" s="50"/>
      <c r="AF226" s="49" t="s">
        <v>30</v>
      </c>
      <c r="AG226" s="50"/>
      <c r="AH226" s="50"/>
      <c r="AI226" s="17" t="s">
        <v>165</v>
      </c>
      <c r="AJ226" s="64" t="s">
        <v>166</v>
      </c>
      <c r="AK226" s="50"/>
      <c r="AL226" s="50"/>
      <c r="AM226" s="50"/>
      <c r="AN226" s="50"/>
      <c r="AO226" s="50"/>
      <c r="AP226" s="18">
        <v>23040500</v>
      </c>
      <c r="AQ226" s="18">
        <v>0</v>
      </c>
      <c r="AR226" s="18">
        <v>23040500</v>
      </c>
      <c r="AS226" s="65">
        <v>0</v>
      </c>
      <c r="AT226" s="60"/>
      <c r="AU226" s="65">
        <v>0</v>
      </c>
      <c r="AV226" s="60"/>
      <c r="AW226" s="18">
        <v>0</v>
      </c>
      <c r="AX226" s="18">
        <v>0</v>
      </c>
      <c r="AY226" s="18">
        <v>0</v>
      </c>
      <c r="AZ226" s="18">
        <v>0</v>
      </c>
      <c r="BA226" s="18">
        <v>0</v>
      </c>
      <c r="BB226" s="18">
        <v>0</v>
      </c>
      <c r="BC226" s="18">
        <v>0</v>
      </c>
      <c r="BD226" s="18">
        <v>0</v>
      </c>
      <c r="BE226" s="11"/>
    </row>
    <row r="227" spans="1:57" s="10" customFormat="1" ht="15" customHeight="1" x14ac:dyDescent="0.25">
      <c r="A227" s="49" t="s">
        <v>27</v>
      </c>
      <c r="B227" s="50"/>
      <c r="C227" s="49" t="s">
        <v>33</v>
      </c>
      <c r="D227" s="50"/>
      <c r="E227" s="49"/>
      <c r="F227" s="50"/>
      <c r="G227" s="49"/>
      <c r="H227" s="50"/>
      <c r="I227" s="49"/>
      <c r="J227" s="50"/>
      <c r="K227" s="50"/>
      <c r="L227" s="49"/>
      <c r="M227" s="50"/>
      <c r="N227" s="50"/>
      <c r="O227" s="49"/>
      <c r="P227" s="50"/>
      <c r="Q227" s="49"/>
      <c r="R227" s="50"/>
      <c r="S227" s="58" t="s">
        <v>34</v>
      </c>
      <c r="T227" s="50"/>
      <c r="U227" s="50"/>
      <c r="V227" s="50"/>
      <c r="W227" s="50"/>
      <c r="X227" s="50"/>
      <c r="Y227" s="50"/>
      <c r="Z227" s="50"/>
      <c r="AA227" s="49" t="s">
        <v>29</v>
      </c>
      <c r="AB227" s="50"/>
      <c r="AC227" s="50"/>
      <c r="AD227" s="50"/>
      <c r="AE227" s="50"/>
      <c r="AF227" s="49" t="s">
        <v>30</v>
      </c>
      <c r="AG227" s="50"/>
      <c r="AH227" s="50"/>
      <c r="AI227" s="17" t="s">
        <v>31</v>
      </c>
      <c r="AJ227" s="64" t="s">
        <v>32</v>
      </c>
      <c r="AK227" s="50"/>
      <c r="AL227" s="50"/>
      <c r="AM227" s="50"/>
      <c r="AN227" s="50"/>
      <c r="AO227" s="50"/>
      <c r="AP227" s="18">
        <v>13113272561</v>
      </c>
      <c r="AQ227" s="18">
        <v>13113272561</v>
      </c>
      <c r="AR227" s="18">
        <v>0</v>
      </c>
      <c r="AS227" s="65">
        <v>0</v>
      </c>
      <c r="AT227" s="60"/>
      <c r="AU227" s="65">
        <v>12758971970.129999</v>
      </c>
      <c r="AV227" s="60"/>
      <c r="AW227" s="18">
        <v>354300590.87</v>
      </c>
      <c r="AX227" s="18">
        <v>7955472156.3100004</v>
      </c>
      <c r="AY227" s="18">
        <v>4803499813.8199997</v>
      </c>
      <c r="AZ227" s="18">
        <v>7955472156.3100004</v>
      </c>
      <c r="BA227" s="18">
        <v>0</v>
      </c>
      <c r="BB227" s="18">
        <v>7955472156.3100004</v>
      </c>
      <c r="BC227" s="18">
        <v>0</v>
      </c>
      <c r="BD227" s="18">
        <v>20998218.98</v>
      </c>
      <c r="BE227" s="11"/>
    </row>
    <row r="228" spans="1:57" s="10" customFormat="1" ht="15" customHeight="1" x14ac:dyDescent="0.25">
      <c r="A228" s="49" t="s">
        <v>27</v>
      </c>
      <c r="B228" s="50"/>
      <c r="C228" s="49" t="s">
        <v>33</v>
      </c>
      <c r="D228" s="50"/>
      <c r="E228" s="49"/>
      <c r="F228" s="50"/>
      <c r="G228" s="49"/>
      <c r="H228" s="50"/>
      <c r="I228" s="49"/>
      <c r="J228" s="50"/>
      <c r="K228" s="50"/>
      <c r="L228" s="49"/>
      <c r="M228" s="50"/>
      <c r="N228" s="50"/>
      <c r="O228" s="49"/>
      <c r="P228" s="50"/>
      <c r="Q228" s="49"/>
      <c r="R228" s="50"/>
      <c r="S228" s="58" t="s">
        <v>34</v>
      </c>
      <c r="T228" s="50"/>
      <c r="U228" s="50"/>
      <c r="V228" s="50"/>
      <c r="W228" s="50"/>
      <c r="X228" s="50"/>
      <c r="Y228" s="50"/>
      <c r="Z228" s="50"/>
      <c r="AA228" s="49" t="s">
        <v>48</v>
      </c>
      <c r="AB228" s="50"/>
      <c r="AC228" s="50"/>
      <c r="AD228" s="50"/>
      <c r="AE228" s="50"/>
      <c r="AF228" s="49" t="s">
        <v>30</v>
      </c>
      <c r="AG228" s="50"/>
      <c r="AH228" s="50"/>
      <c r="AI228" s="17" t="s">
        <v>165</v>
      </c>
      <c r="AJ228" s="64" t="s">
        <v>166</v>
      </c>
      <c r="AK228" s="50"/>
      <c r="AL228" s="50"/>
      <c r="AM228" s="50"/>
      <c r="AN228" s="50"/>
      <c r="AO228" s="50"/>
      <c r="AP228" s="18">
        <v>23040500</v>
      </c>
      <c r="AQ228" s="18">
        <v>0</v>
      </c>
      <c r="AR228" s="18">
        <v>23040500</v>
      </c>
      <c r="AS228" s="65">
        <v>0</v>
      </c>
      <c r="AT228" s="60"/>
      <c r="AU228" s="65">
        <v>0</v>
      </c>
      <c r="AV228" s="60"/>
      <c r="AW228" s="18">
        <v>0</v>
      </c>
      <c r="AX228" s="18">
        <v>0</v>
      </c>
      <c r="AY228" s="18">
        <v>0</v>
      </c>
      <c r="AZ228" s="18">
        <v>0</v>
      </c>
      <c r="BA228" s="18">
        <v>0</v>
      </c>
      <c r="BB228" s="18">
        <v>0</v>
      </c>
      <c r="BC228" s="18">
        <v>0</v>
      </c>
      <c r="BD228" s="18">
        <v>0</v>
      </c>
      <c r="BE228" s="11"/>
    </row>
    <row r="229" spans="1:57" s="10" customFormat="1" ht="15" customHeight="1" x14ac:dyDescent="0.25">
      <c r="A229" s="49" t="s">
        <v>27</v>
      </c>
      <c r="B229" s="50"/>
      <c r="C229" s="49" t="s">
        <v>33</v>
      </c>
      <c r="D229" s="50"/>
      <c r="E229" s="49" t="s">
        <v>35</v>
      </c>
      <c r="F229" s="50"/>
      <c r="G229" s="49"/>
      <c r="H229" s="50"/>
      <c r="I229" s="49"/>
      <c r="J229" s="50"/>
      <c r="K229" s="50"/>
      <c r="L229" s="49"/>
      <c r="M229" s="50"/>
      <c r="N229" s="50"/>
      <c r="O229" s="49"/>
      <c r="P229" s="50"/>
      <c r="Q229" s="49"/>
      <c r="R229" s="50"/>
      <c r="S229" s="58" t="s">
        <v>36</v>
      </c>
      <c r="T229" s="50"/>
      <c r="U229" s="50"/>
      <c r="V229" s="50"/>
      <c r="W229" s="50"/>
      <c r="X229" s="50"/>
      <c r="Y229" s="50"/>
      <c r="Z229" s="50"/>
      <c r="AA229" s="49" t="s">
        <v>29</v>
      </c>
      <c r="AB229" s="50"/>
      <c r="AC229" s="50"/>
      <c r="AD229" s="50"/>
      <c r="AE229" s="50"/>
      <c r="AF229" s="49" t="s">
        <v>30</v>
      </c>
      <c r="AG229" s="50"/>
      <c r="AH229" s="50"/>
      <c r="AI229" s="17" t="s">
        <v>31</v>
      </c>
      <c r="AJ229" s="64" t="s">
        <v>32</v>
      </c>
      <c r="AK229" s="50"/>
      <c r="AL229" s="50"/>
      <c r="AM229" s="50"/>
      <c r="AN229" s="50"/>
      <c r="AO229" s="50"/>
      <c r="AP229" s="18">
        <v>13113272561</v>
      </c>
      <c r="AQ229" s="18">
        <v>13113272561</v>
      </c>
      <c r="AR229" s="18">
        <v>0</v>
      </c>
      <c r="AS229" s="65">
        <v>0</v>
      </c>
      <c r="AT229" s="60"/>
      <c r="AU229" s="65">
        <v>12758971970.129999</v>
      </c>
      <c r="AV229" s="60"/>
      <c r="AW229" s="18">
        <v>354300590.87</v>
      </c>
      <c r="AX229" s="18">
        <v>7955472156.3100004</v>
      </c>
      <c r="AY229" s="18">
        <v>4803499813.8199997</v>
      </c>
      <c r="AZ229" s="18">
        <v>7955472156.3100004</v>
      </c>
      <c r="BA229" s="18">
        <v>0</v>
      </c>
      <c r="BB229" s="18">
        <v>7955472156.3100004</v>
      </c>
      <c r="BC229" s="18">
        <v>0</v>
      </c>
      <c r="BD229" s="18">
        <v>20998218.98</v>
      </c>
      <c r="BE229" s="11"/>
    </row>
    <row r="230" spans="1:57" s="10" customFormat="1" ht="15" customHeight="1" x14ac:dyDescent="0.25">
      <c r="A230" s="49" t="s">
        <v>27</v>
      </c>
      <c r="B230" s="50"/>
      <c r="C230" s="49" t="s">
        <v>33</v>
      </c>
      <c r="D230" s="50"/>
      <c r="E230" s="49" t="s">
        <v>35</v>
      </c>
      <c r="F230" s="50"/>
      <c r="G230" s="49"/>
      <c r="H230" s="50"/>
      <c r="I230" s="49"/>
      <c r="J230" s="50"/>
      <c r="K230" s="50"/>
      <c r="L230" s="49"/>
      <c r="M230" s="50"/>
      <c r="N230" s="50"/>
      <c r="O230" s="49"/>
      <c r="P230" s="50"/>
      <c r="Q230" s="49"/>
      <c r="R230" s="50"/>
      <c r="S230" s="58" t="s">
        <v>36</v>
      </c>
      <c r="T230" s="50"/>
      <c r="U230" s="50"/>
      <c r="V230" s="50"/>
      <c r="W230" s="50"/>
      <c r="X230" s="50"/>
      <c r="Y230" s="50"/>
      <c r="Z230" s="50"/>
      <c r="AA230" s="49" t="s">
        <v>48</v>
      </c>
      <c r="AB230" s="50"/>
      <c r="AC230" s="50"/>
      <c r="AD230" s="50"/>
      <c r="AE230" s="50"/>
      <c r="AF230" s="49" t="s">
        <v>30</v>
      </c>
      <c r="AG230" s="50"/>
      <c r="AH230" s="50"/>
      <c r="AI230" s="17" t="s">
        <v>165</v>
      </c>
      <c r="AJ230" s="64" t="s">
        <v>166</v>
      </c>
      <c r="AK230" s="50"/>
      <c r="AL230" s="50"/>
      <c r="AM230" s="50"/>
      <c r="AN230" s="50"/>
      <c r="AO230" s="50"/>
      <c r="AP230" s="18">
        <v>23040500</v>
      </c>
      <c r="AQ230" s="18">
        <v>0</v>
      </c>
      <c r="AR230" s="18">
        <v>23040500</v>
      </c>
      <c r="AS230" s="65">
        <v>0</v>
      </c>
      <c r="AT230" s="60"/>
      <c r="AU230" s="65">
        <v>0</v>
      </c>
      <c r="AV230" s="60"/>
      <c r="AW230" s="18">
        <v>0</v>
      </c>
      <c r="AX230" s="18">
        <v>0</v>
      </c>
      <c r="AY230" s="18">
        <v>0</v>
      </c>
      <c r="AZ230" s="18">
        <v>0</v>
      </c>
      <c r="BA230" s="18">
        <v>0</v>
      </c>
      <c r="BB230" s="18">
        <v>0</v>
      </c>
      <c r="BC230" s="18">
        <v>0</v>
      </c>
      <c r="BD230" s="18">
        <v>0</v>
      </c>
      <c r="BE230" s="11"/>
    </row>
    <row r="231" spans="1:57" s="10" customFormat="1" ht="15" customHeight="1" x14ac:dyDescent="0.25">
      <c r="A231" s="49" t="s">
        <v>27</v>
      </c>
      <c r="B231" s="50"/>
      <c r="C231" s="49" t="s">
        <v>33</v>
      </c>
      <c r="D231" s="50"/>
      <c r="E231" s="49" t="s">
        <v>35</v>
      </c>
      <c r="F231" s="50"/>
      <c r="G231" s="49" t="s">
        <v>37</v>
      </c>
      <c r="H231" s="50"/>
      <c r="I231" s="49"/>
      <c r="J231" s="50"/>
      <c r="K231" s="50"/>
      <c r="L231" s="49"/>
      <c r="M231" s="50"/>
      <c r="N231" s="50"/>
      <c r="O231" s="49"/>
      <c r="P231" s="50"/>
      <c r="Q231" s="49"/>
      <c r="R231" s="50"/>
      <c r="S231" s="58" t="s">
        <v>249</v>
      </c>
      <c r="T231" s="50"/>
      <c r="U231" s="50"/>
      <c r="V231" s="50"/>
      <c r="W231" s="50"/>
      <c r="X231" s="50"/>
      <c r="Y231" s="50"/>
      <c r="Z231" s="50"/>
      <c r="AA231" s="49" t="s">
        <v>29</v>
      </c>
      <c r="AB231" s="50"/>
      <c r="AC231" s="50"/>
      <c r="AD231" s="50"/>
      <c r="AE231" s="50"/>
      <c r="AF231" s="49" t="s">
        <v>30</v>
      </c>
      <c r="AG231" s="50"/>
      <c r="AH231" s="50"/>
      <c r="AI231" s="17" t="s">
        <v>31</v>
      </c>
      <c r="AJ231" s="64" t="s">
        <v>32</v>
      </c>
      <c r="AK231" s="50"/>
      <c r="AL231" s="50"/>
      <c r="AM231" s="50"/>
      <c r="AN231" s="50"/>
      <c r="AO231" s="50"/>
      <c r="AP231" s="18">
        <v>13113272561</v>
      </c>
      <c r="AQ231" s="18">
        <v>13113272561</v>
      </c>
      <c r="AR231" s="18">
        <v>0</v>
      </c>
      <c r="AS231" s="65">
        <v>0</v>
      </c>
      <c r="AT231" s="60"/>
      <c r="AU231" s="65">
        <v>12758971970.129999</v>
      </c>
      <c r="AV231" s="60"/>
      <c r="AW231" s="18">
        <v>354300590.87</v>
      </c>
      <c r="AX231" s="18">
        <v>7955472156.3100004</v>
      </c>
      <c r="AY231" s="18">
        <v>4803499813.8199997</v>
      </c>
      <c r="AZ231" s="18">
        <v>7955472156.3100004</v>
      </c>
      <c r="BA231" s="18">
        <v>0</v>
      </c>
      <c r="BB231" s="18">
        <v>7955472156.3100004</v>
      </c>
      <c r="BC231" s="18">
        <v>0</v>
      </c>
      <c r="BD231" s="18">
        <v>20998218.98</v>
      </c>
      <c r="BE231" s="11"/>
    </row>
    <row r="232" spans="1:57" s="10" customFormat="1" ht="15" customHeight="1" x14ac:dyDescent="0.25">
      <c r="A232" s="49" t="s">
        <v>27</v>
      </c>
      <c r="B232" s="50"/>
      <c r="C232" s="49" t="s">
        <v>33</v>
      </c>
      <c r="D232" s="50"/>
      <c r="E232" s="49" t="s">
        <v>35</v>
      </c>
      <c r="F232" s="50"/>
      <c r="G232" s="49" t="s">
        <v>37</v>
      </c>
      <c r="H232" s="50"/>
      <c r="I232" s="49"/>
      <c r="J232" s="50"/>
      <c r="K232" s="50"/>
      <c r="L232" s="49"/>
      <c r="M232" s="50"/>
      <c r="N232" s="50"/>
      <c r="O232" s="49"/>
      <c r="P232" s="50"/>
      <c r="Q232" s="49"/>
      <c r="R232" s="50"/>
      <c r="S232" s="58" t="s">
        <v>249</v>
      </c>
      <c r="T232" s="50"/>
      <c r="U232" s="50"/>
      <c r="V232" s="50"/>
      <c r="W232" s="50"/>
      <c r="X232" s="50"/>
      <c r="Y232" s="50"/>
      <c r="Z232" s="50"/>
      <c r="AA232" s="49" t="s">
        <v>48</v>
      </c>
      <c r="AB232" s="50"/>
      <c r="AC232" s="50"/>
      <c r="AD232" s="50"/>
      <c r="AE232" s="50"/>
      <c r="AF232" s="49" t="s">
        <v>30</v>
      </c>
      <c r="AG232" s="50"/>
      <c r="AH232" s="50"/>
      <c r="AI232" s="17" t="s">
        <v>165</v>
      </c>
      <c r="AJ232" s="64" t="s">
        <v>166</v>
      </c>
      <c r="AK232" s="50"/>
      <c r="AL232" s="50"/>
      <c r="AM232" s="50"/>
      <c r="AN232" s="50"/>
      <c r="AO232" s="50"/>
      <c r="AP232" s="18">
        <v>23040500</v>
      </c>
      <c r="AQ232" s="18">
        <v>0</v>
      </c>
      <c r="AR232" s="18">
        <v>23040500</v>
      </c>
      <c r="AS232" s="65">
        <v>0</v>
      </c>
      <c r="AT232" s="60"/>
      <c r="AU232" s="65">
        <v>0</v>
      </c>
      <c r="AV232" s="60"/>
      <c r="AW232" s="18">
        <v>0</v>
      </c>
      <c r="AX232" s="18">
        <v>0</v>
      </c>
      <c r="AY232" s="18">
        <v>0</v>
      </c>
      <c r="AZ232" s="18">
        <v>0</v>
      </c>
      <c r="BA232" s="18">
        <v>0</v>
      </c>
      <c r="BB232" s="18">
        <v>0</v>
      </c>
      <c r="BC232" s="18">
        <v>0</v>
      </c>
      <c r="BD232" s="18">
        <v>0</v>
      </c>
      <c r="BE232" s="11"/>
    </row>
    <row r="233" spans="1:57" s="10" customFormat="1" ht="15" customHeight="1" x14ac:dyDescent="0.25">
      <c r="A233" s="49" t="s">
        <v>27</v>
      </c>
      <c r="B233" s="50"/>
      <c r="C233" s="49" t="s">
        <v>33</v>
      </c>
      <c r="D233" s="50"/>
      <c r="E233" s="49" t="s">
        <v>35</v>
      </c>
      <c r="F233" s="50"/>
      <c r="G233" s="49" t="s">
        <v>37</v>
      </c>
      <c r="H233" s="50"/>
      <c r="I233" s="49" t="s">
        <v>38</v>
      </c>
      <c r="J233" s="50"/>
      <c r="K233" s="50"/>
      <c r="L233" s="49"/>
      <c r="M233" s="50"/>
      <c r="N233" s="50"/>
      <c r="O233" s="49"/>
      <c r="P233" s="50"/>
      <c r="Q233" s="49"/>
      <c r="R233" s="50"/>
      <c r="S233" s="58" t="s">
        <v>249</v>
      </c>
      <c r="T233" s="50"/>
      <c r="U233" s="50"/>
      <c r="V233" s="50"/>
      <c r="W233" s="50"/>
      <c r="X233" s="50"/>
      <c r="Y233" s="50"/>
      <c r="Z233" s="50"/>
      <c r="AA233" s="49" t="s">
        <v>29</v>
      </c>
      <c r="AB233" s="50"/>
      <c r="AC233" s="50"/>
      <c r="AD233" s="50"/>
      <c r="AE233" s="50"/>
      <c r="AF233" s="49" t="s">
        <v>30</v>
      </c>
      <c r="AG233" s="50"/>
      <c r="AH233" s="50"/>
      <c r="AI233" s="17" t="s">
        <v>31</v>
      </c>
      <c r="AJ233" s="64" t="s">
        <v>32</v>
      </c>
      <c r="AK233" s="50"/>
      <c r="AL233" s="50"/>
      <c r="AM233" s="50"/>
      <c r="AN233" s="50"/>
      <c r="AO233" s="50"/>
      <c r="AP233" s="18">
        <v>13113272561</v>
      </c>
      <c r="AQ233" s="18">
        <v>13113272561</v>
      </c>
      <c r="AR233" s="18">
        <v>0</v>
      </c>
      <c r="AS233" s="65">
        <v>0</v>
      </c>
      <c r="AT233" s="60"/>
      <c r="AU233" s="65">
        <v>12758971970.129999</v>
      </c>
      <c r="AV233" s="60"/>
      <c r="AW233" s="18">
        <v>354300590.87</v>
      </c>
      <c r="AX233" s="18">
        <v>7955472156.3100004</v>
      </c>
      <c r="AY233" s="18">
        <v>4803499813.8199997</v>
      </c>
      <c r="AZ233" s="18">
        <v>7955472156.3100004</v>
      </c>
      <c r="BA233" s="18">
        <v>0</v>
      </c>
      <c r="BB233" s="18">
        <v>7955472156.3100004</v>
      </c>
      <c r="BC233" s="18">
        <v>0</v>
      </c>
      <c r="BD233" s="18">
        <v>20998218.98</v>
      </c>
      <c r="BE233" s="11"/>
    </row>
    <row r="234" spans="1:57" s="10" customFormat="1" ht="15" customHeight="1" x14ac:dyDescent="0.25">
      <c r="A234" s="49" t="s">
        <v>27</v>
      </c>
      <c r="B234" s="50"/>
      <c r="C234" s="49" t="s">
        <v>33</v>
      </c>
      <c r="D234" s="50"/>
      <c r="E234" s="49" t="s">
        <v>35</v>
      </c>
      <c r="F234" s="50"/>
      <c r="G234" s="49" t="s">
        <v>37</v>
      </c>
      <c r="H234" s="50"/>
      <c r="I234" s="49" t="s">
        <v>38</v>
      </c>
      <c r="J234" s="50"/>
      <c r="K234" s="50"/>
      <c r="L234" s="49" t="s">
        <v>172</v>
      </c>
      <c r="M234" s="50"/>
      <c r="N234" s="50"/>
      <c r="O234" s="49"/>
      <c r="P234" s="50"/>
      <c r="Q234" s="49"/>
      <c r="R234" s="50"/>
      <c r="S234" s="58" t="s">
        <v>173</v>
      </c>
      <c r="T234" s="50"/>
      <c r="U234" s="50"/>
      <c r="V234" s="50"/>
      <c r="W234" s="50"/>
      <c r="X234" s="50"/>
      <c r="Y234" s="50"/>
      <c r="Z234" s="50"/>
      <c r="AA234" s="49" t="s">
        <v>29</v>
      </c>
      <c r="AB234" s="50"/>
      <c r="AC234" s="50"/>
      <c r="AD234" s="50"/>
      <c r="AE234" s="50"/>
      <c r="AF234" s="49" t="s">
        <v>30</v>
      </c>
      <c r="AG234" s="50"/>
      <c r="AH234" s="50"/>
      <c r="AI234" s="17" t="s">
        <v>31</v>
      </c>
      <c r="AJ234" s="64" t="s">
        <v>32</v>
      </c>
      <c r="AK234" s="50"/>
      <c r="AL234" s="50"/>
      <c r="AM234" s="50"/>
      <c r="AN234" s="50"/>
      <c r="AO234" s="50"/>
      <c r="AP234" s="18">
        <v>779579000</v>
      </c>
      <c r="AQ234" s="18">
        <v>779579000</v>
      </c>
      <c r="AR234" s="18">
        <v>0</v>
      </c>
      <c r="AS234" s="65">
        <v>0</v>
      </c>
      <c r="AT234" s="60"/>
      <c r="AU234" s="65">
        <v>779579000</v>
      </c>
      <c r="AV234" s="60"/>
      <c r="AW234" s="18">
        <v>0</v>
      </c>
      <c r="AX234" s="18">
        <v>669734000</v>
      </c>
      <c r="AY234" s="18">
        <v>109845000</v>
      </c>
      <c r="AZ234" s="18">
        <v>669734000</v>
      </c>
      <c r="BA234" s="18">
        <v>0</v>
      </c>
      <c r="BB234" s="18">
        <v>669734000</v>
      </c>
      <c r="BC234" s="18">
        <v>0</v>
      </c>
      <c r="BD234" s="18">
        <v>0</v>
      </c>
      <c r="BE234" s="11"/>
    </row>
    <row r="235" spans="1:57" s="10" customFormat="1" ht="15" customHeight="1" x14ac:dyDescent="0.25">
      <c r="A235" s="49" t="s">
        <v>27</v>
      </c>
      <c r="B235" s="50"/>
      <c r="C235" s="49" t="s">
        <v>33</v>
      </c>
      <c r="D235" s="50"/>
      <c r="E235" s="49" t="s">
        <v>35</v>
      </c>
      <c r="F235" s="50"/>
      <c r="G235" s="49" t="s">
        <v>37</v>
      </c>
      <c r="H235" s="50"/>
      <c r="I235" s="49" t="s">
        <v>38</v>
      </c>
      <c r="J235" s="50"/>
      <c r="K235" s="50"/>
      <c r="L235" s="49" t="s">
        <v>174</v>
      </c>
      <c r="M235" s="50"/>
      <c r="N235" s="50"/>
      <c r="O235" s="49"/>
      <c r="P235" s="50"/>
      <c r="Q235" s="49"/>
      <c r="R235" s="50"/>
      <c r="S235" s="58" t="s">
        <v>175</v>
      </c>
      <c r="T235" s="50"/>
      <c r="U235" s="50"/>
      <c r="V235" s="50"/>
      <c r="W235" s="50"/>
      <c r="X235" s="50"/>
      <c r="Y235" s="50"/>
      <c r="Z235" s="50"/>
      <c r="AA235" s="49" t="s">
        <v>29</v>
      </c>
      <c r="AB235" s="50"/>
      <c r="AC235" s="50"/>
      <c r="AD235" s="50"/>
      <c r="AE235" s="50"/>
      <c r="AF235" s="49" t="s">
        <v>30</v>
      </c>
      <c r="AG235" s="50"/>
      <c r="AH235" s="50"/>
      <c r="AI235" s="17" t="s">
        <v>31</v>
      </c>
      <c r="AJ235" s="64" t="s">
        <v>32</v>
      </c>
      <c r="AK235" s="50"/>
      <c r="AL235" s="50"/>
      <c r="AM235" s="50"/>
      <c r="AN235" s="50"/>
      <c r="AO235" s="50"/>
      <c r="AP235" s="18">
        <v>11890486561</v>
      </c>
      <c r="AQ235" s="18">
        <v>11890486561</v>
      </c>
      <c r="AR235" s="18">
        <v>0</v>
      </c>
      <c r="AS235" s="65">
        <v>0</v>
      </c>
      <c r="AT235" s="60"/>
      <c r="AU235" s="65">
        <v>11578929690.129999</v>
      </c>
      <c r="AV235" s="60"/>
      <c r="AW235" s="18">
        <v>311556870.87</v>
      </c>
      <c r="AX235" s="18">
        <v>7008732335.3100004</v>
      </c>
      <c r="AY235" s="18">
        <v>4570197354.8199997</v>
      </c>
      <c r="AZ235" s="18">
        <v>7008732335.3100004</v>
      </c>
      <c r="BA235" s="18">
        <v>0</v>
      </c>
      <c r="BB235" s="18">
        <v>7008732335.3100004</v>
      </c>
      <c r="BC235" s="18">
        <v>0</v>
      </c>
      <c r="BD235" s="18">
        <v>20353681.98</v>
      </c>
      <c r="BE235" s="11"/>
    </row>
    <row r="236" spans="1:57" s="10" customFormat="1" ht="15" customHeight="1" x14ac:dyDescent="0.25">
      <c r="A236" s="49" t="s">
        <v>27</v>
      </c>
      <c r="B236" s="50"/>
      <c r="C236" s="49" t="s">
        <v>33</v>
      </c>
      <c r="D236" s="50"/>
      <c r="E236" s="49" t="s">
        <v>35</v>
      </c>
      <c r="F236" s="50"/>
      <c r="G236" s="49" t="s">
        <v>37</v>
      </c>
      <c r="H236" s="50"/>
      <c r="I236" s="49" t="s">
        <v>38</v>
      </c>
      <c r="J236" s="50"/>
      <c r="K236" s="50"/>
      <c r="L236" s="49" t="s">
        <v>176</v>
      </c>
      <c r="M236" s="50"/>
      <c r="N236" s="50"/>
      <c r="O236" s="49"/>
      <c r="P236" s="50"/>
      <c r="Q236" s="49"/>
      <c r="R236" s="50"/>
      <c r="S236" s="58" t="s">
        <v>177</v>
      </c>
      <c r="T236" s="50"/>
      <c r="U236" s="50"/>
      <c r="V236" s="50"/>
      <c r="W236" s="50"/>
      <c r="X236" s="50"/>
      <c r="Y236" s="50"/>
      <c r="Z236" s="50"/>
      <c r="AA236" s="49" t="s">
        <v>29</v>
      </c>
      <c r="AB236" s="50"/>
      <c r="AC236" s="50"/>
      <c r="AD236" s="50"/>
      <c r="AE236" s="50"/>
      <c r="AF236" s="49" t="s">
        <v>30</v>
      </c>
      <c r="AG236" s="50"/>
      <c r="AH236" s="50"/>
      <c r="AI236" s="17" t="s">
        <v>31</v>
      </c>
      <c r="AJ236" s="64" t="s">
        <v>32</v>
      </c>
      <c r="AK236" s="50"/>
      <c r="AL236" s="50"/>
      <c r="AM236" s="50"/>
      <c r="AN236" s="50"/>
      <c r="AO236" s="50"/>
      <c r="AP236" s="18">
        <v>443207000</v>
      </c>
      <c r="AQ236" s="18">
        <v>443207000</v>
      </c>
      <c r="AR236" s="18">
        <v>0</v>
      </c>
      <c r="AS236" s="65">
        <v>0</v>
      </c>
      <c r="AT236" s="60"/>
      <c r="AU236" s="65">
        <v>400463280</v>
      </c>
      <c r="AV236" s="60"/>
      <c r="AW236" s="18">
        <v>42743720</v>
      </c>
      <c r="AX236" s="18">
        <v>277005821</v>
      </c>
      <c r="AY236" s="18">
        <v>123457459</v>
      </c>
      <c r="AZ236" s="18">
        <v>277005821</v>
      </c>
      <c r="BA236" s="18">
        <v>0</v>
      </c>
      <c r="BB236" s="18">
        <v>277005821</v>
      </c>
      <c r="BC236" s="18">
        <v>0</v>
      </c>
      <c r="BD236" s="18">
        <v>644537</v>
      </c>
      <c r="BE236" s="11"/>
    </row>
    <row r="237" spans="1:57" s="10" customFormat="1" ht="15" customHeight="1" x14ac:dyDescent="0.25">
      <c r="A237" s="49" t="s">
        <v>27</v>
      </c>
      <c r="B237" s="50"/>
      <c r="C237" s="49" t="s">
        <v>33</v>
      </c>
      <c r="D237" s="50"/>
      <c r="E237" s="49" t="s">
        <v>35</v>
      </c>
      <c r="F237" s="50"/>
      <c r="G237" s="49" t="s">
        <v>37</v>
      </c>
      <c r="H237" s="50"/>
      <c r="I237" s="49" t="s">
        <v>38</v>
      </c>
      <c r="J237" s="50"/>
      <c r="K237" s="50"/>
      <c r="L237" s="49" t="s">
        <v>176</v>
      </c>
      <c r="M237" s="50"/>
      <c r="N237" s="50"/>
      <c r="O237" s="49"/>
      <c r="P237" s="50"/>
      <c r="Q237" s="49"/>
      <c r="R237" s="50"/>
      <c r="S237" s="58" t="s">
        <v>177</v>
      </c>
      <c r="T237" s="50"/>
      <c r="U237" s="50"/>
      <c r="V237" s="50"/>
      <c r="W237" s="50"/>
      <c r="X237" s="50"/>
      <c r="Y237" s="50"/>
      <c r="Z237" s="50"/>
      <c r="AA237" s="49" t="s">
        <v>48</v>
      </c>
      <c r="AB237" s="50"/>
      <c r="AC237" s="50"/>
      <c r="AD237" s="50"/>
      <c r="AE237" s="50"/>
      <c r="AF237" s="49" t="s">
        <v>30</v>
      </c>
      <c r="AG237" s="50"/>
      <c r="AH237" s="50"/>
      <c r="AI237" s="17" t="s">
        <v>165</v>
      </c>
      <c r="AJ237" s="64" t="s">
        <v>166</v>
      </c>
      <c r="AK237" s="50"/>
      <c r="AL237" s="50"/>
      <c r="AM237" s="50"/>
      <c r="AN237" s="50"/>
      <c r="AO237" s="50"/>
      <c r="AP237" s="18">
        <v>23040500</v>
      </c>
      <c r="AQ237" s="18">
        <v>0</v>
      </c>
      <c r="AR237" s="18">
        <v>23040500</v>
      </c>
      <c r="AS237" s="65">
        <v>0</v>
      </c>
      <c r="AT237" s="60"/>
      <c r="AU237" s="65">
        <v>0</v>
      </c>
      <c r="AV237" s="60"/>
      <c r="AW237" s="18">
        <v>0</v>
      </c>
      <c r="AX237" s="18">
        <v>0</v>
      </c>
      <c r="AY237" s="18">
        <v>0</v>
      </c>
      <c r="AZ237" s="18">
        <v>0</v>
      </c>
      <c r="BA237" s="18">
        <v>0</v>
      </c>
      <c r="BB237" s="18">
        <v>0</v>
      </c>
      <c r="BC237" s="18">
        <v>0</v>
      </c>
      <c r="BD237" s="18">
        <v>0</v>
      </c>
      <c r="BE237" s="11"/>
    </row>
    <row r="238" spans="1:57" s="10" customFormat="1" ht="15" customHeight="1" x14ac:dyDescent="0.25">
      <c r="A238" s="49" t="s">
        <v>27</v>
      </c>
      <c r="B238" s="50"/>
      <c r="C238" s="49" t="s">
        <v>33</v>
      </c>
      <c r="D238" s="50"/>
      <c r="E238" s="49" t="s">
        <v>35</v>
      </c>
      <c r="F238" s="50"/>
      <c r="G238" s="49" t="s">
        <v>37</v>
      </c>
      <c r="H238" s="50"/>
      <c r="I238" s="49" t="s">
        <v>38</v>
      </c>
      <c r="J238" s="50"/>
      <c r="K238" s="50"/>
      <c r="L238" s="49" t="s">
        <v>174</v>
      </c>
      <c r="M238" s="50"/>
      <c r="N238" s="50"/>
      <c r="O238" s="49"/>
      <c r="P238" s="50"/>
      <c r="Q238" s="49"/>
      <c r="R238" s="50"/>
      <c r="S238" s="58" t="s">
        <v>175</v>
      </c>
      <c r="T238" s="50"/>
      <c r="U238" s="50"/>
      <c r="V238" s="50"/>
      <c r="W238" s="50"/>
      <c r="X238" s="50"/>
      <c r="Y238" s="50"/>
      <c r="Z238" s="50"/>
      <c r="AA238" s="49" t="s">
        <v>48</v>
      </c>
      <c r="AB238" s="50"/>
      <c r="AC238" s="50"/>
      <c r="AD238" s="50"/>
      <c r="AE238" s="50"/>
      <c r="AF238" s="49" t="s">
        <v>30</v>
      </c>
      <c r="AG238" s="50"/>
      <c r="AH238" s="50"/>
      <c r="AI238" s="17" t="s">
        <v>165</v>
      </c>
      <c r="AJ238" s="64" t="s">
        <v>166</v>
      </c>
      <c r="AK238" s="50"/>
      <c r="AL238" s="50"/>
      <c r="AM238" s="50"/>
      <c r="AN238" s="50"/>
      <c r="AO238" s="50"/>
      <c r="AP238" s="18">
        <v>0</v>
      </c>
      <c r="AQ238" s="18">
        <v>0</v>
      </c>
      <c r="AR238" s="18">
        <v>0</v>
      </c>
      <c r="AS238" s="65">
        <v>0</v>
      </c>
      <c r="AT238" s="60"/>
      <c r="AU238" s="65">
        <v>0</v>
      </c>
      <c r="AV238" s="60"/>
      <c r="AW238" s="18">
        <v>0</v>
      </c>
      <c r="AX238" s="18">
        <v>0</v>
      </c>
      <c r="AY238" s="18">
        <v>0</v>
      </c>
      <c r="AZ238" s="18">
        <v>0</v>
      </c>
      <c r="BA238" s="18">
        <v>0</v>
      </c>
      <c r="BB238" s="18">
        <v>0</v>
      </c>
      <c r="BC238" s="18">
        <v>0</v>
      </c>
      <c r="BD238" s="18">
        <v>0</v>
      </c>
      <c r="BE238" s="11"/>
    </row>
    <row r="239" spans="1:57" s="10" customFormat="1" ht="15" customHeight="1" x14ac:dyDescent="0.25">
      <c r="A239" s="49" t="s">
        <v>27</v>
      </c>
      <c r="B239" s="50"/>
      <c r="C239" s="49" t="s">
        <v>33</v>
      </c>
      <c r="D239" s="50"/>
      <c r="E239" s="49" t="s">
        <v>35</v>
      </c>
      <c r="F239" s="50"/>
      <c r="G239" s="49" t="s">
        <v>37</v>
      </c>
      <c r="H239" s="50"/>
      <c r="I239" s="49" t="s">
        <v>38</v>
      </c>
      <c r="J239" s="50"/>
      <c r="K239" s="50"/>
      <c r="L239" s="49" t="s">
        <v>172</v>
      </c>
      <c r="M239" s="50"/>
      <c r="N239" s="50"/>
      <c r="O239" s="49"/>
      <c r="P239" s="50"/>
      <c r="Q239" s="49"/>
      <c r="R239" s="50"/>
      <c r="S239" s="58" t="s">
        <v>173</v>
      </c>
      <c r="T239" s="50"/>
      <c r="U239" s="50"/>
      <c r="V239" s="50"/>
      <c r="W239" s="50"/>
      <c r="X239" s="50"/>
      <c r="Y239" s="50"/>
      <c r="Z239" s="50"/>
      <c r="AA239" s="49" t="s">
        <v>48</v>
      </c>
      <c r="AB239" s="50"/>
      <c r="AC239" s="50"/>
      <c r="AD239" s="50"/>
      <c r="AE239" s="50"/>
      <c r="AF239" s="49" t="s">
        <v>30</v>
      </c>
      <c r="AG239" s="50"/>
      <c r="AH239" s="50"/>
      <c r="AI239" s="17" t="s">
        <v>165</v>
      </c>
      <c r="AJ239" s="64" t="s">
        <v>166</v>
      </c>
      <c r="AK239" s="50"/>
      <c r="AL239" s="50"/>
      <c r="AM239" s="50"/>
      <c r="AN239" s="50"/>
      <c r="AO239" s="50"/>
      <c r="AP239" s="18">
        <v>0</v>
      </c>
      <c r="AQ239" s="18">
        <v>0</v>
      </c>
      <c r="AR239" s="18">
        <v>0</v>
      </c>
      <c r="AS239" s="65">
        <v>0</v>
      </c>
      <c r="AT239" s="60"/>
      <c r="AU239" s="65">
        <v>0</v>
      </c>
      <c r="AV239" s="60"/>
      <c r="AW239" s="18">
        <v>0</v>
      </c>
      <c r="AX239" s="18">
        <v>0</v>
      </c>
      <c r="AY239" s="18">
        <v>0</v>
      </c>
      <c r="AZ239" s="18">
        <v>0</v>
      </c>
      <c r="BA239" s="18">
        <v>0</v>
      </c>
      <c r="BB239" s="18">
        <v>0</v>
      </c>
      <c r="BC239" s="18">
        <v>0</v>
      </c>
      <c r="BD239" s="18">
        <v>0</v>
      </c>
      <c r="BE239" s="11"/>
    </row>
    <row r="240" spans="1:57" s="10" customFormat="1" ht="15" customHeight="1" x14ac:dyDescent="0.25">
      <c r="A240" s="49" t="s">
        <v>27</v>
      </c>
      <c r="B240" s="50"/>
      <c r="C240" s="49" t="s">
        <v>33</v>
      </c>
      <c r="D240" s="50"/>
      <c r="E240" s="49" t="s">
        <v>35</v>
      </c>
      <c r="F240" s="50"/>
      <c r="G240" s="49" t="s">
        <v>37</v>
      </c>
      <c r="H240" s="50"/>
      <c r="I240" s="49" t="s">
        <v>38</v>
      </c>
      <c r="J240" s="50"/>
      <c r="K240" s="50"/>
      <c r="L240" s="49" t="s">
        <v>178</v>
      </c>
      <c r="M240" s="50"/>
      <c r="N240" s="50"/>
      <c r="O240" s="49"/>
      <c r="P240" s="50"/>
      <c r="Q240" s="49"/>
      <c r="R240" s="50"/>
      <c r="S240" s="58" t="s">
        <v>179</v>
      </c>
      <c r="T240" s="50"/>
      <c r="U240" s="50"/>
      <c r="V240" s="50"/>
      <c r="W240" s="50"/>
      <c r="X240" s="50"/>
      <c r="Y240" s="50"/>
      <c r="Z240" s="50"/>
      <c r="AA240" s="49" t="s">
        <v>48</v>
      </c>
      <c r="AB240" s="50"/>
      <c r="AC240" s="50"/>
      <c r="AD240" s="50"/>
      <c r="AE240" s="50"/>
      <c r="AF240" s="49" t="s">
        <v>30</v>
      </c>
      <c r="AG240" s="50"/>
      <c r="AH240" s="50"/>
      <c r="AI240" s="17" t="s">
        <v>165</v>
      </c>
      <c r="AJ240" s="64" t="s">
        <v>166</v>
      </c>
      <c r="AK240" s="50"/>
      <c r="AL240" s="50"/>
      <c r="AM240" s="50"/>
      <c r="AN240" s="50"/>
      <c r="AO240" s="50"/>
      <c r="AP240" s="18">
        <v>0</v>
      </c>
      <c r="AQ240" s="18">
        <v>0</v>
      </c>
      <c r="AR240" s="18">
        <v>0</v>
      </c>
      <c r="AS240" s="65">
        <v>0</v>
      </c>
      <c r="AT240" s="60"/>
      <c r="AU240" s="65">
        <v>0</v>
      </c>
      <c r="AV240" s="60"/>
      <c r="AW240" s="18">
        <v>0</v>
      </c>
      <c r="AX240" s="18">
        <v>0</v>
      </c>
      <c r="AY240" s="18">
        <v>0</v>
      </c>
      <c r="AZ240" s="18">
        <v>0</v>
      </c>
      <c r="BA240" s="18">
        <v>0</v>
      </c>
      <c r="BB240" s="18">
        <v>0</v>
      </c>
      <c r="BC240" s="18">
        <v>0</v>
      </c>
      <c r="BD240" s="18">
        <v>0</v>
      </c>
      <c r="BE240" s="11"/>
    </row>
    <row r="241" spans="1:57" s="10" customFormat="1" ht="15" customHeight="1" x14ac:dyDescent="0.25">
      <c r="A241" s="49" t="s">
        <v>27</v>
      </c>
      <c r="B241" s="50"/>
      <c r="C241" s="49" t="s">
        <v>33</v>
      </c>
      <c r="D241" s="50"/>
      <c r="E241" s="49" t="s">
        <v>35</v>
      </c>
      <c r="F241" s="50"/>
      <c r="G241" s="49" t="s">
        <v>37</v>
      </c>
      <c r="H241" s="50"/>
      <c r="I241" s="49" t="s">
        <v>38</v>
      </c>
      <c r="J241" s="50"/>
      <c r="K241" s="50"/>
      <c r="L241" s="49"/>
      <c r="M241" s="50"/>
      <c r="N241" s="50"/>
      <c r="O241" s="49"/>
      <c r="P241" s="50"/>
      <c r="Q241" s="49"/>
      <c r="R241" s="50"/>
      <c r="S241" s="58" t="s">
        <v>249</v>
      </c>
      <c r="T241" s="50"/>
      <c r="U241" s="50"/>
      <c r="V241" s="50"/>
      <c r="W241" s="50"/>
      <c r="X241" s="50"/>
      <c r="Y241" s="50"/>
      <c r="Z241" s="50"/>
      <c r="AA241" s="49" t="s">
        <v>48</v>
      </c>
      <c r="AB241" s="50"/>
      <c r="AC241" s="50"/>
      <c r="AD241" s="50"/>
      <c r="AE241" s="50"/>
      <c r="AF241" s="49" t="s">
        <v>30</v>
      </c>
      <c r="AG241" s="50"/>
      <c r="AH241" s="50"/>
      <c r="AI241" s="17" t="s">
        <v>165</v>
      </c>
      <c r="AJ241" s="64" t="s">
        <v>166</v>
      </c>
      <c r="AK241" s="50"/>
      <c r="AL241" s="50"/>
      <c r="AM241" s="50"/>
      <c r="AN241" s="50"/>
      <c r="AO241" s="50"/>
      <c r="AP241" s="18">
        <v>23040500</v>
      </c>
      <c r="AQ241" s="18">
        <v>0</v>
      </c>
      <c r="AR241" s="18">
        <v>23040500</v>
      </c>
      <c r="AS241" s="65">
        <v>0</v>
      </c>
      <c r="AT241" s="60"/>
      <c r="AU241" s="65">
        <v>0</v>
      </c>
      <c r="AV241" s="60"/>
      <c r="AW241" s="18">
        <v>0</v>
      </c>
      <c r="AX241" s="18">
        <v>0</v>
      </c>
      <c r="AY241" s="18">
        <v>0</v>
      </c>
      <c r="AZ241" s="18">
        <v>0</v>
      </c>
      <c r="BA241" s="18">
        <v>0</v>
      </c>
      <c r="BB241" s="18">
        <v>0</v>
      </c>
      <c r="BC241" s="18">
        <v>0</v>
      </c>
      <c r="BD241" s="18">
        <v>0</v>
      </c>
      <c r="BE241" s="11"/>
    </row>
    <row r="242" spans="1:57" s="10" customFormat="1" ht="15" customHeight="1" x14ac:dyDescent="0.25">
      <c r="A242" s="51" t="s">
        <v>27</v>
      </c>
      <c r="B242" s="50"/>
      <c r="C242" s="51" t="s">
        <v>33</v>
      </c>
      <c r="D242" s="50"/>
      <c r="E242" s="51" t="s">
        <v>35</v>
      </c>
      <c r="F242" s="50"/>
      <c r="G242" s="51" t="s">
        <v>37</v>
      </c>
      <c r="H242" s="50"/>
      <c r="I242" s="51" t="s">
        <v>38</v>
      </c>
      <c r="J242" s="50"/>
      <c r="K242" s="50"/>
      <c r="L242" s="51" t="s">
        <v>172</v>
      </c>
      <c r="M242" s="50"/>
      <c r="N242" s="50"/>
      <c r="O242" s="51" t="s">
        <v>41</v>
      </c>
      <c r="P242" s="50"/>
      <c r="Q242" s="51"/>
      <c r="R242" s="50"/>
      <c r="S242" s="61" t="s">
        <v>278</v>
      </c>
      <c r="T242" s="50"/>
      <c r="U242" s="50"/>
      <c r="V242" s="50"/>
      <c r="W242" s="50"/>
      <c r="X242" s="50"/>
      <c r="Y242" s="50"/>
      <c r="Z242" s="50"/>
      <c r="AA242" s="51" t="s">
        <v>29</v>
      </c>
      <c r="AB242" s="50"/>
      <c r="AC242" s="50"/>
      <c r="AD242" s="50"/>
      <c r="AE242" s="50"/>
      <c r="AF242" s="51" t="s">
        <v>30</v>
      </c>
      <c r="AG242" s="50"/>
      <c r="AH242" s="50"/>
      <c r="AI242" s="19" t="s">
        <v>31</v>
      </c>
      <c r="AJ242" s="62" t="s">
        <v>32</v>
      </c>
      <c r="AK242" s="50"/>
      <c r="AL242" s="50"/>
      <c r="AM242" s="50"/>
      <c r="AN242" s="50"/>
      <c r="AO242" s="50"/>
      <c r="AP242" s="20">
        <v>779579000</v>
      </c>
      <c r="AQ242" s="20">
        <v>779579000</v>
      </c>
      <c r="AR242" s="20">
        <v>0</v>
      </c>
      <c r="AS242" s="59">
        <v>0</v>
      </c>
      <c r="AT242" s="60"/>
      <c r="AU242" s="59">
        <v>779579000</v>
      </c>
      <c r="AV242" s="60"/>
      <c r="AW242" s="20">
        <v>0</v>
      </c>
      <c r="AX242" s="20">
        <v>669734000</v>
      </c>
      <c r="AY242" s="20">
        <v>109845000</v>
      </c>
      <c r="AZ242" s="20">
        <v>669734000</v>
      </c>
      <c r="BA242" s="20">
        <v>0</v>
      </c>
      <c r="BB242" s="20">
        <v>669734000</v>
      </c>
      <c r="BC242" s="20">
        <v>0</v>
      </c>
      <c r="BD242" s="20">
        <v>0</v>
      </c>
      <c r="BE242" s="11"/>
    </row>
    <row r="243" spans="1:57" s="10" customFormat="1" ht="15" customHeight="1" x14ac:dyDescent="0.25">
      <c r="A243" s="51" t="s">
        <v>27</v>
      </c>
      <c r="B243" s="50"/>
      <c r="C243" s="51" t="s">
        <v>33</v>
      </c>
      <c r="D243" s="50"/>
      <c r="E243" s="51" t="s">
        <v>35</v>
      </c>
      <c r="F243" s="50"/>
      <c r="G243" s="51" t="s">
        <v>37</v>
      </c>
      <c r="H243" s="50"/>
      <c r="I243" s="51" t="s">
        <v>38</v>
      </c>
      <c r="J243" s="50"/>
      <c r="K243" s="50"/>
      <c r="L243" s="51" t="s">
        <v>176</v>
      </c>
      <c r="M243" s="50"/>
      <c r="N243" s="50"/>
      <c r="O243" s="51" t="s">
        <v>41</v>
      </c>
      <c r="P243" s="50"/>
      <c r="Q243" s="51"/>
      <c r="R243" s="50"/>
      <c r="S243" s="61" t="s">
        <v>280</v>
      </c>
      <c r="T243" s="50"/>
      <c r="U243" s="50"/>
      <c r="V243" s="50"/>
      <c r="W243" s="50"/>
      <c r="X243" s="50"/>
      <c r="Y243" s="50"/>
      <c r="Z243" s="50"/>
      <c r="AA243" s="51" t="s">
        <v>29</v>
      </c>
      <c r="AB243" s="50"/>
      <c r="AC243" s="50"/>
      <c r="AD243" s="50"/>
      <c r="AE243" s="50"/>
      <c r="AF243" s="51" t="s">
        <v>30</v>
      </c>
      <c r="AG243" s="50"/>
      <c r="AH243" s="50"/>
      <c r="AI243" s="19" t="s">
        <v>31</v>
      </c>
      <c r="AJ243" s="62" t="s">
        <v>32</v>
      </c>
      <c r="AK243" s="50"/>
      <c r="AL243" s="50"/>
      <c r="AM243" s="50"/>
      <c r="AN243" s="50"/>
      <c r="AO243" s="50"/>
      <c r="AP243" s="20">
        <v>443207000</v>
      </c>
      <c r="AQ243" s="20">
        <v>443207000</v>
      </c>
      <c r="AR243" s="20">
        <v>0</v>
      </c>
      <c r="AS243" s="59">
        <v>0</v>
      </c>
      <c r="AT243" s="60"/>
      <c r="AU243" s="59">
        <v>400463280</v>
      </c>
      <c r="AV243" s="60"/>
      <c r="AW243" s="20">
        <v>42743720</v>
      </c>
      <c r="AX243" s="20">
        <v>277005821</v>
      </c>
      <c r="AY243" s="20">
        <v>123457459</v>
      </c>
      <c r="AZ243" s="20">
        <v>277005821</v>
      </c>
      <c r="BA243" s="20">
        <v>0</v>
      </c>
      <c r="BB243" s="20">
        <v>277005821</v>
      </c>
      <c r="BC243" s="20">
        <v>0</v>
      </c>
      <c r="BD243" s="20">
        <v>644537</v>
      </c>
      <c r="BE243" s="11"/>
    </row>
    <row r="244" spans="1:57" s="10" customFormat="1" ht="15" customHeight="1" x14ac:dyDescent="0.25">
      <c r="A244" s="51" t="s">
        <v>27</v>
      </c>
      <c r="B244" s="50"/>
      <c r="C244" s="51" t="s">
        <v>33</v>
      </c>
      <c r="D244" s="50"/>
      <c r="E244" s="51" t="s">
        <v>35</v>
      </c>
      <c r="F244" s="50"/>
      <c r="G244" s="51" t="s">
        <v>37</v>
      </c>
      <c r="H244" s="50"/>
      <c r="I244" s="51" t="s">
        <v>38</v>
      </c>
      <c r="J244" s="50"/>
      <c r="K244" s="50"/>
      <c r="L244" s="51" t="s">
        <v>174</v>
      </c>
      <c r="M244" s="50"/>
      <c r="N244" s="50"/>
      <c r="O244" s="51" t="s">
        <v>41</v>
      </c>
      <c r="P244" s="50"/>
      <c r="Q244" s="51"/>
      <c r="R244" s="50"/>
      <c r="S244" s="61" t="s">
        <v>279</v>
      </c>
      <c r="T244" s="50"/>
      <c r="U244" s="50"/>
      <c r="V244" s="50"/>
      <c r="W244" s="50"/>
      <c r="X244" s="50"/>
      <c r="Y244" s="50"/>
      <c r="Z244" s="50"/>
      <c r="AA244" s="51" t="s">
        <v>29</v>
      </c>
      <c r="AB244" s="50"/>
      <c r="AC244" s="50"/>
      <c r="AD244" s="50"/>
      <c r="AE244" s="50"/>
      <c r="AF244" s="51" t="s">
        <v>30</v>
      </c>
      <c r="AG244" s="50"/>
      <c r="AH244" s="50"/>
      <c r="AI244" s="19" t="s">
        <v>31</v>
      </c>
      <c r="AJ244" s="62" t="s">
        <v>32</v>
      </c>
      <c r="AK244" s="50"/>
      <c r="AL244" s="50"/>
      <c r="AM244" s="50"/>
      <c r="AN244" s="50"/>
      <c r="AO244" s="50"/>
      <c r="AP244" s="20">
        <v>11890486561</v>
      </c>
      <c r="AQ244" s="20">
        <v>11890486561</v>
      </c>
      <c r="AR244" s="20">
        <v>0</v>
      </c>
      <c r="AS244" s="59">
        <v>0</v>
      </c>
      <c r="AT244" s="60"/>
      <c r="AU244" s="59">
        <v>11578929690.129999</v>
      </c>
      <c r="AV244" s="60"/>
      <c r="AW244" s="20">
        <v>311556870.87</v>
      </c>
      <c r="AX244" s="20">
        <v>7008732335.3100004</v>
      </c>
      <c r="AY244" s="20">
        <v>4570197354.8199997</v>
      </c>
      <c r="AZ244" s="20">
        <v>7008732335.3100004</v>
      </c>
      <c r="BA244" s="20">
        <v>0</v>
      </c>
      <c r="BB244" s="20">
        <v>7008732335.3100004</v>
      </c>
      <c r="BC244" s="20">
        <v>0</v>
      </c>
      <c r="BD244" s="20">
        <v>20353681.98</v>
      </c>
      <c r="BE244" s="11"/>
    </row>
    <row r="245" spans="1:57" s="10" customFormat="1" ht="15" customHeight="1" x14ac:dyDescent="0.25">
      <c r="A245" s="51" t="s">
        <v>27</v>
      </c>
      <c r="B245" s="50"/>
      <c r="C245" s="51" t="s">
        <v>33</v>
      </c>
      <c r="D245" s="50"/>
      <c r="E245" s="51" t="s">
        <v>35</v>
      </c>
      <c r="F245" s="50"/>
      <c r="G245" s="51" t="s">
        <v>37</v>
      </c>
      <c r="H245" s="50"/>
      <c r="I245" s="51" t="s">
        <v>38</v>
      </c>
      <c r="J245" s="50"/>
      <c r="K245" s="50"/>
      <c r="L245" s="51" t="s">
        <v>174</v>
      </c>
      <c r="M245" s="50"/>
      <c r="N245" s="50"/>
      <c r="O245" s="51" t="s">
        <v>41</v>
      </c>
      <c r="P245" s="50"/>
      <c r="Q245" s="51"/>
      <c r="R245" s="50"/>
      <c r="S245" s="61" t="s">
        <v>279</v>
      </c>
      <c r="T245" s="50"/>
      <c r="U245" s="50"/>
      <c r="V245" s="50"/>
      <c r="W245" s="50"/>
      <c r="X245" s="50"/>
      <c r="Y245" s="50"/>
      <c r="Z245" s="50"/>
      <c r="AA245" s="51" t="s">
        <v>48</v>
      </c>
      <c r="AB245" s="50"/>
      <c r="AC245" s="50"/>
      <c r="AD245" s="50"/>
      <c r="AE245" s="50"/>
      <c r="AF245" s="51" t="s">
        <v>30</v>
      </c>
      <c r="AG245" s="50"/>
      <c r="AH245" s="50"/>
      <c r="AI245" s="19" t="s">
        <v>165</v>
      </c>
      <c r="AJ245" s="62" t="s">
        <v>166</v>
      </c>
      <c r="AK245" s="50"/>
      <c r="AL245" s="50"/>
      <c r="AM245" s="50"/>
      <c r="AN245" s="50"/>
      <c r="AO245" s="50"/>
      <c r="AP245" s="20">
        <v>0</v>
      </c>
      <c r="AQ245" s="20">
        <v>0</v>
      </c>
      <c r="AR245" s="20">
        <v>0</v>
      </c>
      <c r="AS245" s="59">
        <v>0</v>
      </c>
      <c r="AT245" s="60"/>
      <c r="AU245" s="59">
        <v>0</v>
      </c>
      <c r="AV245" s="60"/>
      <c r="AW245" s="20">
        <v>0</v>
      </c>
      <c r="AX245" s="20">
        <v>0</v>
      </c>
      <c r="AY245" s="20">
        <v>0</v>
      </c>
      <c r="AZ245" s="20">
        <v>0</v>
      </c>
      <c r="BA245" s="20">
        <v>0</v>
      </c>
      <c r="BB245" s="20">
        <v>0</v>
      </c>
      <c r="BC245" s="20">
        <v>0</v>
      </c>
      <c r="BD245" s="20">
        <v>0</v>
      </c>
      <c r="BE245" s="11"/>
    </row>
    <row r="246" spans="1:57" s="10" customFormat="1" ht="15" customHeight="1" x14ac:dyDescent="0.25">
      <c r="A246" s="51" t="s">
        <v>27</v>
      </c>
      <c r="B246" s="50"/>
      <c r="C246" s="51" t="s">
        <v>33</v>
      </c>
      <c r="D246" s="50"/>
      <c r="E246" s="51" t="s">
        <v>35</v>
      </c>
      <c r="F246" s="50"/>
      <c r="G246" s="51" t="s">
        <v>37</v>
      </c>
      <c r="H246" s="50"/>
      <c r="I246" s="51" t="s">
        <v>38</v>
      </c>
      <c r="J246" s="50"/>
      <c r="K246" s="50"/>
      <c r="L246" s="51" t="s">
        <v>176</v>
      </c>
      <c r="M246" s="50"/>
      <c r="N246" s="50"/>
      <c r="O246" s="51" t="s">
        <v>41</v>
      </c>
      <c r="P246" s="50"/>
      <c r="Q246" s="51"/>
      <c r="R246" s="50"/>
      <c r="S246" s="61" t="s">
        <v>280</v>
      </c>
      <c r="T246" s="50"/>
      <c r="U246" s="50"/>
      <c r="V246" s="50"/>
      <c r="W246" s="50"/>
      <c r="X246" s="50"/>
      <c r="Y246" s="50"/>
      <c r="Z246" s="50"/>
      <c r="AA246" s="51" t="s">
        <v>48</v>
      </c>
      <c r="AB246" s="50"/>
      <c r="AC246" s="50"/>
      <c r="AD246" s="50"/>
      <c r="AE246" s="50"/>
      <c r="AF246" s="51" t="s">
        <v>30</v>
      </c>
      <c r="AG246" s="50"/>
      <c r="AH246" s="50"/>
      <c r="AI246" s="19" t="s">
        <v>165</v>
      </c>
      <c r="AJ246" s="62" t="s">
        <v>166</v>
      </c>
      <c r="AK246" s="50"/>
      <c r="AL246" s="50"/>
      <c r="AM246" s="50"/>
      <c r="AN246" s="50"/>
      <c r="AO246" s="50"/>
      <c r="AP246" s="20">
        <v>23040500</v>
      </c>
      <c r="AQ246" s="20">
        <v>0</v>
      </c>
      <c r="AR246" s="20">
        <v>23040500</v>
      </c>
      <c r="AS246" s="59">
        <v>0</v>
      </c>
      <c r="AT246" s="60"/>
      <c r="AU246" s="59">
        <v>0</v>
      </c>
      <c r="AV246" s="60"/>
      <c r="AW246" s="20">
        <v>0</v>
      </c>
      <c r="AX246" s="20">
        <v>0</v>
      </c>
      <c r="AY246" s="20">
        <v>0</v>
      </c>
      <c r="AZ246" s="20">
        <v>0</v>
      </c>
      <c r="BA246" s="20">
        <v>0</v>
      </c>
      <c r="BB246" s="20">
        <v>0</v>
      </c>
      <c r="BC246" s="20">
        <v>0</v>
      </c>
      <c r="BD246" s="20">
        <v>0</v>
      </c>
      <c r="BE246" s="11"/>
    </row>
    <row r="247" spans="1:57" s="10" customFormat="1" ht="15" customHeight="1" x14ac:dyDescent="0.25">
      <c r="A247" s="51" t="s">
        <v>27</v>
      </c>
      <c r="B247" s="50"/>
      <c r="C247" s="51" t="s">
        <v>33</v>
      </c>
      <c r="D247" s="50"/>
      <c r="E247" s="51" t="s">
        <v>35</v>
      </c>
      <c r="F247" s="50"/>
      <c r="G247" s="51" t="s">
        <v>37</v>
      </c>
      <c r="H247" s="50"/>
      <c r="I247" s="51" t="s">
        <v>38</v>
      </c>
      <c r="J247" s="50"/>
      <c r="K247" s="50"/>
      <c r="L247" s="51" t="s">
        <v>172</v>
      </c>
      <c r="M247" s="50"/>
      <c r="N247" s="50"/>
      <c r="O247" s="51" t="s">
        <v>41</v>
      </c>
      <c r="P247" s="50"/>
      <c r="Q247" s="51"/>
      <c r="R247" s="50"/>
      <c r="S247" s="61" t="s">
        <v>278</v>
      </c>
      <c r="T247" s="50"/>
      <c r="U247" s="50"/>
      <c r="V247" s="50"/>
      <c r="W247" s="50"/>
      <c r="X247" s="50"/>
      <c r="Y247" s="50"/>
      <c r="Z247" s="50"/>
      <c r="AA247" s="51" t="s">
        <v>48</v>
      </c>
      <c r="AB247" s="50"/>
      <c r="AC247" s="50"/>
      <c r="AD247" s="50"/>
      <c r="AE247" s="50"/>
      <c r="AF247" s="51" t="s">
        <v>30</v>
      </c>
      <c r="AG247" s="50"/>
      <c r="AH247" s="50"/>
      <c r="AI247" s="19" t="s">
        <v>165</v>
      </c>
      <c r="AJ247" s="62" t="s">
        <v>166</v>
      </c>
      <c r="AK247" s="50"/>
      <c r="AL247" s="50"/>
      <c r="AM247" s="50"/>
      <c r="AN247" s="50"/>
      <c r="AO247" s="50"/>
      <c r="AP247" s="20">
        <v>0</v>
      </c>
      <c r="AQ247" s="20">
        <v>0</v>
      </c>
      <c r="AR247" s="20">
        <v>0</v>
      </c>
      <c r="AS247" s="59">
        <v>0</v>
      </c>
      <c r="AT247" s="60"/>
      <c r="AU247" s="59">
        <v>0</v>
      </c>
      <c r="AV247" s="60"/>
      <c r="AW247" s="20">
        <v>0</v>
      </c>
      <c r="AX247" s="20">
        <v>0</v>
      </c>
      <c r="AY247" s="20">
        <v>0</v>
      </c>
      <c r="AZ247" s="20">
        <v>0</v>
      </c>
      <c r="BA247" s="20">
        <v>0</v>
      </c>
      <c r="BB247" s="20">
        <v>0</v>
      </c>
      <c r="BC247" s="20">
        <v>0</v>
      </c>
      <c r="BD247" s="20">
        <v>0</v>
      </c>
      <c r="BE247" s="11"/>
    </row>
    <row r="248" spans="1:57" s="10" customFormat="1" ht="15" customHeight="1" x14ac:dyDescent="0.25">
      <c r="A248" s="51" t="s">
        <v>27</v>
      </c>
      <c r="B248" s="50"/>
      <c r="C248" s="51" t="s">
        <v>33</v>
      </c>
      <c r="D248" s="50"/>
      <c r="E248" s="51" t="s">
        <v>35</v>
      </c>
      <c r="F248" s="50"/>
      <c r="G248" s="51" t="s">
        <v>37</v>
      </c>
      <c r="H248" s="50"/>
      <c r="I248" s="51" t="s">
        <v>38</v>
      </c>
      <c r="J248" s="50"/>
      <c r="K248" s="50"/>
      <c r="L248" s="51" t="s">
        <v>178</v>
      </c>
      <c r="M248" s="50"/>
      <c r="N248" s="50"/>
      <c r="O248" s="51" t="s">
        <v>41</v>
      </c>
      <c r="P248" s="50"/>
      <c r="Q248" s="51"/>
      <c r="R248" s="50"/>
      <c r="S248" s="61" t="s">
        <v>281</v>
      </c>
      <c r="T248" s="50"/>
      <c r="U248" s="50"/>
      <c r="V248" s="50"/>
      <c r="W248" s="50"/>
      <c r="X248" s="50"/>
      <c r="Y248" s="50"/>
      <c r="Z248" s="50"/>
      <c r="AA248" s="51" t="s">
        <v>48</v>
      </c>
      <c r="AB248" s="50"/>
      <c r="AC248" s="50"/>
      <c r="AD248" s="50"/>
      <c r="AE248" s="50"/>
      <c r="AF248" s="51" t="s">
        <v>30</v>
      </c>
      <c r="AG248" s="50"/>
      <c r="AH248" s="50"/>
      <c r="AI248" s="19" t="s">
        <v>165</v>
      </c>
      <c r="AJ248" s="62" t="s">
        <v>166</v>
      </c>
      <c r="AK248" s="50"/>
      <c r="AL248" s="50"/>
      <c r="AM248" s="50"/>
      <c r="AN248" s="50"/>
      <c r="AO248" s="50"/>
      <c r="AP248" s="20">
        <v>0</v>
      </c>
      <c r="AQ248" s="20">
        <v>0</v>
      </c>
      <c r="AR248" s="20">
        <v>0</v>
      </c>
      <c r="AS248" s="59">
        <v>0</v>
      </c>
      <c r="AT248" s="60"/>
      <c r="AU248" s="59">
        <v>0</v>
      </c>
      <c r="AV248" s="60"/>
      <c r="AW248" s="20">
        <v>0</v>
      </c>
      <c r="AX248" s="20">
        <v>0</v>
      </c>
      <c r="AY248" s="20">
        <v>0</v>
      </c>
      <c r="AZ248" s="20">
        <v>0</v>
      </c>
      <c r="BA248" s="20">
        <v>0</v>
      </c>
      <c r="BB248" s="20">
        <v>0</v>
      </c>
      <c r="BC248" s="20">
        <v>0</v>
      </c>
      <c r="BD248" s="20">
        <v>0</v>
      </c>
      <c r="BE248" s="11"/>
    </row>
    <row r="249" spans="1:57" s="10" customFormat="1" x14ac:dyDescent="0.25">
      <c r="A249" s="14" t="s">
        <v>11</v>
      </c>
      <c r="B249" s="14" t="s">
        <v>11</v>
      </c>
      <c r="C249" s="14" t="s">
        <v>11</v>
      </c>
      <c r="D249" s="14" t="s">
        <v>11</v>
      </c>
      <c r="E249" s="14" t="s">
        <v>11</v>
      </c>
      <c r="F249" s="14" t="s">
        <v>11</v>
      </c>
      <c r="G249" s="14" t="s">
        <v>11</v>
      </c>
      <c r="H249" s="14" t="s">
        <v>11</v>
      </c>
      <c r="I249" s="14" t="s">
        <v>11</v>
      </c>
      <c r="J249" s="63" t="s">
        <v>11</v>
      </c>
      <c r="K249" s="50"/>
      <c r="L249" s="63" t="s">
        <v>11</v>
      </c>
      <c r="M249" s="50"/>
      <c r="N249" s="14" t="s">
        <v>11</v>
      </c>
      <c r="O249" s="14" t="s">
        <v>11</v>
      </c>
      <c r="P249" s="14" t="s">
        <v>11</v>
      </c>
      <c r="Q249" s="14" t="s">
        <v>11</v>
      </c>
      <c r="R249" s="14" t="s">
        <v>11</v>
      </c>
      <c r="S249" s="14" t="s">
        <v>11</v>
      </c>
      <c r="T249" s="14" t="s">
        <v>11</v>
      </c>
      <c r="U249" s="14" t="s">
        <v>11</v>
      </c>
      <c r="V249" s="14" t="s">
        <v>11</v>
      </c>
      <c r="W249" s="14" t="s">
        <v>11</v>
      </c>
      <c r="X249" s="14" t="s">
        <v>11</v>
      </c>
      <c r="Y249" s="14" t="s">
        <v>11</v>
      </c>
      <c r="Z249" s="14" t="s">
        <v>11</v>
      </c>
      <c r="AA249" s="63" t="s">
        <v>11</v>
      </c>
      <c r="AB249" s="50"/>
      <c r="AC249" s="63" t="s">
        <v>11</v>
      </c>
      <c r="AD249" s="50"/>
      <c r="AE249" s="14" t="s">
        <v>11</v>
      </c>
      <c r="AF249" s="14" t="s">
        <v>11</v>
      </c>
      <c r="AG249" s="14" t="s">
        <v>11</v>
      </c>
      <c r="AH249" s="14" t="s">
        <v>11</v>
      </c>
      <c r="AI249" s="14" t="s">
        <v>11</v>
      </c>
      <c r="AJ249" s="14" t="s">
        <v>11</v>
      </c>
      <c r="AK249" s="14" t="s">
        <v>11</v>
      </c>
      <c r="AL249" s="14" t="s">
        <v>11</v>
      </c>
      <c r="AM249" s="63" t="s">
        <v>11</v>
      </c>
      <c r="AN249" s="50"/>
      <c r="AO249" s="50"/>
      <c r="AP249" s="21" t="s">
        <v>11</v>
      </c>
      <c r="AQ249" s="21" t="s">
        <v>11</v>
      </c>
      <c r="AR249" s="21" t="s">
        <v>11</v>
      </c>
      <c r="AS249" s="68" t="s">
        <v>11</v>
      </c>
      <c r="AT249" s="60"/>
      <c r="AU249" s="68" t="s">
        <v>11</v>
      </c>
      <c r="AV249" s="60"/>
      <c r="AW249" s="21" t="s">
        <v>11</v>
      </c>
      <c r="AX249" s="21" t="s">
        <v>11</v>
      </c>
      <c r="AY249" s="21" t="s">
        <v>11</v>
      </c>
      <c r="AZ249" s="21" t="s">
        <v>11</v>
      </c>
      <c r="BA249" s="21" t="s">
        <v>11</v>
      </c>
      <c r="BB249" s="21" t="s">
        <v>11</v>
      </c>
      <c r="BC249" s="21" t="s">
        <v>11</v>
      </c>
      <c r="BD249" s="21" t="s">
        <v>11</v>
      </c>
      <c r="BE249" s="11"/>
    </row>
    <row r="250" spans="1:57" s="10" customFormat="1" ht="15" customHeight="1" x14ac:dyDescent="0.25">
      <c r="A250" s="56" t="s">
        <v>13</v>
      </c>
      <c r="B250" s="55"/>
      <c r="C250" s="55"/>
      <c r="D250" s="55"/>
      <c r="E250" s="55"/>
      <c r="F250" s="55"/>
      <c r="G250" s="53"/>
      <c r="H250" s="57" t="s">
        <v>180</v>
      </c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  <c r="AI250" s="55"/>
      <c r="AJ250" s="55"/>
      <c r="AK250" s="55"/>
      <c r="AL250" s="55"/>
      <c r="AM250" s="55"/>
      <c r="AN250" s="55"/>
      <c r="AO250" s="53"/>
      <c r="AP250" s="21" t="s">
        <v>11</v>
      </c>
      <c r="AQ250" s="21" t="s">
        <v>11</v>
      </c>
      <c r="AR250" s="21" t="s">
        <v>11</v>
      </c>
      <c r="AS250" s="68" t="s">
        <v>11</v>
      </c>
      <c r="AT250" s="60"/>
      <c r="AU250" s="68" t="s">
        <v>11</v>
      </c>
      <c r="AV250" s="60"/>
      <c r="AW250" s="21" t="s">
        <v>11</v>
      </c>
      <c r="AX250" s="21" t="s">
        <v>11</v>
      </c>
      <c r="AY250" s="21" t="s">
        <v>11</v>
      </c>
      <c r="AZ250" s="21" t="s">
        <v>11</v>
      </c>
      <c r="BA250" s="21" t="s">
        <v>11</v>
      </c>
      <c r="BB250" s="21" t="s">
        <v>11</v>
      </c>
      <c r="BC250" s="21" t="s">
        <v>11</v>
      </c>
      <c r="BD250" s="21" t="s">
        <v>11</v>
      </c>
      <c r="BE250" s="11"/>
    </row>
    <row r="251" spans="1:57" s="10" customFormat="1" ht="27" customHeight="1" x14ac:dyDescent="0.25">
      <c r="A251" s="52" t="s">
        <v>15</v>
      </c>
      <c r="B251" s="53"/>
      <c r="C251" s="54" t="s">
        <v>16</v>
      </c>
      <c r="D251" s="53"/>
      <c r="E251" s="52" t="s">
        <v>17</v>
      </c>
      <c r="F251" s="53"/>
      <c r="G251" s="52" t="s">
        <v>18</v>
      </c>
      <c r="H251" s="53"/>
      <c r="I251" s="52" t="s">
        <v>19</v>
      </c>
      <c r="J251" s="55"/>
      <c r="K251" s="53"/>
      <c r="L251" s="52" t="s">
        <v>20</v>
      </c>
      <c r="M251" s="55"/>
      <c r="N251" s="53"/>
      <c r="O251" s="52" t="s">
        <v>21</v>
      </c>
      <c r="P251" s="53"/>
      <c r="Q251" s="52" t="s">
        <v>22</v>
      </c>
      <c r="R251" s="53"/>
      <c r="S251" s="52" t="s">
        <v>23</v>
      </c>
      <c r="T251" s="55"/>
      <c r="U251" s="55"/>
      <c r="V251" s="55"/>
      <c r="W251" s="55"/>
      <c r="X251" s="55"/>
      <c r="Y251" s="55"/>
      <c r="Z251" s="53"/>
      <c r="AA251" s="52" t="s">
        <v>24</v>
      </c>
      <c r="AB251" s="55"/>
      <c r="AC251" s="55"/>
      <c r="AD251" s="55"/>
      <c r="AE251" s="53"/>
      <c r="AF251" s="52" t="s">
        <v>25</v>
      </c>
      <c r="AG251" s="55"/>
      <c r="AH251" s="53"/>
      <c r="AI251" s="16" t="s">
        <v>235</v>
      </c>
      <c r="AJ251" s="52" t="s">
        <v>26</v>
      </c>
      <c r="AK251" s="55"/>
      <c r="AL251" s="55"/>
      <c r="AM251" s="55"/>
      <c r="AN251" s="55"/>
      <c r="AO251" s="53"/>
      <c r="AP251" s="12" t="s">
        <v>236</v>
      </c>
      <c r="AQ251" s="12" t="s">
        <v>237</v>
      </c>
      <c r="AR251" s="12" t="s">
        <v>238</v>
      </c>
      <c r="AS251" s="66" t="s">
        <v>239</v>
      </c>
      <c r="AT251" s="67"/>
      <c r="AU251" s="66" t="s">
        <v>240</v>
      </c>
      <c r="AV251" s="67"/>
      <c r="AW251" s="12" t="s">
        <v>241</v>
      </c>
      <c r="AX251" s="12" t="s">
        <v>242</v>
      </c>
      <c r="AY251" s="12" t="s">
        <v>243</v>
      </c>
      <c r="AZ251" s="12" t="s">
        <v>244</v>
      </c>
      <c r="BA251" s="12" t="s">
        <v>245</v>
      </c>
      <c r="BB251" s="12" t="s">
        <v>246</v>
      </c>
      <c r="BC251" s="12" t="s">
        <v>247</v>
      </c>
      <c r="BD251" s="12" t="s">
        <v>248</v>
      </c>
      <c r="BE251" s="11"/>
    </row>
    <row r="252" spans="1:57" s="10" customFormat="1" ht="15" customHeight="1" x14ac:dyDescent="0.25">
      <c r="A252" s="49" t="s">
        <v>27</v>
      </c>
      <c r="B252" s="50"/>
      <c r="C252" s="49"/>
      <c r="D252" s="50"/>
      <c r="E252" s="49"/>
      <c r="F252" s="50"/>
      <c r="G252" s="49"/>
      <c r="H252" s="50"/>
      <c r="I252" s="49"/>
      <c r="J252" s="50"/>
      <c r="K252" s="50"/>
      <c r="L252" s="49"/>
      <c r="M252" s="50"/>
      <c r="N252" s="50"/>
      <c r="O252" s="49"/>
      <c r="P252" s="50"/>
      <c r="Q252" s="49"/>
      <c r="R252" s="50"/>
      <c r="S252" s="58" t="s">
        <v>28</v>
      </c>
      <c r="T252" s="50"/>
      <c r="U252" s="50"/>
      <c r="V252" s="50"/>
      <c r="W252" s="50"/>
      <c r="X252" s="50"/>
      <c r="Y252" s="50"/>
      <c r="Z252" s="50"/>
      <c r="AA252" s="49" t="s">
        <v>29</v>
      </c>
      <c r="AB252" s="50"/>
      <c r="AC252" s="50"/>
      <c r="AD252" s="50"/>
      <c r="AE252" s="50"/>
      <c r="AF252" s="49" t="s">
        <v>30</v>
      </c>
      <c r="AG252" s="50"/>
      <c r="AH252" s="50"/>
      <c r="AI252" s="17" t="s">
        <v>31</v>
      </c>
      <c r="AJ252" s="64" t="s">
        <v>32</v>
      </c>
      <c r="AK252" s="50"/>
      <c r="AL252" s="50"/>
      <c r="AM252" s="50"/>
      <c r="AN252" s="50"/>
      <c r="AO252" s="50"/>
      <c r="AP252" s="18">
        <v>581000000</v>
      </c>
      <c r="AQ252" s="18">
        <v>569337400</v>
      </c>
      <c r="AR252" s="18">
        <v>11662600</v>
      </c>
      <c r="AS252" s="65">
        <v>0</v>
      </c>
      <c r="AT252" s="60"/>
      <c r="AU252" s="65">
        <v>560593586</v>
      </c>
      <c r="AV252" s="60"/>
      <c r="AW252" s="18">
        <v>8743814</v>
      </c>
      <c r="AX252" s="18">
        <v>490306639</v>
      </c>
      <c r="AY252" s="18">
        <v>70286947</v>
      </c>
      <c r="AZ252" s="18">
        <v>490306639</v>
      </c>
      <c r="BA252" s="18">
        <v>0</v>
      </c>
      <c r="BB252" s="18">
        <v>490306639</v>
      </c>
      <c r="BC252" s="18">
        <v>0</v>
      </c>
      <c r="BD252" s="18">
        <v>428308</v>
      </c>
      <c r="BE252" s="11"/>
    </row>
    <row r="253" spans="1:57" s="10" customFormat="1" ht="15" customHeight="1" x14ac:dyDescent="0.25">
      <c r="A253" s="49" t="s">
        <v>27</v>
      </c>
      <c r="B253" s="50"/>
      <c r="C253" s="49"/>
      <c r="D253" s="50"/>
      <c r="E253" s="49"/>
      <c r="F253" s="50"/>
      <c r="G253" s="49"/>
      <c r="H253" s="50"/>
      <c r="I253" s="49"/>
      <c r="J253" s="50"/>
      <c r="K253" s="50"/>
      <c r="L253" s="49"/>
      <c r="M253" s="50"/>
      <c r="N253" s="50"/>
      <c r="O253" s="49"/>
      <c r="P253" s="50"/>
      <c r="Q253" s="49"/>
      <c r="R253" s="50"/>
      <c r="S253" s="58" t="s">
        <v>28</v>
      </c>
      <c r="T253" s="50"/>
      <c r="U253" s="50"/>
      <c r="V253" s="50"/>
      <c r="W253" s="50"/>
      <c r="X253" s="50"/>
      <c r="Y253" s="50"/>
      <c r="Z253" s="50"/>
      <c r="AA253" s="49" t="s">
        <v>48</v>
      </c>
      <c r="AB253" s="50"/>
      <c r="AC253" s="50"/>
      <c r="AD253" s="50"/>
      <c r="AE253" s="50"/>
      <c r="AF253" s="49" t="s">
        <v>30</v>
      </c>
      <c r="AG253" s="50"/>
      <c r="AH253" s="50"/>
      <c r="AI253" s="17" t="s">
        <v>165</v>
      </c>
      <c r="AJ253" s="64" t="s">
        <v>166</v>
      </c>
      <c r="AK253" s="50"/>
      <c r="AL253" s="50"/>
      <c r="AM253" s="50"/>
      <c r="AN253" s="50"/>
      <c r="AO253" s="50"/>
      <c r="AP253" s="18">
        <v>0</v>
      </c>
      <c r="AQ253" s="18">
        <v>0</v>
      </c>
      <c r="AR253" s="18">
        <v>0</v>
      </c>
      <c r="AS253" s="65">
        <v>0</v>
      </c>
      <c r="AT253" s="60"/>
      <c r="AU253" s="65">
        <v>0</v>
      </c>
      <c r="AV253" s="60"/>
      <c r="AW253" s="18">
        <v>0</v>
      </c>
      <c r="AX253" s="18">
        <v>0</v>
      </c>
      <c r="AY253" s="18">
        <v>0</v>
      </c>
      <c r="AZ253" s="18">
        <v>0</v>
      </c>
      <c r="BA253" s="18">
        <v>0</v>
      </c>
      <c r="BB253" s="18">
        <v>0</v>
      </c>
      <c r="BC253" s="18">
        <v>0</v>
      </c>
      <c r="BD253" s="18">
        <v>0</v>
      </c>
      <c r="BE253" s="11"/>
    </row>
    <row r="254" spans="1:57" s="10" customFormat="1" ht="15" customHeight="1" x14ac:dyDescent="0.25">
      <c r="A254" s="49" t="s">
        <v>27</v>
      </c>
      <c r="B254" s="50"/>
      <c r="C254" s="49" t="s">
        <v>33</v>
      </c>
      <c r="D254" s="50"/>
      <c r="E254" s="49"/>
      <c r="F254" s="50"/>
      <c r="G254" s="49"/>
      <c r="H254" s="50"/>
      <c r="I254" s="49"/>
      <c r="J254" s="50"/>
      <c r="K254" s="50"/>
      <c r="L254" s="49"/>
      <c r="M254" s="50"/>
      <c r="N254" s="50"/>
      <c r="O254" s="49"/>
      <c r="P254" s="50"/>
      <c r="Q254" s="49"/>
      <c r="R254" s="50"/>
      <c r="S254" s="58" t="s">
        <v>34</v>
      </c>
      <c r="T254" s="50"/>
      <c r="U254" s="50"/>
      <c r="V254" s="50"/>
      <c r="W254" s="50"/>
      <c r="X254" s="50"/>
      <c r="Y254" s="50"/>
      <c r="Z254" s="50"/>
      <c r="AA254" s="49" t="s">
        <v>29</v>
      </c>
      <c r="AB254" s="50"/>
      <c r="AC254" s="50"/>
      <c r="AD254" s="50"/>
      <c r="AE254" s="50"/>
      <c r="AF254" s="49" t="s">
        <v>30</v>
      </c>
      <c r="AG254" s="50"/>
      <c r="AH254" s="50"/>
      <c r="AI254" s="17" t="s">
        <v>31</v>
      </c>
      <c r="AJ254" s="64" t="s">
        <v>32</v>
      </c>
      <c r="AK254" s="50"/>
      <c r="AL254" s="50"/>
      <c r="AM254" s="50"/>
      <c r="AN254" s="50"/>
      <c r="AO254" s="50"/>
      <c r="AP254" s="18">
        <v>581000000</v>
      </c>
      <c r="AQ254" s="18">
        <v>569337400</v>
      </c>
      <c r="AR254" s="18">
        <v>11662600</v>
      </c>
      <c r="AS254" s="65">
        <v>0</v>
      </c>
      <c r="AT254" s="60"/>
      <c r="AU254" s="65">
        <v>560593586</v>
      </c>
      <c r="AV254" s="60"/>
      <c r="AW254" s="18">
        <v>8743814</v>
      </c>
      <c r="AX254" s="18">
        <v>490306639</v>
      </c>
      <c r="AY254" s="18">
        <v>70286947</v>
      </c>
      <c r="AZ254" s="18">
        <v>490306639</v>
      </c>
      <c r="BA254" s="18">
        <v>0</v>
      </c>
      <c r="BB254" s="18">
        <v>490306639</v>
      </c>
      <c r="BC254" s="18">
        <v>0</v>
      </c>
      <c r="BD254" s="18">
        <v>428308</v>
      </c>
      <c r="BE254" s="11"/>
    </row>
    <row r="255" spans="1:57" s="10" customFormat="1" ht="15" customHeight="1" x14ac:dyDescent="0.25">
      <c r="A255" s="49" t="s">
        <v>27</v>
      </c>
      <c r="B255" s="50"/>
      <c r="C255" s="49" t="s">
        <v>33</v>
      </c>
      <c r="D255" s="50"/>
      <c r="E255" s="49"/>
      <c r="F255" s="50"/>
      <c r="G255" s="49"/>
      <c r="H255" s="50"/>
      <c r="I255" s="49"/>
      <c r="J255" s="50"/>
      <c r="K255" s="50"/>
      <c r="L255" s="49"/>
      <c r="M255" s="50"/>
      <c r="N255" s="50"/>
      <c r="O255" s="49"/>
      <c r="P255" s="50"/>
      <c r="Q255" s="49"/>
      <c r="R255" s="50"/>
      <c r="S255" s="58" t="s">
        <v>34</v>
      </c>
      <c r="T255" s="50"/>
      <c r="U255" s="50"/>
      <c r="V255" s="50"/>
      <c r="W255" s="50"/>
      <c r="X255" s="50"/>
      <c r="Y255" s="50"/>
      <c r="Z255" s="50"/>
      <c r="AA255" s="49" t="s">
        <v>48</v>
      </c>
      <c r="AB255" s="50"/>
      <c r="AC255" s="50"/>
      <c r="AD255" s="50"/>
      <c r="AE255" s="50"/>
      <c r="AF255" s="49" t="s">
        <v>30</v>
      </c>
      <c r="AG255" s="50"/>
      <c r="AH255" s="50"/>
      <c r="AI255" s="17" t="s">
        <v>165</v>
      </c>
      <c r="AJ255" s="64" t="s">
        <v>166</v>
      </c>
      <c r="AK255" s="50"/>
      <c r="AL255" s="50"/>
      <c r="AM255" s="50"/>
      <c r="AN255" s="50"/>
      <c r="AO255" s="50"/>
      <c r="AP255" s="18">
        <v>0</v>
      </c>
      <c r="AQ255" s="18">
        <v>0</v>
      </c>
      <c r="AR255" s="18">
        <v>0</v>
      </c>
      <c r="AS255" s="65">
        <v>0</v>
      </c>
      <c r="AT255" s="60"/>
      <c r="AU255" s="65">
        <v>0</v>
      </c>
      <c r="AV255" s="60"/>
      <c r="AW255" s="18">
        <v>0</v>
      </c>
      <c r="AX255" s="18">
        <v>0</v>
      </c>
      <c r="AY255" s="18">
        <v>0</v>
      </c>
      <c r="AZ255" s="18">
        <v>0</v>
      </c>
      <c r="BA255" s="18">
        <v>0</v>
      </c>
      <c r="BB255" s="18">
        <v>0</v>
      </c>
      <c r="BC255" s="18">
        <v>0</v>
      </c>
      <c r="BD255" s="18">
        <v>0</v>
      </c>
      <c r="BE255" s="11"/>
    </row>
    <row r="256" spans="1:57" s="10" customFormat="1" ht="15" customHeight="1" x14ac:dyDescent="0.25">
      <c r="A256" s="49" t="s">
        <v>27</v>
      </c>
      <c r="B256" s="50"/>
      <c r="C256" s="49" t="s">
        <v>33</v>
      </c>
      <c r="D256" s="50"/>
      <c r="E256" s="49" t="s">
        <v>35</v>
      </c>
      <c r="F256" s="50"/>
      <c r="G256" s="49"/>
      <c r="H256" s="50"/>
      <c r="I256" s="49"/>
      <c r="J256" s="50"/>
      <c r="K256" s="50"/>
      <c r="L256" s="49"/>
      <c r="M256" s="50"/>
      <c r="N256" s="50"/>
      <c r="O256" s="49"/>
      <c r="P256" s="50"/>
      <c r="Q256" s="49"/>
      <c r="R256" s="50"/>
      <c r="S256" s="58" t="s">
        <v>36</v>
      </c>
      <c r="T256" s="50"/>
      <c r="U256" s="50"/>
      <c r="V256" s="50"/>
      <c r="W256" s="50"/>
      <c r="X256" s="50"/>
      <c r="Y256" s="50"/>
      <c r="Z256" s="50"/>
      <c r="AA256" s="49" t="s">
        <v>29</v>
      </c>
      <c r="AB256" s="50"/>
      <c r="AC256" s="50"/>
      <c r="AD256" s="50"/>
      <c r="AE256" s="50"/>
      <c r="AF256" s="49" t="s">
        <v>30</v>
      </c>
      <c r="AG256" s="50"/>
      <c r="AH256" s="50"/>
      <c r="AI256" s="17" t="s">
        <v>31</v>
      </c>
      <c r="AJ256" s="64" t="s">
        <v>32</v>
      </c>
      <c r="AK256" s="50"/>
      <c r="AL256" s="50"/>
      <c r="AM256" s="50"/>
      <c r="AN256" s="50"/>
      <c r="AO256" s="50"/>
      <c r="AP256" s="18">
        <v>581000000</v>
      </c>
      <c r="AQ256" s="18">
        <v>569337400</v>
      </c>
      <c r="AR256" s="18">
        <v>11662600</v>
      </c>
      <c r="AS256" s="65">
        <v>0</v>
      </c>
      <c r="AT256" s="60"/>
      <c r="AU256" s="65">
        <v>560593586</v>
      </c>
      <c r="AV256" s="60"/>
      <c r="AW256" s="18">
        <v>8743814</v>
      </c>
      <c r="AX256" s="18">
        <v>490306639</v>
      </c>
      <c r="AY256" s="18">
        <v>70286947</v>
      </c>
      <c r="AZ256" s="18">
        <v>490306639</v>
      </c>
      <c r="BA256" s="18">
        <v>0</v>
      </c>
      <c r="BB256" s="18">
        <v>490306639</v>
      </c>
      <c r="BC256" s="18">
        <v>0</v>
      </c>
      <c r="BD256" s="18">
        <v>428308</v>
      </c>
      <c r="BE256" s="11"/>
    </row>
    <row r="257" spans="1:57" s="10" customFormat="1" ht="15" customHeight="1" x14ac:dyDescent="0.25">
      <c r="A257" s="49" t="s">
        <v>27</v>
      </c>
      <c r="B257" s="50"/>
      <c r="C257" s="49" t="s">
        <v>33</v>
      </c>
      <c r="D257" s="50"/>
      <c r="E257" s="49" t="s">
        <v>35</v>
      </c>
      <c r="F257" s="50"/>
      <c r="G257" s="49"/>
      <c r="H257" s="50"/>
      <c r="I257" s="49"/>
      <c r="J257" s="50"/>
      <c r="K257" s="50"/>
      <c r="L257" s="49"/>
      <c r="M257" s="50"/>
      <c r="N257" s="50"/>
      <c r="O257" s="49"/>
      <c r="P257" s="50"/>
      <c r="Q257" s="49"/>
      <c r="R257" s="50"/>
      <c r="S257" s="58" t="s">
        <v>36</v>
      </c>
      <c r="T257" s="50"/>
      <c r="U257" s="50"/>
      <c r="V257" s="50"/>
      <c r="W257" s="50"/>
      <c r="X257" s="50"/>
      <c r="Y257" s="50"/>
      <c r="Z257" s="50"/>
      <c r="AA257" s="49" t="s">
        <v>48</v>
      </c>
      <c r="AB257" s="50"/>
      <c r="AC257" s="50"/>
      <c r="AD257" s="50"/>
      <c r="AE257" s="50"/>
      <c r="AF257" s="49" t="s">
        <v>30</v>
      </c>
      <c r="AG257" s="50"/>
      <c r="AH257" s="50"/>
      <c r="AI257" s="17" t="s">
        <v>165</v>
      </c>
      <c r="AJ257" s="64" t="s">
        <v>166</v>
      </c>
      <c r="AK257" s="50"/>
      <c r="AL257" s="50"/>
      <c r="AM257" s="50"/>
      <c r="AN257" s="50"/>
      <c r="AO257" s="50"/>
      <c r="AP257" s="18">
        <v>0</v>
      </c>
      <c r="AQ257" s="18">
        <v>0</v>
      </c>
      <c r="AR257" s="18">
        <v>0</v>
      </c>
      <c r="AS257" s="65">
        <v>0</v>
      </c>
      <c r="AT257" s="60"/>
      <c r="AU257" s="65">
        <v>0</v>
      </c>
      <c r="AV257" s="60"/>
      <c r="AW257" s="18">
        <v>0</v>
      </c>
      <c r="AX257" s="18">
        <v>0</v>
      </c>
      <c r="AY257" s="18">
        <v>0</v>
      </c>
      <c r="AZ257" s="18">
        <v>0</v>
      </c>
      <c r="BA257" s="18">
        <v>0</v>
      </c>
      <c r="BB257" s="18">
        <v>0</v>
      </c>
      <c r="BC257" s="18">
        <v>0</v>
      </c>
      <c r="BD257" s="18">
        <v>0</v>
      </c>
      <c r="BE257" s="11"/>
    </row>
    <row r="258" spans="1:57" s="10" customFormat="1" ht="15" customHeight="1" x14ac:dyDescent="0.25">
      <c r="A258" s="49" t="s">
        <v>27</v>
      </c>
      <c r="B258" s="50"/>
      <c r="C258" s="49" t="s">
        <v>33</v>
      </c>
      <c r="D258" s="50"/>
      <c r="E258" s="49" t="s">
        <v>35</v>
      </c>
      <c r="F258" s="50"/>
      <c r="G258" s="49" t="s">
        <v>37</v>
      </c>
      <c r="H258" s="50"/>
      <c r="I258" s="49"/>
      <c r="J258" s="50"/>
      <c r="K258" s="50"/>
      <c r="L258" s="49"/>
      <c r="M258" s="50"/>
      <c r="N258" s="50"/>
      <c r="O258" s="49"/>
      <c r="P258" s="50"/>
      <c r="Q258" s="49"/>
      <c r="R258" s="50"/>
      <c r="S258" s="58" t="s">
        <v>249</v>
      </c>
      <c r="T258" s="50"/>
      <c r="U258" s="50"/>
      <c r="V258" s="50"/>
      <c r="W258" s="50"/>
      <c r="X258" s="50"/>
      <c r="Y258" s="50"/>
      <c r="Z258" s="50"/>
      <c r="AA258" s="49" t="s">
        <v>29</v>
      </c>
      <c r="AB258" s="50"/>
      <c r="AC258" s="50"/>
      <c r="AD258" s="50"/>
      <c r="AE258" s="50"/>
      <c r="AF258" s="49" t="s">
        <v>30</v>
      </c>
      <c r="AG258" s="50"/>
      <c r="AH258" s="50"/>
      <c r="AI258" s="17" t="s">
        <v>31</v>
      </c>
      <c r="AJ258" s="64" t="s">
        <v>32</v>
      </c>
      <c r="AK258" s="50"/>
      <c r="AL258" s="50"/>
      <c r="AM258" s="50"/>
      <c r="AN258" s="50"/>
      <c r="AO258" s="50"/>
      <c r="AP258" s="18">
        <v>581000000</v>
      </c>
      <c r="AQ258" s="18">
        <v>569337400</v>
      </c>
      <c r="AR258" s="18">
        <v>11662600</v>
      </c>
      <c r="AS258" s="65">
        <v>0</v>
      </c>
      <c r="AT258" s="60"/>
      <c r="AU258" s="65">
        <v>560593586</v>
      </c>
      <c r="AV258" s="60"/>
      <c r="AW258" s="18">
        <v>8743814</v>
      </c>
      <c r="AX258" s="18">
        <v>490306639</v>
      </c>
      <c r="AY258" s="18">
        <v>70286947</v>
      </c>
      <c r="AZ258" s="18">
        <v>490306639</v>
      </c>
      <c r="BA258" s="18">
        <v>0</v>
      </c>
      <c r="BB258" s="18">
        <v>490306639</v>
      </c>
      <c r="BC258" s="18">
        <v>0</v>
      </c>
      <c r="BD258" s="18">
        <v>428308</v>
      </c>
      <c r="BE258" s="11"/>
    </row>
    <row r="259" spans="1:57" s="10" customFormat="1" ht="15" customHeight="1" x14ac:dyDescent="0.25">
      <c r="A259" s="49" t="s">
        <v>27</v>
      </c>
      <c r="B259" s="50"/>
      <c r="C259" s="49" t="s">
        <v>33</v>
      </c>
      <c r="D259" s="50"/>
      <c r="E259" s="49" t="s">
        <v>35</v>
      </c>
      <c r="F259" s="50"/>
      <c r="G259" s="49" t="s">
        <v>37</v>
      </c>
      <c r="H259" s="50"/>
      <c r="I259" s="49"/>
      <c r="J259" s="50"/>
      <c r="K259" s="50"/>
      <c r="L259" s="49"/>
      <c r="M259" s="50"/>
      <c r="N259" s="50"/>
      <c r="O259" s="49"/>
      <c r="P259" s="50"/>
      <c r="Q259" s="49"/>
      <c r="R259" s="50"/>
      <c r="S259" s="58" t="s">
        <v>249</v>
      </c>
      <c r="T259" s="50"/>
      <c r="U259" s="50"/>
      <c r="V259" s="50"/>
      <c r="W259" s="50"/>
      <c r="X259" s="50"/>
      <c r="Y259" s="50"/>
      <c r="Z259" s="50"/>
      <c r="AA259" s="49" t="s">
        <v>48</v>
      </c>
      <c r="AB259" s="50"/>
      <c r="AC259" s="50"/>
      <c r="AD259" s="50"/>
      <c r="AE259" s="50"/>
      <c r="AF259" s="49" t="s">
        <v>30</v>
      </c>
      <c r="AG259" s="50"/>
      <c r="AH259" s="50"/>
      <c r="AI259" s="17" t="s">
        <v>165</v>
      </c>
      <c r="AJ259" s="64" t="s">
        <v>166</v>
      </c>
      <c r="AK259" s="50"/>
      <c r="AL259" s="50"/>
      <c r="AM259" s="50"/>
      <c r="AN259" s="50"/>
      <c r="AO259" s="50"/>
      <c r="AP259" s="18">
        <v>0</v>
      </c>
      <c r="AQ259" s="18">
        <v>0</v>
      </c>
      <c r="AR259" s="18">
        <v>0</v>
      </c>
      <c r="AS259" s="65">
        <v>0</v>
      </c>
      <c r="AT259" s="60"/>
      <c r="AU259" s="65">
        <v>0</v>
      </c>
      <c r="AV259" s="60"/>
      <c r="AW259" s="18">
        <v>0</v>
      </c>
      <c r="AX259" s="18">
        <v>0</v>
      </c>
      <c r="AY259" s="18">
        <v>0</v>
      </c>
      <c r="AZ259" s="18">
        <v>0</v>
      </c>
      <c r="BA259" s="18">
        <v>0</v>
      </c>
      <c r="BB259" s="18">
        <v>0</v>
      </c>
      <c r="BC259" s="18">
        <v>0</v>
      </c>
      <c r="BD259" s="18">
        <v>0</v>
      </c>
      <c r="BE259" s="11"/>
    </row>
    <row r="260" spans="1:57" s="10" customFormat="1" ht="15" customHeight="1" x14ac:dyDescent="0.25">
      <c r="A260" s="49" t="s">
        <v>27</v>
      </c>
      <c r="B260" s="50"/>
      <c r="C260" s="49" t="s">
        <v>33</v>
      </c>
      <c r="D260" s="50"/>
      <c r="E260" s="49" t="s">
        <v>35</v>
      </c>
      <c r="F260" s="50"/>
      <c r="G260" s="49" t="s">
        <v>37</v>
      </c>
      <c r="H260" s="50"/>
      <c r="I260" s="49" t="s">
        <v>38</v>
      </c>
      <c r="J260" s="50"/>
      <c r="K260" s="50"/>
      <c r="L260" s="49"/>
      <c r="M260" s="50"/>
      <c r="N260" s="50"/>
      <c r="O260" s="49"/>
      <c r="P260" s="50"/>
      <c r="Q260" s="49"/>
      <c r="R260" s="50"/>
      <c r="S260" s="58" t="s">
        <v>249</v>
      </c>
      <c r="T260" s="50"/>
      <c r="U260" s="50"/>
      <c r="V260" s="50"/>
      <c r="W260" s="50"/>
      <c r="X260" s="50"/>
      <c r="Y260" s="50"/>
      <c r="Z260" s="50"/>
      <c r="AA260" s="49" t="s">
        <v>29</v>
      </c>
      <c r="AB260" s="50"/>
      <c r="AC260" s="50"/>
      <c r="AD260" s="50"/>
      <c r="AE260" s="50"/>
      <c r="AF260" s="49" t="s">
        <v>30</v>
      </c>
      <c r="AG260" s="50"/>
      <c r="AH260" s="50"/>
      <c r="AI260" s="17" t="s">
        <v>31</v>
      </c>
      <c r="AJ260" s="64" t="s">
        <v>32</v>
      </c>
      <c r="AK260" s="50"/>
      <c r="AL260" s="50"/>
      <c r="AM260" s="50"/>
      <c r="AN260" s="50"/>
      <c r="AO260" s="50"/>
      <c r="AP260" s="18">
        <v>581000000</v>
      </c>
      <c r="AQ260" s="18">
        <v>569337400</v>
      </c>
      <c r="AR260" s="18">
        <v>11662600</v>
      </c>
      <c r="AS260" s="65">
        <v>0</v>
      </c>
      <c r="AT260" s="60"/>
      <c r="AU260" s="65">
        <v>560593586</v>
      </c>
      <c r="AV260" s="60"/>
      <c r="AW260" s="18">
        <v>8743814</v>
      </c>
      <c r="AX260" s="18">
        <v>490306639</v>
      </c>
      <c r="AY260" s="18">
        <v>70286947</v>
      </c>
      <c r="AZ260" s="18">
        <v>490306639</v>
      </c>
      <c r="BA260" s="18">
        <v>0</v>
      </c>
      <c r="BB260" s="18">
        <v>490306639</v>
      </c>
      <c r="BC260" s="18">
        <v>0</v>
      </c>
      <c r="BD260" s="18">
        <v>428308</v>
      </c>
      <c r="BE260" s="11"/>
    </row>
    <row r="261" spans="1:57" s="10" customFormat="1" ht="15" customHeight="1" x14ac:dyDescent="0.25">
      <c r="A261" s="49" t="s">
        <v>27</v>
      </c>
      <c r="B261" s="50"/>
      <c r="C261" s="49" t="s">
        <v>33</v>
      </c>
      <c r="D261" s="50"/>
      <c r="E261" s="49" t="s">
        <v>35</v>
      </c>
      <c r="F261" s="50"/>
      <c r="G261" s="49" t="s">
        <v>37</v>
      </c>
      <c r="H261" s="50"/>
      <c r="I261" s="49" t="s">
        <v>38</v>
      </c>
      <c r="J261" s="50"/>
      <c r="K261" s="50"/>
      <c r="L261" s="49" t="s">
        <v>39</v>
      </c>
      <c r="M261" s="50"/>
      <c r="N261" s="50"/>
      <c r="O261" s="49"/>
      <c r="P261" s="50"/>
      <c r="Q261" s="49"/>
      <c r="R261" s="50"/>
      <c r="S261" s="58" t="s">
        <v>40</v>
      </c>
      <c r="T261" s="50"/>
      <c r="U261" s="50"/>
      <c r="V261" s="50"/>
      <c r="W261" s="50"/>
      <c r="X261" s="50"/>
      <c r="Y261" s="50"/>
      <c r="Z261" s="50"/>
      <c r="AA261" s="49" t="s">
        <v>29</v>
      </c>
      <c r="AB261" s="50"/>
      <c r="AC261" s="50"/>
      <c r="AD261" s="50"/>
      <c r="AE261" s="50"/>
      <c r="AF261" s="49" t="s">
        <v>30</v>
      </c>
      <c r="AG261" s="50"/>
      <c r="AH261" s="50"/>
      <c r="AI261" s="17" t="s">
        <v>31</v>
      </c>
      <c r="AJ261" s="64" t="s">
        <v>32</v>
      </c>
      <c r="AK261" s="50"/>
      <c r="AL261" s="50"/>
      <c r="AM261" s="50"/>
      <c r="AN261" s="50"/>
      <c r="AO261" s="50"/>
      <c r="AP261" s="18">
        <v>581000000</v>
      </c>
      <c r="AQ261" s="18">
        <v>569337400</v>
      </c>
      <c r="AR261" s="18">
        <v>11662600</v>
      </c>
      <c r="AS261" s="65">
        <v>0</v>
      </c>
      <c r="AT261" s="60"/>
      <c r="AU261" s="65">
        <v>560593586</v>
      </c>
      <c r="AV261" s="60"/>
      <c r="AW261" s="18">
        <v>8743814</v>
      </c>
      <c r="AX261" s="18">
        <v>490306639</v>
      </c>
      <c r="AY261" s="18">
        <v>70286947</v>
      </c>
      <c r="AZ261" s="18">
        <v>490306639</v>
      </c>
      <c r="BA261" s="18">
        <v>0</v>
      </c>
      <c r="BB261" s="18">
        <v>490306639</v>
      </c>
      <c r="BC261" s="18">
        <v>0</v>
      </c>
      <c r="BD261" s="18">
        <v>428308</v>
      </c>
      <c r="BE261" s="11"/>
    </row>
    <row r="262" spans="1:57" s="10" customFormat="1" ht="15" customHeight="1" x14ac:dyDescent="0.25">
      <c r="A262" s="49" t="s">
        <v>27</v>
      </c>
      <c r="B262" s="50"/>
      <c r="C262" s="49" t="s">
        <v>33</v>
      </c>
      <c r="D262" s="50"/>
      <c r="E262" s="49" t="s">
        <v>35</v>
      </c>
      <c r="F262" s="50"/>
      <c r="G262" s="49" t="s">
        <v>37</v>
      </c>
      <c r="H262" s="50"/>
      <c r="I262" s="49" t="s">
        <v>38</v>
      </c>
      <c r="J262" s="50"/>
      <c r="K262" s="50"/>
      <c r="L262" s="49" t="s">
        <v>39</v>
      </c>
      <c r="M262" s="50"/>
      <c r="N262" s="50"/>
      <c r="O262" s="49"/>
      <c r="P262" s="50"/>
      <c r="Q262" s="49"/>
      <c r="R262" s="50"/>
      <c r="S262" s="58" t="s">
        <v>40</v>
      </c>
      <c r="T262" s="50"/>
      <c r="U262" s="50"/>
      <c r="V262" s="50"/>
      <c r="W262" s="50"/>
      <c r="X262" s="50"/>
      <c r="Y262" s="50"/>
      <c r="Z262" s="50"/>
      <c r="AA262" s="49" t="s">
        <v>48</v>
      </c>
      <c r="AB262" s="50"/>
      <c r="AC262" s="50"/>
      <c r="AD262" s="50"/>
      <c r="AE262" s="50"/>
      <c r="AF262" s="49" t="s">
        <v>30</v>
      </c>
      <c r="AG262" s="50"/>
      <c r="AH262" s="50"/>
      <c r="AI262" s="17" t="s">
        <v>165</v>
      </c>
      <c r="AJ262" s="64" t="s">
        <v>166</v>
      </c>
      <c r="AK262" s="50"/>
      <c r="AL262" s="50"/>
      <c r="AM262" s="50"/>
      <c r="AN262" s="50"/>
      <c r="AO262" s="50"/>
      <c r="AP262" s="18">
        <v>0</v>
      </c>
      <c r="AQ262" s="18">
        <v>0</v>
      </c>
      <c r="AR262" s="18">
        <v>0</v>
      </c>
      <c r="AS262" s="65">
        <v>0</v>
      </c>
      <c r="AT262" s="60"/>
      <c r="AU262" s="65">
        <v>0</v>
      </c>
      <c r="AV262" s="60"/>
      <c r="AW262" s="18">
        <v>0</v>
      </c>
      <c r="AX262" s="18">
        <v>0</v>
      </c>
      <c r="AY262" s="18">
        <v>0</v>
      </c>
      <c r="AZ262" s="18">
        <v>0</v>
      </c>
      <c r="BA262" s="18">
        <v>0</v>
      </c>
      <c r="BB262" s="18">
        <v>0</v>
      </c>
      <c r="BC262" s="18">
        <v>0</v>
      </c>
      <c r="BD262" s="18">
        <v>0</v>
      </c>
      <c r="BE262" s="11"/>
    </row>
    <row r="263" spans="1:57" s="10" customFormat="1" ht="15" customHeight="1" x14ac:dyDescent="0.25">
      <c r="A263" s="49" t="s">
        <v>27</v>
      </c>
      <c r="B263" s="50"/>
      <c r="C263" s="49" t="s">
        <v>33</v>
      </c>
      <c r="D263" s="50"/>
      <c r="E263" s="49" t="s">
        <v>35</v>
      </c>
      <c r="F263" s="50"/>
      <c r="G263" s="49" t="s">
        <v>37</v>
      </c>
      <c r="H263" s="50"/>
      <c r="I263" s="49" t="s">
        <v>38</v>
      </c>
      <c r="J263" s="50"/>
      <c r="K263" s="50"/>
      <c r="L263" s="49"/>
      <c r="M263" s="50"/>
      <c r="N263" s="50"/>
      <c r="O263" s="49"/>
      <c r="P263" s="50"/>
      <c r="Q263" s="49"/>
      <c r="R263" s="50"/>
      <c r="S263" s="58" t="s">
        <v>249</v>
      </c>
      <c r="T263" s="50"/>
      <c r="U263" s="50"/>
      <c r="V263" s="50"/>
      <c r="W263" s="50"/>
      <c r="X263" s="50"/>
      <c r="Y263" s="50"/>
      <c r="Z263" s="50"/>
      <c r="AA263" s="49" t="s">
        <v>48</v>
      </c>
      <c r="AB263" s="50"/>
      <c r="AC263" s="50"/>
      <c r="AD263" s="50"/>
      <c r="AE263" s="50"/>
      <c r="AF263" s="49" t="s">
        <v>30</v>
      </c>
      <c r="AG263" s="50"/>
      <c r="AH263" s="50"/>
      <c r="AI263" s="17" t="s">
        <v>165</v>
      </c>
      <c r="AJ263" s="64" t="s">
        <v>166</v>
      </c>
      <c r="AK263" s="50"/>
      <c r="AL263" s="50"/>
      <c r="AM263" s="50"/>
      <c r="AN263" s="50"/>
      <c r="AO263" s="50"/>
      <c r="AP263" s="18">
        <v>0</v>
      </c>
      <c r="AQ263" s="18">
        <v>0</v>
      </c>
      <c r="AR263" s="18">
        <v>0</v>
      </c>
      <c r="AS263" s="65">
        <v>0</v>
      </c>
      <c r="AT263" s="60"/>
      <c r="AU263" s="65">
        <v>0</v>
      </c>
      <c r="AV263" s="60"/>
      <c r="AW263" s="18">
        <v>0</v>
      </c>
      <c r="AX263" s="18">
        <v>0</v>
      </c>
      <c r="AY263" s="18">
        <v>0</v>
      </c>
      <c r="AZ263" s="18">
        <v>0</v>
      </c>
      <c r="BA263" s="18">
        <v>0</v>
      </c>
      <c r="BB263" s="18">
        <v>0</v>
      </c>
      <c r="BC263" s="18">
        <v>0</v>
      </c>
      <c r="BD263" s="18">
        <v>0</v>
      </c>
      <c r="BE263" s="11"/>
    </row>
    <row r="264" spans="1:57" s="10" customFormat="1" ht="15" customHeight="1" x14ac:dyDescent="0.25">
      <c r="A264" s="51" t="s">
        <v>27</v>
      </c>
      <c r="B264" s="50"/>
      <c r="C264" s="51" t="s">
        <v>33</v>
      </c>
      <c r="D264" s="50"/>
      <c r="E264" s="51" t="s">
        <v>35</v>
      </c>
      <c r="F264" s="50"/>
      <c r="G264" s="51" t="s">
        <v>37</v>
      </c>
      <c r="H264" s="50"/>
      <c r="I264" s="51" t="s">
        <v>38</v>
      </c>
      <c r="J264" s="50"/>
      <c r="K264" s="50"/>
      <c r="L264" s="51" t="s">
        <v>39</v>
      </c>
      <c r="M264" s="50"/>
      <c r="N264" s="50"/>
      <c r="O264" s="51" t="s">
        <v>41</v>
      </c>
      <c r="P264" s="50"/>
      <c r="Q264" s="51"/>
      <c r="R264" s="50"/>
      <c r="S264" s="61" t="s">
        <v>250</v>
      </c>
      <c r="T264" s="50"/>
      <c r="U264" s="50"/>
      <c r="V264" s="50"/>
      <c r="W264" s="50"/>
      <c r="X264" s="50"/>
      <c r="Y264" s="50"/>
      <c r="Z264" s="50"/>
      <c r="AA264" s="51" t="s">
        <v>29</v>
      </c>
      <c r="AB264" s="50"/>
      <c r="AC264" s="50"/>
      <c r="AD264" s="50"/>
      <c r="AE264" s="50"/>
      <c r="AF264" s="51" t="s">
        <v>30</v>
      </c>
      <c r="AG264" s="50"/>
      <c r="AH264" s="50"/>
      <c r="AI264" s="19" t="s">
        <v>31</v>
      </c>
      <c r="AJ264" s="62" t="s">
        <v>32</v>
      </c>
      <c r="AK264" s="50"/>
      <c r="AL264" s="50"/>
      <c r="AM264" s="50"/>
      <c r="AN264" s="50"/>
      <c r="AO264" s="50"/>
      <c r="AP264" s="20">
        <v>581000000</v>
      </c>
      <c r="AQ264" s="20">
        <v>569337400</v>
      </c>
      <c r="AR264" s="20">
        <v>11662600</v>
      </c>
      <c r="AS264" s="59">
        <v>0</v>
      </c>
      <c r="AT264" s="60"/>
      <c r="AU264" s="59">
        <v>560593586</v>
      </c>
      <c r="AV264" s="60"/>
      <c r="AW264" s="20">
        <v>8743814</v>
      </c>
      <c r="AX264" s="20">
        <v>490306639</v>
      </c>
      <c r="AY264" s="20">
        <v>70286947</v>
      </c>
      <c r="AZ264" s="20">
        <v>490306639</v>
      </c>
      <c r="BA264" s="20">
        <v>0</v>
      </c>
      <c r="BB264" s="20">
        <v>490306639</v>
      </c>
      <c r="BC264" s="20">
        <v>0</v>
      </c>
      <c r="BD264" s="20">
        <v>428308</v>
      </c>
      <c r="BE264" s="11"/>
    </row>
    <row r="265" spans="1:57" s="10" customFormat="1" ht="15" customHeight="1" x14ac:dyDescent="0.25">
      <c r="A265" s="51" t="s">
        <v>27</v>
      </c>
      <c r="B265" s="50"/>
      <c r="C265" s="51" t="s">
        <v>33</v>
      </c>
      <c r="D265" s="50"/>
      <c r="E265" s="51" t="s">
        <v>35</v>
      </c>
      <c r="F265" s="50"/>
      <c r="G265" s="51" t="s">
        <v>37</v>
      </c>
      <c r="H265" s="50"/>
      <c r="I265" s="51" t="s">
        <v>38</v>
      </c>
      <c r="J265" s="50"/>
      <c r="K265" s="50"/>
      <c r="L265" s="51" t="s">
        <v>39</v>
      </c>
      <c r="M265" s="50"/>
      <c r="N265" s="50"/>
      <c r="O265" s="51" t="s">
        <v>41</v>
      </c>
      <c r="P265" s="50"/>
      <c r="Q265" s="51"/>
      <c r="R265" s="50"/>
      <c r="S265" s="61" t="s">
        <v>250</v>
      </c>
      <c r="T265" s="50"/>
      <c r="U265" s="50"/>
      <c r="V265" s="50"/>
      <c r="W265" s="50"/>
      <c r="X265" s="50"/>
      <c r="Y265" s="50"/>
      <c r="Z265" s="50"/>
      <c r="AA265" s="51" t="s">
        <v>48</v>
      </c>
      <c r="AB265" s="50"/>
      <c r="AC265" s="50"/>
      <c r="AD265" s="50"/>
      <c r="AE265" s="50"/>
      <c r="AF265" s="51" t="s">
        <v>30</v>
      </c>
      <c r="AG265" s="50"/>
      <c r="AH265" s="50"/>
      <c r="AI265" s="19" t="s">
        <v>165</v>
      </c>
      <c r="AJ265" s="62" t="s">
        <v>166</v>
      </c>
      <c r="AK265" s="50"/>
      <c r="AL265" s="50"/>
      <c r="AM265" s="50"/>
      <c r="AN265" s="50"/>
      <c r="AO265" s="50"/>
      <c r="AP265" s="20">
        <v>0</v>
      </c>
      <c r="AQ265" s="20">
        <v>0</v>
      </c>
      <c r="AR265" s="20">
        <v>0</v>
      </c>
      <c r="AS265" s="59">
        <v>0</v>
      </c>
      <c r="AT265" s="60"/>
      <c r="AU265" s="59">
        <v>0</v>
      </c>
      <c r="AV265" s="60"/>
      <c r="AW265" s="20">
        <v>0</v>
      </c>
      <c r="AX265" s="20">
        <v>0</v>
      </c>
      <c r="AY265" s="20">
        <v>0</v>
      </c>
      <c r="AZ265" s="20">
        <v>0</v>
      </c>
      <c r="BA265" s="20">
        <v>0</v>
      </c>
      <c r="BB265" s="20">
        <v>0</v>
      </c>
      <c r="BC265" s="20">
        <v>0</v>
      </c>
      <c r="BD265" s="20">
        <v>0</v>
      </c>
      <c r="BE265" s="11"/>
    </row>
    <row r="266" spans="1:57" s="10" customFormat="1" x14ac:dyDescent="0.25">
      <c r="A266" s="14" t="s">
        <v>11</v>
      </c>
      <c r="B266" s="14" t="s">
        <v>11</v>
      </c>
      <c r="C266" s="14" t="s">
        <v>11</v>
      </c>
      <c r="D266" s="14" t="s">
        <v>11</v>
      </c>
      <c r="E266" s="14" t="s">
        <v>11</v>
      </c>
      <c r="F266" s="14" t="s">
        <v>11</v>
      </c>
      <c r="G266" s="14" t="s">
        <v>11</v>
      </c>
      <c r="H266" s="14" t="s">
        <v>11</v>
      </c>
      <c r="I266" s="14" t="s">
        <v>11</v>
      </c>
      <c r="J266" s="63" t="s">
        <v>11</v>
      </c>
      <c r="K266" s="50"/>
      <c r="L266" s="63" t="s">
        <v>11</v>
      </c>
      <c r="M266" s="50"/>
      <c r="N266" s="14" t="s">
        <v>11</v>
      </c>
      <c r="O266" s="14" t="s">
        <v>11</v>
      </c>
      <c r="P266" s="14" t="s">
        <v>11</v>
      </c>
      <c r="Q266" s="14" t="s">
        <v>11</v>
      </c>
      <c r="R266" s="14" t="s">
        <v>11</v>
      </c>
      <c r="S266" s="14" t="s">
        <v>11</v>
      </c>
      <c r="T266" s="14" t="s">
        <v>11</v>
      </c>
      <c r="U266" s="14" t="s">
        <v>11</v>
      </c>
      <c r="V266" s="14" t="s">
        <v>11</v>
      </c>
      <c r="W266" s="14" t="s">
        <v>11</v>
      </c>
      <c r="X266" s="14" t="s">
        <v>11</v>
      </c>
      <c r="Y266" s="14" t="s">
        <v>11</v>
      </c>
      <c r="Z266" s="14" t="s">
        <v>11</v>
      </c>
      <c r="AA266" s="63" t="s">
        <v>11</v>
      </c>
      <c r="AB266" s="50"/>
      <c r="AC266" s="63" t="s">
        <v>11</v>
      </c>
      <c r="AD266" s="50"/>
      <c r="AE266" s="14" t="s">
        <v>11</v>
      </c>
      <c r="AF266" s="14" t="s">
        <v>11</v>
      </c>
      <c r="AG266" s="14" t="s">
        <v>11</v>
      </c>
      <c r="AH266" s="14" t="s">
        <v>11</v>
      </c>
      <c r="AI266" s="14" t="s">
        <v>11</v>
      </c>
      <c r="AJ266" s="14" t="s">
        <v>11</v>
      </c>
      <c r="AK266" s="14" t="s">
        <v>11</v>
      </c>
      <c r="AL266" s="14" t="s">
        <v>11</v>
      </c>
      <c r="AM266" s="63" t="s">
        <v>11</v>
      </c>
      <c r="AN266" s="50"/>
      <c r="AO266" s="50"/>
      <c r="AP266" s="21" t="s">
        <v>11</v>
      </c>
      <c r="AQ266" s="21" t="s">
        <v>11</v>
      </c>
      <c r="AR266" s="21" t="s">
        <v>11</v>
      </c>
      <c r="AS266" s="68" t="s">
        <v>11</v>
      </c>
      <c r="AT266" s="60"/>
      <c r="AU266" s="68" t="s">
        <v>11</v>
      </c>
      <c r="AV266" s="60"/>
      <c r="AW266" s="21" t="s">
        <v>11</v>
      </c>
      <c r="AX266" s="21" t="s">
        <v>11</v>
      </c>
      <c r="AY266" s="21" t="s">
        <v>11</v>
      </c>
      <c r="AZ266" s="21" t="s">
        <v>11</v>
      </c>
      <c r="BA266" s="21" t="s">
        <v>11</v>
      </c>
      <c r="BB266" s="21" t="s">
        <v>11</v>
      </c>
      <c r="BC266" s="21" t="s">
        <v>11</v>
      </c>
      <c r="BD266" s="21" t="s">
        <v>11</v>
      </c>
      <c r="BE266" s="11"/>
    </row>
    <row r="267" spans="1:57" s="10" customFormat="1" ht="15" customHeight="1" x14ac:dyDescent="0.25">
      <c r="A267" s="56" t="s">
        <v>13</v>
      </c>
      <c r="B267" s="55"/>
      <c r="C267" s="55"/>
      <c r="D267" s="55"/>
      <c r="E267" s="55"/>
      <c r="F267" s="55"/>
      <c r="G267" s="53"/>
      <c r="H267" s="57" t="s">
        <v>282</v>
      </c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  <c r="AM267" s="55"/>
      <c r="AN267" s="55"/>
      <c r="AO267" s="53"/>
      <c r="AP267" s="21" t="s">
        <v>11</v>
      </c>
      <c r="AQ267" s="21" t="s">
        <v>11</v>
      </c>
      <c r="AR267" s="21" t="s">
        <v>11</v>
      </c>
      <c r="AS267" s="68" t="s">
        <v>11</v>
      </c>
      <c r="AT267" s="60"/>
      <c r="AU267" s="68" t="s">
        <v>11</v>
      </c>
      <c r="AV267" s="60"/>
      <c r="AW267" s="21" t="s">
        <v>11</v>
      </c>
      <c r="AX267" s="21" t="s">
        <v>11</v>
      </c>
      <c r="AY267" s="21" t="s">
        <v>11</v>
      </c>
      <c r="AZ267" s="21" t="s">
        <v>11</v>
      </c>
      <c r="BA267" s="21" t="s">
        <v>11</v>
      </c>
      <c r="BB267" s="21" t="s">
        <v>11</v>
      </c>
      <c r="BC267" s="21" t="s">
        <v>11</v>
      </c>
      <c r="BD267" s="21" t="s">
        <v>11</v>
      </c>
      <c r="BE267" s="11"/>
    </row>
    <row r="268" spans="1:57" s="10" customFormat="1" ht="27" customHeight="1" x14ac:dyDescent="0.25">
      <c r="A268" s="52" t="s">
        <v>15</v>
      </c>
      <c r="B268" s="53"/>
      <c r="C268" s="54" t="s">
        <v>16</v>
      </c>
      <c r="D268" s="53"/>
      <c r="E268" s="52" t="s">
        <v>17</v>
      </c>
      <c r="F268" s="53"/>
      <c r="G268" s="52" t="s">
        <v>18</v>
      </c>
      <c r="H268" s="53"/>
      <c r="I268" s="52" t="s">
        <v>19</v>
      </c>
      <c r="J268" s="55"/>
      <c r="K268" s="53"/>
      <c r="L268" s="52" t="s">
        <v>20</v>
      </c>
      <c r="M268" s="55"/>
      <c r="N268" s="53"/>
      <c r="O268" s="52" t="s">
        <v>21</v>
      </c>
      <c r="P268" s="53"/>
      <c r="Q268" s="52" t="s">
        <v>22</v>
      </c>
      <c r="R268" s="53"/>
      <c r="S268" s="52" t="s">
        <v>23</v>
      </c>
      <c r="T268" s="55"/>
      <c r="U268" s="55"/>
      <c r="V268" s="55"/>
      <c r="W268" s="55"/>
      <c r="X268" s="55"/>
      <c r="Y268" s="55"/>
      <c r="Z268" s="53"/>
      <c r="AA268" s="52" t="s">
        <v>24</v>
      </c>
      <c r="AB268" s="55"/>
      <c r="AC268" s="55"/>
      <c r="AD268" s="55"/>
      <c r="AE268" s="53"/>
      <c r="AF268" s="52" t="s">
        <v>25</v>
      </c>
      <c r="AG268" s="55"/>
      <c r="AH268" s="53"/>
      <c r="AI268" s="16" t="s">
        <v>235</v>
      </c>
      <c r="AJ268" s="52" t="s">
        <v>26</v>
      </c>
      <c r="AK268" s="55"/>
      <c r="AL268" s="55"/>
      <c r="AM268" s="55"/>
      <c r="AN268" s="55"/>
      <c r="AO268" s="53"/>
      <c r="AP268" s="12" t="s">
        <v>236</v>
      </c>
      <c r="AQ268" s="12" t="s">
        <v>237</v>
      </c>
      <c r="AR268" s="12" t="s">
        <v>238</v>
      </c>
      <c r="AS268" s="66" t="s">
        <v>239</v>
      </c>
      <c r="AT268" s="67"/>
      <c r="AU268" s="66" t="s">
        <v>240</v>
      </c>
      <c r="AV268" s="67"/>
      <c r="AW268" s="12" t="s">
        <v>241</v>
      </c>
      <c r="AX268" s="12" t="s">
        <v>242</v>
      </c>
      <c r="AY268" s="12" t="s">
        <v>243</v>
      </c>
      <c r="AZ268" s="12" t="s">
        <v>244</v>
      </c>
      <c r="BA268" s="12" t="s">
        <v>245</v>
      </c>
      <c r="BB268" s="12" t="s">
        <v>246</v>
      </c>
      <c r="BC268" s="12" t="s">
        <v>247</v>
      </c>
      <c r="BD268" s="12" t="s">
        <v>248</v>
      </c>
      <c r="BE268" s="11"/>
    </row>
    <row r="269" spans="1:57" s="10" customFormat="1" ht="15" customHeight="1" x14ac:dyDescent="0.25">
      <c r="A269" s="49" t="s">
        <v>27</v>
      </c>
      <c r="B269" s="50"/>
      <c r="C269" s="49"/>
      <c r="D269" s="50"/>
      <c r="E269" s="49"/>
      <c r="F269" s="50"/>
      <c r="G269" s="49"/>
      <c r="H269" s="50"/>
      <c r="I269" s="49"/>
      <c r="J269" s="50"/>
      <c r="K269" s="50"/>
      <c r="L269" s="49"/>
      <c r="M269" s="50"/>
      <c r="N269" s="50"/>
      <c r="O269" s="49"/>
      <c r="P269" s="50"/>
      <c r="Q269" s="49"/>
      <c r="R269" s="50"/>
      <c r="S269" s="58" t="s">
        <v>28</v>
      </c>
      <c r="T269" s="50"/>
      <c r="U269" s="50"/>
      <c r="V269" s="50"/>
      <c r="W269" s="50"/>
      <c r="X269" s="50"/>
      <c r="Y269" s="50"/>
      <c r="Z269" s="50"/>
      <c r="AA269" s="49" t="s">
        <v>48</v>
      </c>
      <c r="AB269" s="50"/>
      <c r="AC269" s="50"/>
      <c r="AD269" s="50"/>
      <c r="AE269" s="50"/>
      <c r="AF269" s="49" t="s">
        <v>30</v>
      </c>
      <c r="AG269" s="50"/>
      <c r="AH269" s="50"/>
      <c r="AI269" s="17" t="s">
        <v>165</v>
      </c>
      <c r="AJ269" s="64" t="s">
        <v>166</v>
      </c>
      <c r="AK269" s="50"/>
      <c r="AL269" s="50"/>
      <c r="AM269" s="50"/>
      <c r="AN269" s="50"/>
      <c r="AO269" s="50"/>
      <c r="AP269" s="18">
        <v>1600000000</v>
      </c>
      <c r="AQ269" s="18">
        <v>1563476000</v>
      </c>
      <c r="AR269" s="18">
        <v>36524000</v>
      </c>
      <c r="AS269" s="65">
        <v>0</v>
      </c>
      <c r="AT269" s="60"/>
      <c r="AU269" s="65">
        <v>1543892307</v>
      </c>
      <c r="AV269" s="60"/>
      <c r="AW269" s="18">
        <v>19583693</v>
      </c>
      <c r="AX269" s="18">
        <v>1365705881</v>
      </c>
      <c r="AY269" s="18">
        <v>178186426</v>
      </c>
      <c r="AZ269" s="18">
        <v>1365705881</v>
      </c>
      <c r="BA269" s="18">
        <v>0</v>
      </c>
      <c r="BB269" s="18">
        <v>1365705881</v>
      </c>
      <c r="BC269" s="18">
        <v>0</v>
      </c>
      <c r="BD269" s="18">
        <v>0</v>
      </c>
      <c r="BE269" s="11"/>
    </row>
    <row r="270" spans="1:57" s="10" customFormat="1" ht="15" customHeight="1" x14ac:dyDescent="0.25">
      <c r="A270" s="49" t="s">
        <v>27</v>
      </c>
      <c r="B270" s="50"/>
      <c r="C270" s="49" t="s">
        <v>33</v>
      </c>
      <c r="D270" s="50"/>
      <c r="E270" s="49"/>
      <c r="F270" s="50"/>
      <c r="G270" s="49"/>
      <c r="H270" s="50"/>
      <c r="I270" s="49"/>
      <c r="J270" s="50"/>
      <c r="K270" s="50"/>
      <c r="L270" s="49"/>
      <c r="M270" s="50"/>
      <c r="N270" s="50"/>
      <c r="O270" s="49"/>
      <c r="P270" s="50"/>
      <c r="Q270" s="49"/>
      <c r="R270" s="50"/>
      <c r="S270" s="58" t="s">
        <v>34</v>
      </c>
      <c r="T270" s="50"/>
      <c r="U270" s="50"/>
      <c r="V270" s="50"/>
      <c r="W270" s="50"/>
      <c r="X270" s="50"/>
      <c r="Y270" s="50"/>
      <c r="Z270" s="50"/>
      <c r="AA270" s="49" t="s">
        <v>48</v>
      </c>
      <c r="AB270" s="50"/>
      <c r="AC270" s="50"/>
      <c r="AD270" s="50"/>
      <c r="AE270" s="50"/>
      <c r="AF270" s="49" t="s">
        <v>30</v>
      </c>
      <c r="AG270" s="50"/>
      <c r="AH270" s="50"/>
      <c r="AI270" s="17" t="s">
        <v>165</v>
      </c>
      <c r="AJ270" s="64" t="s">
        <v>166</v>
      </c>
      <c r="AK270" s="50"/>
      <c r="AL270" s="50"/>
      <c r="AM270" s="50"/>
      <c r="AN270" s="50"/>
      <c r="AO270" s="50"/>
      <c r="AP270" s="18">
        <v>1600000000</v>
      </c>
      <c r="AQ270" s="18">
        <v>1563476000</v>
      </c>
      <c r="AR270" s="18">
        <v>36524000</v>
      </c>
      <c r="AS270" s="65">
        <v>0</v>
      </c>
      <c r="AT270" s="60"/>
      <c r="AU270" s="65">
        <v>1543892307</v>
      </c>
      <c r="AV270" s="60"/>
      <c r="AW270" s="18">
        <v>19583693</v>
      </c>
      <c r="AX270" s="18">
        <v>1365705881</v>
      </c>
      <c r="AY270" s="18">
        <v>178186426</v>
      </c>
      <c r="AZ270" s="18">
        <v>1365705881</v>
      </c>
      <c r="BA270" s="18">
        <v>0</v>
      </c>
      <c r="BB270" s="18">
        <v>1365705881</v>
      </c>
      <c r="BC270" s="18">
        <v>0</v>
      </c>
      <c r="BD270" s="18">
        <v>0</v>
      </c>
      <c r="BE270" s="11"/>
    </row>
    <row r="271" spans="1:57" s="10" customFormat="1" ht="15" customHeight="1" x14ac:dyDescent="0.25">
      <c r="A271" s="49" t="s">
        <v>27</v>
      </c>
      <c r="B271" s="50"/>
      <c r="C271" s="49" t="s">
        <v>33</v>
      </c>
      <c r="D271" s="50"/>
      <c r="E271" s="49" t="s">
        <v>35</v>
      </c>
      <c r="F271" s="50"/>
      <c r="G271" s="49"/>
      <c r="H271" s="50"/>
      <c r="I271" s="49"/>
      <c r="J271" s="50"/>
      <c r="K271" s="50"/>
      <c r="L271" s="49"/>
      <c r="M271" s="50"/>
      <c r="N271" s="50"/>
      <c r="O271" s="49"/>
      <c r="P271" s="50"/>
      <c r="Q271" s="49"/>
      <c r="R271" s="50"/>
      <c r="S271" s="58" t="s">
        <v>36</v>
      </c>
      <c r="T271" s="50"/>
      <c r="U271" s="50"/>
      <c r="V271" s="50"/>
      <c r="W271" s="50"/>
      <c r="X271" s="50"/>
      <c r="Y271" s="50"/>
      <c r="Z271" s="50"/>
      <c r="AA271" s="49" t="s">
        <v>48</v>
      </c>
      <c r="AB271" s="50"/>
      <c r="AC271" s="50"/>
      <c r="AD271" s="50"/>
      <c r="AE271" s="50"/>
      <c r="AF271" s="49" t="s">
        <v>30</v>
      </c>
      <c r="AG271" s="50"/>
      <c r="AH271" s="50"/>
      <c r="AI271" s="17" t="s">
        <v>165</v>
      </c>
      <c r="AJ271" s="64" t="s">
        <v>166</v>
      </c>
      <c r="AK271" s="50"/>
      <c r="AL271" s="50"/>
      <c r="AM271" s="50"/>
      <c r="AN271" s="50"/>
      <c r="AO271" s="50"/>
      <c r="AP271" s="18">
        <v>1600000000</v>
      </c>
      <c r="AQ271" s="18">
        <v>1563476000</v>
      </c>
      <c r="AR271" s="18">
        <v>36524000</v>
      </c>
      <c r="AS271" s="65">
        <v>0</v>
      </c>
      <c r="AT271" s="60"/>
      <c r="AU271" s="65">
        <v>1543892307</v>
      </c>
      <c r="AV271" s="60"/>
      <c r="AW271" s="18">
        <v>19583693</v>
      </c>
      <c r="AX271" s="18">
        <v>1365705881</v>
      </c>
      <c r="AY271" s="18">
        <v>178186426</v>
      </c>
      <c r="AZ271" s="18">
        <v>1365705881</v>
      </c>
      <c r="BA271" s="18">
        <v>0</v>
      </c>
      <c r="BB271" s="18">
        <v>1365705881</v>
      </c>
      <c r="BC271" s="18">
        <v>0</v>
      </c>
      <c r="BD271" s="18">
        <v>0</v>
      </c>
      <c r="BE271" s="11"/>
    </row>
    <row r="272" spans="1:57" s="10" customFormat="1" ht="15" customHeight="1" x14ac:dyDescent="0.25">
      <c r="A272" s="49" t="s">
        <v>27</v>
      </c>
      <c r="B272" s="50"/>
      <c r="C272" s="49" t="s">
        <v>33</v>
      </c>
      <c r="D272" s="50"/>
      <c r="E272" s="49" t="s">
        <v>35</v>
      </c>
      <c r="F272" s="50"/>
      <c r="G272" s="49" t="s">
        <v>37</v>
      </c>
      <c r="H272" s="50"/>
      <c r="I272" s="49"/>
      <c r="J272" s="50"/>
      <c r="K272" s="50"/>
      <c r="L272" s="49"/>
      <c r="M272" s="50"/>
      <c r="N272" s="50"/>
      <c r="O272" s="49"/>
      <c r="P272" s="50"/>
      <c r="Q272" s="49"/>
      <c r="R272" s="50"/>
      <c r="S272" s="58" t="s">
        <v>249</v>
      </c>
      <c r="T272" s="50"/>
      <c r="U272" s="50"/>
      <c r="V272" s="50"/>
      <c r="W272" s="50"/>
      <c r="X272" s="50"/>
      <c r="Y272" s="50"/>
      <c r="Z272" s="50"/>
      <c r="AA272" s="49" t="s">
        <v>48</v>
      </c>
      <c r="AB272" s="50"/>
      <c r="AC272" s="50"/>
      <c r="AD272" s="50"/>
      <c r="AE272" s="50"/>
      <c r="AF272" s="49" t="s">
        <v>30</v>
      </c>
      <c r="AG272" s="50"/>
      <c r="AH272" s="50"/>
      <c r="AI272" s="17" t="s">
        <v>165</v>
      </c>
      <c r="AJ272" s="64" t="s">
        <v>166</v>
      </c>
      <c r="AK272" s="50"/>
      <c r="AL272" s="50"/>
      <c r="AM272" s="50"/>
      <c r="AN272" s="50"/>
      <c r="AO272" s="50"/>
      <c r="AP272" s="18">
        <v>1600000000</v>
      </c>
      <c r="AQ272" s="18">
        <v>1563476000</v>
      </c>
      <c r="AR272" s="18">
        <v>36524000</v>
      </c>
      <c r="AS272" s="65">
        <v>0</v>
      </c>
      <c r="AT272" s="60"/>
      <c r="AU272" s="65">
        <v>1543892307</v>
      </c>
      <c r="AV272" s="60"/>
      <c r="AW272" s="18">
        <v>19583693</v>
      </c>
      <c r="AX272" s="18">
        <v>1365705881</v>
      </c>
      <c r="AY272" s="18">
        <v>178186426</v>
      </c>
      <c r="AZ272" s="18">
        <v>1365705881</v>
      </c>
      <c r="BA272" s="18">
        <v>0</v>
      </c>
      <c r="BB272" s="18">
        <v>1365705881</v>
      </c>
      <c r="BC272" s="18">
        <v>0</v>
      </c>
      <c r="BD272" s="18">
        <v>0</v>
      </c>
      <c r="BE272" s="11"/>
    </row>
    <row r="273" spans="1:57" s="10" customFormat="1" ht="15" customHeight="1" x14ac:dyDescent="0.25">
      <c r="A273" s="49" t="s">
        <v>27</v>
      </c>
      <c r="B273" s="50"/>
      <c r="C273" s="49" t="s">
        <v>33</v>
      </c>
      <c r="D273" s="50"/>
      <c r="E273" s="49" t="s">
        <v>35</v>
      </c>
      <c r="F273" s="50"/>
      <c r="G273" s="49" t="s">
        <v>37</v>
      </c>
      <c r="H273" s="50"/>
      <c r="I273" s="49" t="s">
        <v>38</v>
      </c>
      <c r="J273" s="50"/>
      <c r="K273" s="50"/>
      <c r="L273" s="49"/>
      <c r="M273" s="50"/>
      <c r="N273" s="50"/>
      <c r="O273" s="49"/>
      <c r="P273" s="50"/>
      <c r="Q273" s="49"/>
      <c r="R273" s="50"/>
      <c r="S273" s="58" t="s">
        <v>249</v>
      </c>
      <c r="T273" s="50"/>
      <c r="U273" s="50"/>
      <c r="V273" s="50"/>
      <c r="W273" s="50"/>
      <c r="X273" s="50"/>
      <c r="Y273" s="50"/>
      <c r="Z273" s="50"/>
      <c r="AA273" s="49" t="s">
        <v>48</v>
      </c>
      <c r="AB273" s="50"/>
      <c r="AC273" s="50"/>
      <c r="AD273" s="50"/>
      <c r="AE273" s="50"/>
      <c r="AF273" s="49" t="s">
        <v>30</v>
      </c>
      <c r="AG273" s="50"/>
      <c r="AH273" s="50"/>
      <c r="AI273" s="17" t="s">
        <v>165</v>
      </c>
      <c r="AJ273" s="64" t="s">
        <v>166</v>
      </c>
      <c r="AK273" s="50"/>
      <c r="AL273" s="50"/>
      <c r="AM273" s="50"/>
      <c r="AN273" s="50"/>
      <c r="AO273" s="50"/>
      <c r="AP273" s="18">
        <v>1600000000</v>
      </c>
      <c r="AQ273" s="18">
        <v>1563476000</v>
      </c>
      <c r="AR273" s="18">
        <v>36524000</v>
      </c>
      <c r="AS273" s="65">
        <v>0</v>
      </c>
      <c r="AT273" s="60"/>
      <c r="AU273" s="65">
        <v>1543892307</v>
      </c>
      <c r="AV273" s="60"/>
      <c r="AW273" s="18">
        <v>19583693</v>
      </c>
      <c r="AX273" s="18">
        <v>1365705881</v>
      </c>
      <c r="AY273" s="18">
        <v>178186426</v>
      </c>
      <c r="AZ273" s="18">
        <v>1365705881</v>
      </c>
      <c r="BA273" s="18">
        <v>0</v>
      </c>
      <c r="BB273" s="18">
        <v>1365705881</v>
      </c>
      <c r="BC273" s="18">
        <v>0</v>
      </c>
      <c r="BD273" s="18">
        <v>0</v>
      </c>
      <c r="BE273" s="11"/>
    </row>
    <row r="274" spans="1:57" s="10" customFormat="1" ht="15" customHeight="1" x14ac:dyDescent="0.25">
      <c r="A274" s="49" t="s">
        <v>27</v>
      </c>
      <c r="B274" s="50"/>
      <c r="C274" s="49" t="s">
        <v>33</v>
      </c>
      <c r="D274" s="50"/>
      <c r="E274" s="49" t="s">
        <v>35</v>
      </c>
      <c r="F274" s="50"/>
      <c r="G274" s="49" t="s">
        <v>37</v>
      </c>
      <c r="H274" s="50"/>
      <c r="I274" s="49" t="s">
        <v>38</v>
      </c>
      <c r="J274" s="50"/>
      <c r="K274" s="50"/>
      <c r="L274" s="49" t="s">
        <v>39</v>
      </c>
      <c r="M274" s="50"/>
      <c r="N274" s="50"/>
      <c r="O274" s="49"/>
      <c r="P274" s="50"/>
      <c r="Q274" s="49"/>
      <c r="R274" s="50"/>
      <c r="S274" s="58" t="s">
        <v>40</v>
      </c>
      <c r="T274" s="50"/>
      <c r="U274" s="50"/>
      <c r="V274" s="50"/>
      <c r="W274" s="50"/>
      <c r="X274" s="50"/>
      <c r="Y274" s="50"/>
      <c r="Z274" s="50"/>
      <c r="AA274" s="49" t="s">
        <v>48</v>
      </c>
      <c r="AB274" s="50"/>
      <c r="AC274" s="50"/>
      <c r="AD274" s="50"/>
      <c r="AE274" s="50"/>
      <c r="AF274" s="49" t="s">
        <v>30</v>
      </c>
      <c r="AG274" s="50"/>
      <c r="AH274" s="50"/>
      <c r="AI274" s="17" t="s">
        <v>165</v>
      </c>
      <c r="AJ274" s="64" t="s">
        <v>166</v>
      </c>
      <c r="AK274" s="50"/>
      <c r="AL274" s="50"/>
      <c r="AM274" s="50"/>
      <c r="AN274" s="50"/>
      <c r="AO274" s="50"/>
      <c r="AP274" s="18">
        <v>1600000000</v>
      </c>
      <c r="AQ274" s="18">
        <v>1563476000</v>
      </c>
      <c r="AR274" s="18">
        <v>36524000</v>
      </c>
      <c r="AS274" s="65">
        <v>0</v>
      </c>
      <c r="AT274" s="60"/>
      <c r="AU274" s="65">
        <v>1543892307</v>
      </c>
      <c r="AV274" s="60"/>
      <c r="AW274" s="18">
        <v>19583693</v>
      </c>
      <c r="AX274" s="18">
        <v>1365705881</v>
      </c>
      <c r="AY274" s="18">
        <v>178186426</v>
      </c>
      <c r="AZ274" s="18">
        <v>1365705881</v>
      </c>
      <c r="BA274" s="18">
        <v>0</v>
      </c>
      <c r="BB274" s="18">
        <v>1365705881</v>
      </c>
      <c r="BC274" s="18">
        <v>0</v>
      </c>
      <c r="BD274" s="18">
        <v>0</v>
      </c>
      <c r="BE274" s="11"/>
    </row>
    <row r="275" spans="1:57" s="10" customFormat="1" ht="15" customHeight="1" x14ac:dyDescent="0.25">
      <c r="A275" s="51" t="s">
        <v>27</v>
      </c>
      <c r="B275" s="50"/>
      <c r="C275" s="51" t="s">
        <v>33</v>
      </c>
      <c r="D275" s="50"/>
      <c r="E275" s="51" t="s">
        <v>35</v>
      </c>
      <c r="F275" s="50"/>
      <c r="G275" s="51" t="s">
        <v>37</v>
      </c>
      <c r="H275" s="50"/>
      <c r="I275" s="51" t="s">
        <v>38</v>
      </c>
      <c r="J275" s="50"/>
      <c r="K275" s="50"/>
      <c r="L275" s="51" t="s">
        <v>39</v>
      </c>
      <c r="M275" s="50"/>
      <c r="N275" s="50"/>
      <c r="O275" s="51" t="s">
        <v>41</v>
      </c>
      <c r="P275" s="50"/>
      <c r="Q275" s="51"/>
      <c r="R275" s="50"/>
      <c r="S275" s="61" t="s">
        <v>250</v>
      </c>
      <c r="T275" s="50"/>
      <c r="U275" s="50"/>
      <c r="V275" s="50"/>
      <c r="W275" s="50"/>
      <c r="X275" s="50"/>
      <c r="Y275" s="50"/>
      <c r="Z275" s="50"/>
      <c r="AA275" s="51" t="s">
        <v>48</v>
      </c>
      <c r="AB275" s="50"/>
      <c r="AC275" s="50"/>
      <c r="AD275" s="50"/>
      <c r="AE275" s="50"/>
      <c r="AF275" s="51" t="s">
        <v>30</v>
      </c>
      <c r="AG275" s="50"/>
      <c r="AH275" s="50"/>
      <c r="AI275" s="19" t="s">
        <v>165</v>
      </c>
      <c r="AJ275" s="62" t="s">
        <v>166</v>
      </c>
      <c r="AK275" s="50"/>
      <c r="AL275" s="50"/>
      <c r="AM275" s="50"/>
      <c r="AN275" s="50"/>
      <c r="AO275" s="50"/>
      <c r="AP275" s="20">
        <v>1600000000</v>
      </c>
      <c r="AQ275" s="20">
        <v>1563476000</v>
      </c>
      <c r="AR275" s="20">
        <v>36524000</v>
      </c>
      <c r="AS275" s="59">
        <v>0</v>
      </c>
      <c r="AT275" s="60"/>
      <c r="AU275" s="59">
        <v>1543892307</v>
      </c>
      <c r="AV275" s="60"/>
      <c r="AW275" s="20">
        <v>19583693</v>
      </c>
      <c r="AX275" s="20">
        <v>1365705881</v>
      </c>
      <c r="AY275" s="20">
        <v>178186426</v>
      </c>
      <c r="AZ275" s="20">
        <v>1365705881</v>
      </c>
      <c r="BA275" s="20">
        <v>0</v>
      </c>
      <c r="BB275" s="20">
        <v>1365705881</v>
      </c>
      <c r="BC275" s="20">
        <v>0</v>
      </c>
      <c r="BD275" s="20">
        <v>0</v>
      </c>
      <c r="BE275" s="11"/>
    </row>
    <row r="276" spans="1:57" s="10" customFormat="1" x14ac:dyDescent="0.25">
      <c r="A276" s="14" t="s">
        <v>11</v>
      </c>
      <c r="B276" s="14" t="s">
        <v>11</v>
      </c>
      <c r="C276" s="14" t="s">
        <v>11</v>
      </c>
      <c r="D276" s="14" t="s">
        <v>11</v>
      </c>
      <c r="E276" s="14" t="s">
        <v>11</v>
      </c>
      <c r="F276" s="14" t="s">
        <v>11</v>
      </c>
      <c r="G276" s="14" t="s">
        <v>11</v>
      </c>
      <c r="H276" s="14" t="s">
        <v>11</v>
      </c>
      <c r="I276" s="14" t="s">
        <v>11</v>
      </c>
      <c r="J276" s="63" t="s">
        <v>11</v>
      </c>
      <c r="K276" s="50"/>
      <c r="L276" s="63" t="s">
        <v>11</v>
      </c>
      <c r="M276" s="50"/>
      <c r="N276" s="14" t="s">
        <v>11</v>
      </c>
      <c r="O276" s="14" t="s">
        <v>11</v>
      </c>
      <c r="P276" s="14" t="s">
        <v>11</v>
      </c>
      <c r="Q276" s="14" t="s">
        <v>11</v>
      </c>
      <c r="R276" s="14" t="s">
        <v>11</v>
      </c>
      <c r="S276" s="14" t="s">
        <v>11</v>
      </c>
      <c r="T276" s="14" t="s">
        <v>11</v>
      </c>
      <c r="U276" s="14" t="s">
        <v>11</v>
      </c>
      <c r="V276" s="14" t="s">
        <v>11</v>
      </c>
      <c r="W276" s="14" t="s">
        <v>11</v>
      </c>
      <c r="X276" s="14" t="s">
        <v>11</v>
      </c>
      <c r="Y276" s="14" t="s">
        <v>11</v>
      </c>
      <c r="Z276" s="14" t="s">
        <v>11</v>
      </c>
      <c r="AA276" s="63" t="s">
        <v>11</v>
      </c>
      <c r="AB276" s="50"/>
      <c r="AC276" s="63" t="s">
        <v>11</v>
      </c>
      <c r="AD276" s="50"/>
      <c r="AE276" s="14" t="s">
        <v>11</v>
      </c>
      <c r="AF276" s="14" t="s">
        <v>11</v>
      </c>
      <c r="AG276" s="14" t="s">
        <v>11</v>
      </c>
      <c r="AH276" s="14" t="s">
        <v>11</v>
      </c>
      <c r="AI276" s="14" t="s">
        <v>11</v>
      </c>
      <c r="AJ276" s="14" t="s">
        <v>11</v>
      </c>
      <c r="AK276" s="14" t="s">
        <v>11</v>
      </c>
      <c r="AL276" s="14" t="s">
        <v>11</v>
      </c>
      <c r="AM276" s="63" t="s">
        <v>11</v>
      </c>
      <c r="AN276" s="50"/>
      <c r="AO276" s="50"/>
      <c r="AP276" s="21" t="s">
        <v>11</v>
      </c>
      <c r="AQ276" s="21" t="s">
        <v>11</v>
      </c>
      <c r="AR276" s="21" t="s">
        <v>11</v>
      </c>
      <c r="AS276" s="68" t="s">
        <v>11</v>
      </c>
      <c r="AT276" s="60"/>
      <c r="AU276" s="68" t="s">
        <v>11</v>
      </c>
      <c r="AV276" s="60"/>
      <c r="AW276" s="21" t="s">
        <v>11</v>
      </c>
      <c r="AX276" s="21" t="s">
        <v>11</v>
      </c>
      <c r="AY276" s="21" t="s">
        <v>11</v>
      </c>
      <c r="AZ276" s="21" t="s">
        <v>11</v>
      </c>
      <c r="BA276" s="21" t="s">
        <v>11</v>
      </c>
      <c r="BB276" s="21" t="s">
        <v>11</v>
      </c>
      <c r="BC276" s="21" t="s">
        <v>11</v>
      </c>
      <c r="BD276" s="21" t="s">
        <v>11</v>
      </c>
      <c r="BE276" s="11"/>
    </row>
    <row r="277" spans="1:57" s="10" customFormat="1" ht="15" customHeight="1" x14ac:dyDescent="0.25">
      <c r="A277" s="56" t="s">
        <v>13</v>
      </c>
      <c r="B277" s="55"/>
      <c r="C277" s="55"/>
      <c r="D277" s="55"/>
      <c r="E277" s="55"/>
      <c r="F277" s="55"/>
      <c r="G277" s="53"/>
      <c r="H277" s="57" t="s">
        <v>181</v>
      </c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  <c r="AK277" s="55"/>
      <c r="AL277" s="55"/>
      <c r="AM277" s="55"/>
      <c r="AN277" s="55"/>
      <c r="AO277" s="53"/>
      <c r="AP277" s="21" t="s">
        <v>11</v>
      </c>
      <c r="AQ277" s="21" t="s">
        <v>11</v>
      </c>
      <c r="AR277" s="21" t="s">
        <v>11</v>
      </c>
      <c r="AS277" s="68" t="s">
        <v>11</v>
      </c>
      <c r="AT277" s="60"/>
      <c r="AU277" s="68" t="s">
        <v>11</v>
      </c>
      <c r="AV277" s="60"/>
      <c r="AW277" s="21" t="s">
        <v>11</v>
      </c>
      <c r="AX277" s="21" t="s">
        <v>11</v>
      </c>
      <c r="AY277" s="21" t="s">
        <v>11</v>
      </c>
      <c r="AZ277" s="21" t="s">
        <v>11</v>
      </c>
      <c r="BA277" s="21" t="s">
        <v>11</v>
      </c>
      <c r="BB277" s="21" t="s">
        <v>11</v>
      </c>
      <c r="BC277" s="21" t="s">
        <v>11</v>
      </c>
      <c r="BD277" s="21" t="s">
        <v>11</v>
      </c>
      <c r="BE277" s="11"/>
    </row>
    <row r="278" spans="1:57" s="10" customFormat="1" ht="27" customHeight="1" x14ac:dyDescent="0.25">
      <c r="A278" s="52" t="s">
        <v>15</v>
      </c>
      <c r="B278" s="53"/>
      <c r="C278" s="54" t="s">
        <v>16</v>
      </c>
      <c r="D278" s="53"/>
      <c r="E278" s="52" t="s">
        <v>17</v>
      </c>
      <c r="F278" s="53"/>
      <c r="G278" s="52" t="s">
        <v>18</v>
      </c>
      <c r="H278" s="53"/>
      <c r="I278" s="52" t="s">
        <v>19</v>
      </c>
      <c r="J278" s="55"/>
      <c r="K278" s="53"/>
      <c r="L278" s="52" t="s">
        <v>20</v>
      </c>
      <c r="M278" s="55"/>
      <c r="N278" s="53"/>
      <c r="O278" s="52" t="s">
        <v>21</v>
      </c>
      <c r="P278" s="53"/>
      <c r="Q278" s="52" t="s">
        <v>22</v>
      </c>
      <c r="R278" s="53"/>
      <c r="S278" s="52" t="s">
        <v>23</v>
      </c>
      <c r="T278" s="55"/>
      <c r="U278" s="55"/>
      <c r="V278" s="55"/>
      <c r="W278" s="55"/>
      <c r="X278" s="55"/>
      <c r="Y278" s="55"/>
      <c r="Z278" s="53"/>
      <c r="AA278" s="52" t="s">
        <v>24</v>
      </c>
      <c r="AB278" s="55"/>
      <c r="AC278" s="55"/>
      <c r="AD278" s="55"/>
      <c r="AE278" s="53"/>
      <c r="AF278" s="52" t="s">
        <v>25</v>
      </c>
      <c r="AG278" s="55"/>
      <c r="AH278" s="53"/>
      <c r="AI278" s="16" t="s">
        <v>235</v>
      </c>
      <c r="AJ278" s="52" t="s">
        <v>26</v>
      </c>
      <c r="AK278" s="55"/>
      <c r="AL278" s="55"/>
      <c r="AM278" s="55"/>
      <c r="AN278" s="55"/>
      <c r="AO278" s="53"/>
      <c r="AP278" s="12" t="s">
        <v>236</v>
      </c>
      <c r="AQ278" s="12" t="s">
        <v>237</v>
      </c>
      <c r="AR278" s="12" t="s">
        <v>238</v>
      </c>
      <c r="AS278" s="66" t="s">
        <v>239</v>
      </c>
      <c r="AT278" s="67"/>
      <c r="AU278" s="66" t="s">
        <v>240</v>
      </c>
      <c r="AV278" s="67"/>
      <c r="AW278" s="12" t="s">
        <v>241</v>
      </c>
      <c r="AX278" s="12" t="s">
        <v>242</v>
      </c>
      <c r="AY278" s="12" t="s">
        <v>243</v>
      </c>
      <c r="AZ278" s="12" t="s">
        <v>244</v>
      </c>
      <c r="BA278" s="12" t="s">
        <v>245</v>
      </c>
      <c r="BB278" s="12" t="s">
        <v>246</v>
      </c>
      <c r="BC278" s="12" t="s">
        <v>247</v>
      </c>
      <c r="BD278" s="12" t="s">
        <v>248</v>
      </c>
      <c r="BE278" s="11"/>
    </row>
    <row r="279" spans="1:57" s="10" customFormat="1" ht="15" customHeight="1" x14ac:dyDescent="0.25">
      <c r="A279" s="49" t="s">
        <v>27</v>
      </c>
      <c r="B279" s="50"/>
      <c r="C279" s="49"/>
      <c r="D279" s="50"/>
      <c r="E279" s="49"/>
      <c r="F279" s="50"/>
      <c r="G279" s="49"/>
      <c r="H279" s="50"/>
      <c r="I279" s="49"/>
      <c r="J279" s="50"/>
      <c r="K279" s="50"/>
      <c r="L279" s="49"/>
      <c r="M279" s="50"/>
      <c r="N279" s="50"/>
      <c r="O279" s="49"/>
      <c r="P279" s="50"/>
      <c r="Q279" s="49"/>
      <c r="R279" s="50"/>
      <c r="S279" s="58" t="s">
        <v>28</v>
      </c>
      <c r="T279" s="50"/>
      <c r="U279" s="50"/>
      <c r="V279" s="50"/>
      <c r="W279" s="50"/>
      <c r="X279" s="50"/>
      <c r="Y279" s="50"/>
      <c r="Z279" s="50"/>
      <c r="AA279" s="49" t="s">
        <v>29</v>
      </c>
      <c r="AB279" s="50"/>
      <c r="AC279" s="50"/>
      <c r="AD279" s="50"/>
      <c r="AE279" s="50"/>
      <c r="AF279" s="49" t="s">
        <v>30</v>
      </c>
      <c r="AG279" s="50"/>
      <c r="AH279" s="50"/>
      <c r="AI279" s="17" t="s">
        <v>31</v>
      </c>
      <c r="AJ279" s="64" t="s">
        <v>32</v>
      </c>
      <c r="AK279" s="50"/>
      <c r="AL279" s="50"/>
      <c r="AM279" s="50"/>
      <c r="AN279" s="50"/>
      <c r="AO279" s="50"/>
      <c r="AP279" s="18">
        <v>635334001</v>
      </c>
      <c r="AQ279" s="18">
        <v>635334001</v>
      </c>
      <c r="AR279" s="18">
        <v>0</v>
      </c>
      <c r="AS279" s="65">
        <v>0</v>
      </c>
      <c r="AT279" s="60"/>
      <c r="AU279" s="65">
        <v>613778244</v>
      </c>
      <c r="AV279" s="60"/>
      <c r="AW279" s="18">
        <v>21555757</v>
      </c>
      <c r="AX279" s="18">
        <v>400173402</v>
      </c>
      <c r="AY279" s="18">
        <v>213604842</v>
      </c>
      <c r="AZ279" s="18">
        <v>400173402</v>
      </c>
      <c r="BA279" s="18">
        <v>0</v>
      </c>
      <c r="BB279" s="18">
        <v>400173402</v>
      </c>
      <c r="BC279" s="18">
        <v>0</v>
      </c>
      <c r="BD279" s="18">
        <v>0</v>
      </c>
      <c r="BE279" s="11"/>
    </row>
    <row r="280" spans="1:57" s="10" customFormat="1" ht="15" customHeight="1" x14ac:dyDescent="0.25">
      <c r="A280" s="49" t="s">
        <v>27</v>
      </c>
      <c r="B280" s="50"/>
      <c r="C280" s="49" t="s">
        <v>33</v>
      </c>
      <c r="D280" s="50"/>
      <c r="E280" s="49"/>
      <c r="F280" s="50"/>
      <c r="G280" s="49"/>
      <c r="H280" s="50"/>
      <c r="I280" s="49"/>
      <c r="J280" s="50"/>
      <c r="K280" s="50"/>
      <c r="L280" s="49"/>
      <c r="M280" s="50"/>
      <c r="N280" s="50"/>
      <c r="O280" s="49"/>
      <c r="P280" s="50"/>
      <c r="Q280" s="49"/>
      <c r="R280" s="50"/>
      <c r="S280" s="58" t="s">
        <v>34</v>
      </c>
      <c r="T280" s="50"/>
      <c r="U280" s="50"/>
      <c r="V280" s="50"/>
      <c r="W280" s="50"/>
      <c r="X280" s="50"/>
      <c r="Y280" s="50"/>
      <c r="Z280" s="50"/>
      <c r="AA280" s="49" t="s">
        <v>29</v>
      </c>
      <c r="AB280" s="50"/>
      <c r="AC280" s="50"/>
      <c r="AD280" s="50"/>
      <c r="AE280" s="50"/>
      <c r="AF280" s="49" t="s">
        <v>30</v>
      </c>
      <c r="AG280" s="50"/>
      <c r="AH280" s="50"/>
      <c r="AI280" s="17" t="s">
        <v>31</v>
      </c>
      <c r="AJ280" s="64" t="s">
        <v>32</v>
      </c>
      <c r="AK280" s="50"/>
      <c r="AL280" s="50"/>
      <c r="AM280" s="50"/>
      <c r="AN280" s="50"/>
      <c r="AO280" s="50"/>
      <c r="AP280" s="18">
        <v>635334001</v>
      </c>
      <c r="AQ280" s="18">
        <v>635334001</v>
      </c>
      <c r="AR280" s="18">
        <v>0</v>
      </c>
      <c r="AS280" s="65">
        <v>0</v>
      </c>
      <c r="AT280" s="60"/>
      <c r="AU280" s="65">
        <v>613778244</v>
      </c>
      <c r="AV280" s="60"/>
      <c r="AW280" s="18">
        <v>21555757</v>
      </c>
      <c r="AX280" s="18">
        <v>400173402</v>
      </c>
      <c r="AY280" s="18">
        <v>213604842</v>
      </c>
      <c r="AZ280" s="18">
        <v>400173402</v>
      </c>
      <c r="BA280" s="18">
        <v>0</v>
      </c>
      <c r="BB280" s="18">
        <v>400173402</v>
      </c>
      <c r="BC280" s="18">
        <v>0</v>
      </c>
      <c r="BD280" s="18">
        <v>0</v>
      </c>
      <c r="BE280" s="11"/>
    </row>
    <row r="281" spans="1:57" s="10" customFormat="1" ht="15" customHeight="1" x14ac:dyDescent="0.25">
      <c r="A281" s="49" t="s">
        <v>27</v>
      </c>
      <c r="B281" s="50"/>
      <c r="C281" s="49" t="s">
        <v>33</v>
      </c>
      <c r="D281" s="50"/>
      <c r="E281" s="49" t="s">
        <v>35</v>
      </c>
      <c r="F281" s="50"/>
      <c r="G281" s="49"/>
      <c r="H281" s="50"/>
      <c r="I281" s="49"/>
      <c r="J281" s="50"/>
      <c r="K281" s="50"/>
      <c r="L281" s="49"/>
      <c r="M281" s="50"/>
      <c r="N281" s="50"/>
      <c r="O281" s="49"/>
      <c r="P281" s="50"/>
      <c r="Q281" s="49"/>
      <c r="R281" s="50"/>
      <c r="S281" s="58" t="s">
        <v>36</v>
      </c>
      <c r="T281" s="50"/>
      <c r="U281" s="50"/>
      <c r="V281" s="50"/>
      <c r="W281" s="50"/>
      <c r="X281" s="50"/>
      <c r="Y281" s="50"/>
      <c r="Z281" s="50"/>
      <c r="AA281" s="49" t="s">
        <v>29</v>
      </c>
      <c r="AB281" s="50"/>
      <c r="AC281" s="50"/>
      <c r="AD281" s="50"/>
      <c r="AE281" s="50"/>
      <c r="AF281" s="49" t="s">
        <v>30</v>
      </c>
      <c r="AG281" s="50"/>
      <c r="AH281" s="50"/>
      <c r="AI281" s="17" t="s">
        <v>31</v>
      </c>
      <c r="AJ281" s="64" t="s">
        <v>32</v>
      </c>
      <c r="AK281" s="50"/>
      <c r="AL281" s="50"/>
      <c r="AM281" s="50"/>
      <c r="AN281" s="50"/>
      <c r="AO281" s="50"/>
      <c r="AP281" s="18">
        <v>635334001</v>
      </c>
      <c r="AQ281" s="18">
        <v>635334001</v>
      </c>
      <c r="AR281" s="18">
        <v>0</v>
      </c>
      <c r="AS281" s="65">
        <v>0</v>
      </c>
      <c r="AT281" s="60"/>
      <c r="AU281" s="65">
        <v>613778244</v>
      </c>
      <c r="AV281" s="60"/>
      <c r="AW281" s="18">
        <v>21555757</v>
      </c>
      <c r="AX281" s="18">
        <v>400173402</v>
      </c>
      <c r="AY281" s="18">
        <v>213604842</v>
      </c>
      <c r="AZ281" s="18">
        <v>400173402</v>
      </c>
      <c r="BA281" s="18">
        <v>0</v>
      </c>
      <c r="BB281" s="18">
        <v>400173402</v>
      </c>
      <c r="BC281" s="18">
        <v>0</v>
      </c>
      <c r="BD281" s="18">
        <v>0</v>
      </c>
      <c r="BE281" s="11"/>
    </row>
    <row r="282" spans="1:57" s="10" customFormat="1" ht="15" customHeight="1" x14ac:dyDescent="0.25">
      <c r="A282" s="49" t="s">
        <v>27</v>
      </c>
      <c r="B282" s="50"/>
      <c r="C282" s="49" t="s">
        <v>33</v>
      </c>
      <c r="D282" s="50"/>
      <c r="E282" s="49" t="s">
        <v>35</v>
      </c>
      <c r="F282" s="50"/>
      <c r="G282" s="49" t="s">
        <v>37</v>
      </c>
      <c r="H282" s="50"/>
      <c r="I282" s="49"/>
      <c r="J282" s="50"/>
      <c r="K282" s="50"/>
      <c r="L282" s="49"/>
      <c r="M282" s="50"/>
      <c r="N282" s="50"/>
      <c r="O282" s="49"/>
      <c r="P282" s="50"/>
      <c r="Q282" s="49"/>
      <c r="R282" s="50"/>
      <c r="S282" s="58" t="s">
        <v>249</v>
      </c>
      <c r="T282" s="50"/>
      <c r="U282" s="50"/>
      <c r="V282" s="50"/>
      <c r="W282" s="50"/>
      <c r="X282" s="50"/>
      <c r="Y282" s="50"/>
      <c r="Z282" s="50"/>
      <c r="AA282" s="49" t="s">
        <v>29</v>
      </c>
      <c r="AB282" s="50"/>
      <c r="AC282" s="50"/>
      <c r="AD282" s="50"/>
      <c r="AE282" s="50"/>
      <c r="AF282" s="49" t="s">
        <v>30</v>
      </c>
      <c r="AG282" s="50"/>
      <c r="AH282" s="50"/>
      <c r="AI282" s="17" t="s">
        <v>31</v>
      </c>
      <c r="AJ282" s="64" t="s">
        <v>32</v>
      </c>
      <c r="AK282" s="50"/>
      <c r="AL282" s="50"/>
      <c r="AM282" s="50"/>
      <c r="AN282" s="50"/>
      <c r="AO282" s="50"/>
      <c r="AP282" s="18">
        <v>635334001</v>
      </c>
      <c r="AQ282" s="18">
        <v>635334001</v>
      </c>
      <c r="AR282" s="18">
        <v>0</v>
      </c>
      <c r="AS282" s="65">
        <v>0</v>
      </c>
      <c r="AT282" s="60"/>
      <c r="AU282" s="65">
        <v>613778244</v>
      </c>
      <c r="AV282" s="60"/>
      <c r="AW282" s="18">
        <v>21555757</v>
      </c>
      <c r="AX282" s="18">
        <v>400173402</v>
      </c>
      <c r="AY282" s="18">
        <v>213604842</v>
      </c>
      <c r="AZ282" s="18">
        <v>400173402</v>
      </c>
      <c r="BA282" s="18">
        <v>0</v>
      </c>
      <c r="BB282" s="18">
        <v>400173402</v>
      </c>
      <c r="BC282" s="18">
        <v>0</v>
      </c>
      <c r="BD282" s="18">
        <v>0</v>
      </c>
      <c r="BE282" s="11"/>
    </row>
    <row r="283" spans="1:57" s="10" customFormat="1" ht="15" customHeight="1" x14ac:dyDescent="0.25">
      <c r="A283" s="49" t="s">
        <v>27</v>
      </c>
      <c r="B283" s="50"/>
      <c r="C283" s="49" t="s">
        <v>33</v>
      </c>
      <c r="D283" s="50"/>
      <c r="E283" s="49" t="s">
        <v>35</v>
      </c>
      <c r="F283" s="50"/>
      <c r="G283" s="49" t="s">
        <v>37</v>
      </c>
      <c r="H283" s="50"/>
      <c r="I283" s="49" t="s">
        <v>38</v>
      </c>
      <c r="J283" s="50"/>
      <c r="K283" s="50"/>
      <c r="L283" s="49"/>
      <c r="M283" s="50"/>
      <c r="N283" s="50"/>
      <c r="O283" s="49"/>
      <c r="P283" s="50"/>
      <c r="Q283" s="49"/>
      <c r="R283" s="50"/>
      <c r="S283" s="58" t="s">
        <v>249</v>
      </c>
      <c r="T283" s="50"/>
      <c r="U283" s="50"/>
      <c r="V283" s="50"/>
      <c r="W283" s="50"/>
      <c r="X283" s="50"/>
      <c r="Y283" s="50"/>
      <c r="Z283" s="50"/>
      <c r="AA283" s="49" t="s">
        <v>29</v>
      </c>
      <c r="AB283" s="50"/>
      <c r="AC283" s="50"/>
      <c r="AD283" s="50"/>
      <c r="AE283" s="50"/>
      <c r="AF283" s="49" t="s">
        <v>30</v>
      </c>
      <c r="AG283" s="50"/>
      <c r="AH283" s="50"/>
      <c r="AI283" s="17" t="s">
        <v>31</v>
      </c>
      <c r="AJ283" s="64" t="s">
        <v>32</v>
      </c>
      <c r="AK283" s="50"/>
      <c r="AL283" s="50"/>
      <c r="AM283" s="50"/>
      <c r="AN283" s="50"/>
      <c r="AO283" s="50"/>
      <c r="AP283" s="18">
        <v>635334001</v>
      </c>
      <c r="AQ283" s="18">
        <v>635334001</v>
      </c>
      <c r="AR283" s="18">
        <v>0</v>
      </c>
      <c r="AS283" s="65">
        <v>0</v>
      </c>
      <c r="AT283" s="60"/>
      <c r="AU283" s="65">
        <v>613778244</v>
      </c>
      <c r="AV283" s="60"/>
      <c r="AW283" s="18">
        <v>21555757</v>
      </c>
      <c r="AX283" s="18">
        <v>400173402</v>
      </c>
      <c r="AY283" s="18">
        <v>213604842</v>
      </c>
      <c r="AZ283" s="18">
        <v>400173402</v>
      </c>
      <c r="BA283" s="18">
        <v>0</v>
      </c>
      <c r="BB283" s="18">
        <v>400173402</v>
      </c>
      <c r="BC283" s="18">
        <v>0</v>
      </c>
      <c r="BD283" s="18">
        <v>0</v>
      </c>
      <c r="BE283" s="11"/>
    </row>
    <row r="284" spans="1:57" s="10" customFormat="1" ht="15" customHeight="1" x14ac:dyDescent="0.25">
      <c r="A284" s="49" t="s">
        <v>27</v>
      </c>
      <c r="B284" s="50"/>
      <c r="C284" s="49" t="s">
        <v>33</v>
      </c>
      <c r="D284" s="50"/>
      <c r="E284" s="49" t="s">
        <v>35</v>
      </c>
      <c r="F284" s="50"/>
      <c r="G284" s="49" t="s">
        <v>37</v>
      </c>
      <c r="H284" s="50"/>
      <c r="I284" s="49" t="s">
        <v>38</v>
      </c>
      <c r="J284" s="50"/>
      <c r="K284" s="50"/>
      <c r="L284" s="49" t="s">
        <v>182</v>
      </c>
      <c r="M284" s="50"/>
      <c r="N284" s="50"/>
      <c r="O284" s="49"/>
      <c r="P284" s="50"/>
      <c r="Q284" s="49"/>
      <c r="R284" s="50"/>
      <c r="S284" s="58" t="s">
        <v>183</v>
      </c>
      <c r="T284" s="50"/>
      <c r="U284" s="50"/>
      <c r="V284" s="50"/>
      <c r="W284" s="50"/>
      <c r="X284" s="50"/>
      <c r="Y284" s="50"/>
      <c r="Z284" s="50"/>
      <c r="AA284" s="49" t="s">
        <v>29</v>
      </c>
      <c r="AB284" s="50"/>
      <c r="AC284" s="50"/>
      <c r="AD284" s="50"/>
      <c r="AE284" s="50"/>
      <c r="AF284" s="49" t="s">
        <v>30</v>
      </c>
      <c r="AG284" s="50"/>
      <c r="AH284" s="50"/>
      <c r="AI284" s="17" t="s">
        <v>31</v>
      </c>
      <c r="AJ284" s="64" t="s">
        <v>32</v>
      </c>
      <c r="AK284" s="50"/>
      <c r="AL284" s="50"/>
      <c r="AM284" s="50"/>
      <c r="AN284" s="50"/>
      <c r="AO284" s="50"/>
      <c r="AP284" s="18">
        <v>556334001</v>
      </c>
      <c r="AQ284" s="18">
        <v>556334001</v>
      </c>
      <c r="AR284" s="18">
        <v>0</v>
      </c>
      <c r="AS284" s="65">
        <v>0</v>
      </c>
      <c r="AT284" s="60"/>
      <c r="AU284" s="65">
        <v>534908244</v>
      </c>
      <c r="AV284" s="60"/>
      <c r="AW284" s="18">
        <v>21425757</v>
      </c>
      <c r="AX284" s="18">
        <v>335987402</v>
      </c>
      <c r="AY284" s="18">
        <v>198920842</v>
      </c>
      <c r="AZ284" s="18">
        <v>335987402</v>
      </c>
      <c r="BA284" s="18">
        <v>0</v>
      </c>
      <c r="BB284" s="18">
        <v>335987402</v>
      </c>
      <c r="BC284" s="18">
        <v>0</v>
      </c>
      <c r="BD284" s="18">
        <v>0</v>
      </c>
      <c r="BE284" s="11"/>
    </row>
    <row r="285" spans="1:57" s="10" customFormat="1" ht="15" customHeight="1" x14ac:dyDescent="0.25">
      <c r="A285" s="49" t="s">
        <v>27</v>
      </c>
      <c r="B285" s="50"/>
      <c r="C285" s="49" t="s">
        <v>33</v>
      </c>
      <c r="D285" s="50"/>
      <c r="E285" s="49" t="s">
        <v>35</v>
      </c>
      <c r="F285" s="50"/>
      <c r="G285" s="49" t="s">
        <v>37</v>
      </c>
      <c r="H285" s="50"/>
      <c r="I285" s="49" t="s">
        <v>38</v>
      </c>
      <c r="J285" s="50"/>
      <c r="K285" s="50"/>
      <c r="L285" s="49" t="s">
        <v>184</v>
      </c>
      <c r="M285" s="50"/>
      <c r="N285" s="50"/>
      <c r="O285" s="49"/>
      <c r="P285" s="50"/>
      <c r="Q285" s="49"/>
      <c r="R285" s="50"/>
      <c r="S285" s="58" t="s">
        <v>185</v>
      </c>
      <c r="T285" s="50"/>
      <c r="U285" s="50"/>
      <c r="V285" s="50"/>
      <c r="W285" s="50"/>
      <c r="X285" s="50"/>
      <c r="Y285" s="50"/>
      <c r="Z285" s="50"/>
      <c r="AA285" s="49" t="s">
        <v>29</v>
      </c>
      <c r="AB285" s="50"/>
      <c r="AC285" s="50"/>
      <c r="AD285" s="50"/>
      <c r="AE285" s="50"/>
      <c r="AF285" s="49" t="s">
        <v>30</v>
      </c>
      <c r="AG285" s="50"/>
      <c r="AH285" s="50"/>
      <c r="AI285" s="17" t="s">
        <v>31</v>
      </c>
      <c r="AJ285" s="64" t="s">
        <v>32</v>
      </c>
      <c r="AK285" s="50"/>
      <c r="AL285" s="50"/>
      <c r="AM285" s="50"/>
      <c r="AN285" s="50"/>
      <c r="AO285" s="50"/>
      <c r="AP285" s="18">
        <v>79000000</v>
      </c>
      <c r="AQ285" s="18">
        <v>79000000</v>
      </c>
      <c r="AR285" s="18">
        <v>0</v>
      </c>
      <c r="AS285" s="65">
        <v>0</v>
      </c>
      <c r="AT285" s="60"/>
      <c r="AU285" s="65">
        <v>78870000</v>
      </c>
      <c r="AV285" s="60"/>
      <c r="AW285" s="18">
        <v>130000</v>
      </c>
      <c r="AX285" s="18">
        <v>64186000</v>
      </c>
      <c r="AY285" s="18">
        <v>14684000</v>
      </c>
      <c r="AZ285" s="18">
        <v>64186000</v>
      </c>
      <c r="BA285" s="18">
        <v>0</v>
      </c>
      <c r="BB285" s="18">
        <v>64186000</v>
      </c>
      <c r="BC285" s="18">
        <v>0</v>
      </c>
      <c r="BD285" s="18">
        <v>0</v>
      </c>
      <c r="BE285" s="11"/>
    </row>
    <row r="286" spans="1:57" s="10" customFormat="1" ht="15" customHeight="1" x14ac:dyDescent="0.25">
      <c r="A286" s="51" t="s">
        <v>27</v>
      </c>
      <c r="B286" s="50"/>
      <c r="C286" s="51" t="s">
        <v>33</v>
      </c>
      <c r="D286" s="50"/>
      <c r="E286" s="51" t="s">
        <v>35</v>
      </c>
      <c r="F286" s="50"/>
      <c r="G286" s="51" t="s">
        <v>37</v>
      </c>
      <c r="H286" s="50"/>
      <c r="I286" s="51" t="s">
        <v>38</v>
      </c>
      <c r="J286" s="50"/>
      <c r="K286" s="50"/>
      <c r="L286" s="51" t="s">
        <v>182</v>
      </c>
      <c r="M286" s="50"/>
      <c r="N286" s="50"/>
      <c r="O286" s="51" t="s">
        <v>41</v>
      </c>
      <c r="P286" s="50"/>
      <c r="Q286" s="51"/>
      <c r="R286" s="50"/>
      <c r="S286" s="61" t="s">
        <v>283</v>
      </c>
      <c r="T286" s="50"/>
      <c r="U286" s="50"/>
      <c r="V286" s="50"/>
      <c r="W286" s="50"/>
      <c r="X286" s="50"/>
      <c r="Y286" s="50"/>
      <c r="Z286" s="50"/>
      <c r="AA286" s="51" t="s">
        <v>29</v>
      </c>
      <c r="AB286" s="50"/>
      <c r="AC286" s="50"/>
      <c r="AD286" s="50"/>
      <c r="AE286" s="50"/>
      <c r="AF286" s="51" t="s">
        <v>30</v>
      </c>
      <c r="AG286" s="50"/>
      <c r="AH286" s="50"/>
      <c r="AI286" s="19" t="s">
        <v>31</v>
      </c>
      <c r="AJ286" s="62" t="s">
        <v>32</v>
      </c>
      <c r="AK286" s="50"/>
      <c r="AL286" s="50"/>
      <c r="AM286" s="50"/>
      <c r="AN286" s="50"/>
      <c r="AO286" s="50"/>
      <c r="AP286" s="20">
        <v>556334001</v>
      </c>
      <c r="AQ286" s="20">
        <v>556334001</v>
      </c>
      <c r="AR286" s="20">
        <v>0</v>
      </c>
      <c r="AS286" s="59">
        <v>0</v>
      </c>
      <c r="AT286" s="60"/>
      <c r="AU286" s="59">
        <v>534908244</v>
      </c>
      <c r="AV286" s="60"/>
      <c r="AW286" s="20">
        <v>21425757</v>
      </c>
      <c r="AX286" s="20">
        <v>335987402</v>
      </c>
      <c r="AY286" s="20">
        <v>198920842</v>
      </c>
      <c r="AZ286" s="20">
        <v>335987402</v>
      </c>
      <c r="BA286" s="20">
        <v>0</v>
      </c>
      <c r="BB286" s="20">
        <v>335987402</v>
      </c>
      <c r="BC286" s="20">
        <v>0</v>
      </c>
      <c r="BD286" s="20">
        <v>0</v>
      </c>
      <c r="BE286" s="11"/>
    </row>
    <row r="287" spans="1:57" s="10" customFormat="1" ht="15" customHeight="1" x14ac:dyDescent="0.25">
      <c r="A287" s="51" t="s">
        <v>27</v>
      </c>
      <c r="B287" s="50"/>
      <c r="C287" s="51" t="s">
        <v>33</v>
      </c>
      <c r="D287" s="50"/>
      <c r="E287" s="51" t="s">
        <v>35</v>
      </c>
      <c r="F287" s="50"/>
      <c r="G287" s="51" t="s">
        <v>37</v>
      </c>
      <c r="H287" s="50"/>
      <c r="I287" s="51" t="s">
        <v>38</v>
      </c>
      <c r="J287" s="50"/>
      <c r="K287" s="50"/>
      <c r="L287" s="51" t="s">
        <v>184</v>
      </c>
      <c r="M287" s="50"/>
      <c r="N287" s="50"/>
      <c r="O287" s="51" t="s">
        <v>41</v>
      </c>
      <c r="P287" s="50"/>
      <c r="Q287" s="51"/>
      <c r="R287" s="50"/>
      <c r="S287" s="61" t="s">
        <v>284</v>
      </c>
      <c r="T287" s="50"/>
      <c r="U287" s="50"/>
      <c r="V287" s="50"/>
      <c r="W287" s="50"/>
      <c r="X287" s="50"/>
      <c r="Y287" s="50"/>
      <c r="Z287" s="50"/>
      <c r="AA287" s="51" t="s">
        <v>29</v>
      </c>
      <c r="AB287" s="50"/>
      <c r="AC287" s="50"/>
      <c r="AD287" s="50"/>
      <c r="AE287" s="50"/>
      <c r="AF287" s="51" t="s">
        <v>30</v>
      </c>
      <c r="AG287" s="50"/>
      <c r="AH287" s="50"/>
      <c r="AI287" s="19" t="s">
        <v>31</v>
      </c>
      <c r="AJ287" s="62" t="s">
        <v>32</v>
      </c>
      <c r="AK287" s="50"/>
      <c r="AL287" s="50"/>
      <c r="AM287" s="50"/>
      <c r="AN287" s="50"/>
      <c r="AO287" s="50"/>
      <c r="AP287" s="20">
        <v>79000000</v>
      </c>
      <c r="AQ287" s="20">
        <v>79000000</v>
      </c>
      <c r="AR287" s="20">
        <v>0</v>
      </c>
      <c r="AS287" s="59">
        <v>0</v>
      </c>
      <c r="AT287" s="60"/>
      <c r="AU287" s="59">
        <v>78870000</v>
      </c>
      <c r="AV287" s="60"/>
      <c r="AW287" s="20">
        <v>130000</v>
      </c>
      <c r="AX287" s="20">
        <v>64186000</v>
      </c>
      <c r="AY287" s="20">
        <v>14684000</v>
      </c>
      <c r="AZ287" s="20">
        <v>64186000</v>
      </c>
      <c r="BA287" s="20">
        <v>0</v>
      </c>
      <c r="BB287" s="20">
        <v>64186000</v>
      </c>
      <c r="BC287" s="20">
        <v>0</v>
      </c>
      <c r="BD287" s="20">
        <v>0</v>
      </c>
      <c r="BE287" s="11"/>
    </row>
    <row r="288" spans="1:57" s="10" customFormat="1" x14ac:dyDescent="0.25">
      <c r="A288" s="14" t="s">
        <v>11</v>
      </c>
      <c r="B288" s="14" t="s">
        <v>11</v>
      </c>
      <c r="C288" s="14" t="s">
        <v>11</v>
      </c>
      <c r="D288" s="14" t="s">
        <v>11</v>
      </c>
      <c r="E288" s="14" t="s">
        <v>11</v>
      </c>
      <c r="F288" s="14" t="s">
        <v>11</v>
      </c>
      <c r="G288" s="14" t="s">
        <v>11</v>
      </c>
      <c r="H288" s="14" t="s">
        <v>11</v>
      </c>
      <c r="I288" s="14" t="s">
        <v>11</v>
      </c>
      <c r="J288" s="63" t="s">
        <v>11</v>
      </c>
      <c r="K288" s="50"/>
      <c r="L288" s="63" t="s">
        <v>11</v>
      </c>
      <c r="M288" s="50"/>
      <c r="N288" s="14" t="s">
        <v>11</v>
      </c>
      <c r="O288" s="14" t="s">
        <v>11</v>
      </c>
      <c r="P288" s="14" t="s">
        <v>11</v>
      </c>
      <c r="Q288" s="14" t="s">
        <v>11</v>
      </c>
      <c r="R288" s="14" t="s">
        <v>11</v>
      </c>
      <c r="S288" s="14" t="s">
        <v>11</v>
      </c>
      <c r="T288" s="14" t="s">
        <v>11</v>
      </c>
      <c r="U288" s="14" t="s">
        <v>11</v>
      </c>
      <c r="V288" s="14" t="s">
        <v>11</v>
      </c>
      <c r="W288" s="14" t="s">
        <v>11</v>
      </c>
      <c r="X288" s="14" t="s">
        <v>11</v>
      </c>
      <c r="Y288" s="14" t="s">
        <v>11</v>
      </c>
      <c r="Z288" s="14" t="s">
        <v>11</v>
      </c>
      <c r="AA288" s="63" t="s">
        <v>11</v>
      </c>
      <c r="AB288" s="50"/>
      <c r="AC288" s="63" t="s">
        <v>11</v>
      </c>
      <c r="AD288" s="50"/>
      <c r="AE288" s="14" t="s">
        <v>11</v>
      </c>
      <c r="AF288" s="14" t="s">
        <v>11</v>
      </c>
      <c r="AG288" s="14" t="s">
        <v>11</v>
      </c>
      <c r="AH288" s="14" t="s">
        <v>11</v>
      </c>
      <c r="AI288" s="14" t="s">
        <v>11</v>
      </c>
      <c r="AJ288" s="14" t="s">
        <v>11</v>
      </c>
      <c r="AK288" s="14" t="s">
        <v>11</v>
      </c>
      <c r="AL288" s="14" t="s">
        <v>11</v>
      </c>
      <c r="AM288" s="63" t="s">
        <v>11</v>
      </c>
      <c r="AN288" s="50"/>
      <c r="AO288" s="50"/>
      <c r="AP288" s="21" t="s">
        <v>11</v>
      </c>
      <c r="AQ288" s="21" t="s">
        <v>11</v>
      </c>
      <c r="AR288" s="21" t="s">
        <v>11</v>
      </c>
      <c r="AS288" s="68" t="s">
        <v>11</v>
      </c>
      <c r="AT288" s="60"/>
      <c r="AU288" s="68" t="s">
        <v>11</v>
      </c>
      <c r="AV288" s="60"/>
      <c r="AW288" s="21" t="s">
        <v>11</v>
      </c>
      <c r="AX288" s="21" t="s">
        <v>11</v>
      </c>
      <c r="AY288" s="21" t="s">
        <v>11</v>
      </c>
      <c r="AZ288" s="21" t="s">
        <v>11</v>
      </c>
      <c r="BA288" s="21" t="s">
        <v>11</v>
      </c>
      <c r="BB288" s="21" t="s">
        <v>11</v>
      </c>
      <c r="BC288" s="21" t="s">
        <v>11</v>
      </c>
      <c r="BD288" s="21" t="s">
        <v>11</v>
      </c>
      <c r="BE288" s="11"/>
    </row>
    <row r="289" spans="1:57" s="10" customFormat="1" ht="15" customHeight="1" x14ac:dyDescent="0.25">
      <c r="A289" s="56" t="s">
        <v>13</v>
      </c>
      <c r="B289" s="55"/>
      <c r="C289" s="55"/>
      <c r="D289" s="55"/>
      <c r="E289" s="55"/>
      <c r="F289" s="55"/>
      <c r="G289" s="53"/>
      <c r="H289" s="57" t="s">
        <v>186</v>
      </c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  <c r="AK289" s="55"/>
      <c r="AL289" s="55"/>
      <c r="AM289" s="55"/>
      <c r="AN289" s="55"/>
      <c r="AO289" s="53"/>
      <c r="AP289" s="21" t="s">
        <v>11</v>
      </c>
      <c r="AQ289" s="21" t="s">
        <v>11</v>
      </c>
      <c r="AR289" s="21" t="s">
        <v>11</v>
      </c>
      <c r="AS289" s="68" t="s">
        <v>11</v>
      </c>
      <c r="AT289" s="60"/>
      <c r="AU289" s="68" t="s">
        <v>11</v>
      </c>
      <c r="AV289" s="60"/>
      <c r="AW289" s="21" t="s">
        <v>11</v>
      </c>
      <c r="AX289" s="21" t="s">
        <v>11</v>
      </c>
      <c r="AY289" s="21" t="s">
        <v>11</v>
      </c>
      <c r="AZ289" s="21" t="s">
        <v>11</v>
      </c>
      <c r="BA289" s="21" t="s">
        <v>11</v>
      </c>
      <c r="BB289" s="21" t="s">
        <v>11</v>
      </c>
      <c r="BC289" s="21" t="s">
        <v>11</v>
      </c>
      <c r="BD289" s="21" t="s">
        <v>11</v>
      </c>
      <c r="BE289" s="11"/>
    </row>
    <row r="290" spans="1:57" s="10" customFormat="1" ht="27" customHeight="1" x14ac:dyDescent="0.25">
      <c r="A290" s="52" t="s">
        <v>15</v>
      </c>
      <c r="B290" s="53"/>
      <c r="C290" s="54" t="s">
        <v>16</v>
      </c>
      <c r="D290" s="53"/>
      <c r="E290" s="52" t="s">
        <v>17</v>
      </c>
      <c r="F290" s="53"/>
      <c r="G290" s="52" t="s">
        <v>18</v>
      </c>
      <c r="H290" s="53"/>
      <c r="I290" s="52" t="s">
        <v>19</v>
      </c>
      <c r="J290" s="55"/>
      <c r="K290" s="53"/>
      <c r="L290" s="52" t="s">
        <v>20</v>
      </c>
      <c r="M290" s="55"/>
      <c r="N290" s="53"/>
      <c r="O290" s="52" t="s">
        <v>21</v>
      </c>
      <c r="P290" s="53"/>
      <c r="Q290" s="52" t="s">
        <v>22</v>
      </c>
      <c r="R290" s="53"/>
      <c r="S290" s="52" t="s">
        <v>23</v>
      </c>
      <c r="T290" s="55"/>
      <c r="U290" s="55"/>
      <c r="V290" s="55"/>
      <c r="W290" s="55"/>
      <c r="X290" s="55"/>
      <c r="Y290" s="55"/>
      <c r="Z290" s="53"/>
      <c r="AA290" s="52" t="s">
        <v>24</v>
      </c>
      <c r="AB290" s="55"/>
      <c r="AC290" s="55"/>
      <c r="AD290" s="55"/>
      <c r="AE290" s="53"/>
      <c r="AF290" s="52" t="s">
        <v>25</v>
      </c>
      <c r="AG290" s="55"/>
      <c r="AH290" s="53"/>
      <c r="AI290" s="16" t="s">
        <v>235</v>
      </c>
      <c r="AJ290" s="52" t="s">
        <v>26</v>
      </c>
      <c r="AK290" s="55"/>
      <c r="AL290" s="55"/>
      <c r="AM290" s="55"/>
      <c r="AN290" s="55"/>
      <c r="AO290" s="53"/>
      <c r="AP290" s="12" t="s">
        <v>236</v>
      </c>
      <c r="AQ290" s="12" t="s">
        <v>237</v>
      </c>
      <c r="AR290" s="12" t="s">
        <v>238</v>
      </c>
      <c r="AS290" s="66" t="s">
        <v>239</v>
      </c>
      <c r="AT290" s="67"/>
      <c r="AU290" s="66" t="s">
        <v>240</v>
      </c>
      <c r="AV290" s="67"/>
      <c r="AW290" s="12" t="s">
        <v>241</v>
      </c>
      <c r="AX290" s="12" t="s">
        <v>242</v>
      </c>
      <c r="AY290" s="12" t="s">
        <v>243</v>
      </c>
      <c r="AZ290" s="12" t="s">
        <v>244</v>
      </c>
      <c r="BA290" s="12" t="s">
        <v>245</v>
      </c>
      <c r="BB290" s="12" t="s">
        <v>246</v>
      </c>
      <c r="BC290" s="12" t="s">
        <v>247</v>
      </c>
      <c r="BD290" s="12" t="s">
        <v>248</v>
      </c>
      <c r="BE290" s="11"/>
    </row>
    <row r="291" spans="1:57" s="10" customFormat="1" ht="15" customHeight="1" x14ac:dyDescent="0.25">
      <c r="A291" s="49" t="s">
        <v>27</v>
      </c>
      <c r="B291" s="50"/>
      <c r="C291" s="49"/>
      <c r="D291" s="50"/>
      <c r="E291" s="49"/>
      <c r="F291" s="50"/>
      <c r="G291" s="49"/>
      <c r="H291" s="50"/>
      <c r="I291" s="49"/>
      <c r="J291" s="50"/>
      <c r="K291" s="50"/>
      <c r="L291" s="49"/>
      <c r="M291" s="50"/>
      <c r="N291" s="50"/>
      <c r="O291" s="49"/>
      <c r="P291" s="50"/>
      <c r="Q291" s="49"/>
      <c r="R291" s="50"/>
      <c r="S291" s="58" t="s">
        <v>28</v>
      </c>
      <c r="T291" s="50"/>
      <c r="U291" s="50"/>
      <c r="V291" s="50"/>
      <c r="W291" s="50"/>
      <c r="X291" s="50"/>
      <c r="Y291" s="50"/>
      <c r="Z291" s="50"/>
      <c r="AA291" s="49" t="s">
        <v>29</v>
      </c>
      <c r="AB291" s="50"/>
      <c r="AC291" s="50"/>
      <c r="AD291" s="50"/>
      <c r="AE291" s="50"/>
      <c r="AF291" s="49" t="s">
        <v>30</v>
      </c>
      <c r="AG291" s="50"/>
      <c r="AH291" s="50"/>
      <c r="AI291" s="17" t="s">
        <v>31</v>
      </c>
      <c r="AJ291" s="64" t="s">
        <v>32</v>
      </c>
      <c r="AK291" s="50"/>
      <c r="AL291" s="50"/>
      <c r="AM291" s="50"/>
      <c r="AN291" s="50"/>
      <c r="AO291" s="50"/>
      <c r="AP291" s="18">
        <v>353244000</v>
      </c>
      <c r="AQ291" s="18">
        <v>353244000</v>
      </c>
      <c r="AR291" s="18">
        <v>0</v>
      </c>
      <c r="AS291" s="65">
        <v>0</v>
      </c>
      <c r="AT291" s="60"/>
      <c r="AU291" s="65">
        <v>353244000</v>
      </c>
      <c r="AV291" s="60"/>
      <c r="AW291" s="18">
        <v>0</v>
      </c>
      <c r="AX291" s="18">
        <v>311042000</v>
      </c>
      <c r="AY291" s="18">
        <v>42202000</v>
      </c>
      <c r="AZ291" s="18">
        <v>311042000</v>
      </c>
      <c r="BA291" s="18">
        <v>0</v>
      </c>
      <c r="BB291" s="18">
        <v>311042000</v>
      </c>
      <c r="BC291" s="18">
        <v>0</v>
      </c>
      <c r="BD291" s="18">
        <v>0</v>
      </c>
      <c r="BE291" s="11"/>
    </row>
    <row r="292" spans="1:57" s="10" customFormat="1" ht="15" customHeight="1" x14ac:dyDescent="0.25">
      <c r="A292" s="49" t="s">
        <v>27</v>
      </c>
      <c r="B292" s="50"/>
      <c r="C292" s="49"/>
      <c r="D292" s="50"/>
      <c r="E292" s="49"/>
      <c r="F292" s="50"/>
      <c r="G292" s="49"/>
      <c r="H292" s="50"/>
      <c r="I292" s="49"/>
      <c r="J292" s="50"/>
      <c r="K292" s="50"/>
      <c r="L292" s="49"/>
      <c r="M292" s="50"/>
      <c r="N292" s="50"/>
      <c r="O292" s="49"/>
      <c r="P292" s="50"/>
      <c r="Q292" s="49"/>
      <c r="R292" s="50"/>
      <c r="S292" s="58" t="s">
        <v>28</v>
      </c>
      <c r="T292" s="50"/>
      <c r="U292" s="50"/>
      <c r="V292" s="50"/>
      <c r="W292" s="50"/>
      <c r="X292" s="50"/>
      <c r="Y292" s="50"/>
      <c r="Z292" s="50"/>
      <c r="AA292" s="49" t="s">
        <v>48</v>
      </c>
      <c r="AB292" s="50"/>
      <c r="AC292" s="50"/>
      <c r="AD292" s="50"/>
      <c r="AE292" s="50"/>
      <c r="AF292" s="49" t="s">
        <v>30</v>
      </c>
      <c r="AG292" s="50"/>
      <c r="AH292" s="50"/>
      <c r="AI292" s="17" t="s">
        <v>165</v>
      </c>
      <c r="AJ292" s="64" t="s">
        <v>166</v>
      </c>
      <c r="AK292" s="50"/>
      <c r="AL292" s="50"/>
      <c r="AM292" s="50"/>
      <c r="AN292" s="50"/>
      <c r="AO292" s="50"/>
      <c r="AP292" s="18">
        <v>2890000000</v>
      </c>
      <c r="AQ292" s="18">
        <v>2760000000</v>
      </c>
      <c r="AR292" s="18">
        <v>130000000</v>
      </c>
      <c r="AS292" s="65">
        <v>0</v>
      </c>
      <c r="AT292" s="60"/>
      <c r="AU292" s="65">
        <v>2430464785</v>
      </c>
      <c r="AV292" s="60"/>
      <c r="AW292" s="18">
        <v>329535215</v>
      </c>
      <c r="AX292" s="18">
        <v>2081610598</v>
      </c>
      <c r="AY292" s="18">
        <v>348854187</v>
      </c>
      <c r="AZ292" s="18">
        <v>2081610598</v>
      </c>
      <c r="BA292" s="18">
        <v>0</v>
      </c>
      <c r="BB292" s="18">
        <v>2081610598</v>
      </c>
      <c r="BC292" s="18">
        <v>0</v>
      </c>
      <c r="BD292" s="18">
        <v>0</v>
      </c>
      <c r="BE292" s="11"/>
    </row>
    <row r="293" spans="1:57" s="10" customFormat="1" ht="15" customHeight="1" x14ac:dyDescent="0.25">
      <c r="A293" s="49" t="s">
        <v>27</v>
      </c>
      <c r="B293" s="50"/>
      <c r="C293" s="49" t="s">
        <v>33</v>
      </c>
      <c r="D293" s="50"/>
      <c r="E293" s="49"/>
      <c r="F293" s="50"/>
      <c r="G293" s="49"/>
      <c r="H293" s="50"/>
      <c r="I293" s="49"/>
      <c r="J293" s="50"/>
      <c r="K293" s="50"/>
      <c r="L293" s="49"/>
      <c r="M293" s="50"/>
      <c r="N293" s="50"/>
      <c r="O293" s="49"/>
      <c r="P293" s="50"/>
      <c r="Q293" s="49"/>
      <c r="R293" s="50"/>
      <c r="S293" s="58" t="s">
        <v>34</v>
      </c>
      <c r="T293" s="50"/>
      <c r="U293" s="50"/>
      <c r="V293" s="50"/>
      <c r="W293" s="50"/>
      <c r="X293" s="50"/>
      <c r="Y293" s="50"/>
      <c r="Z293" s="50"/>
      <c r="AA293" s="49" t="s">
        <v>29</v>
      </c>
      <c r="AB293" s="50"/>
      <c r="AC293" s="50"/>
      <c r="AD293" s="50"/>
      <c r="AE293" s="50"/>
      <c r="AF293" s="49" t="s">
        <v>30</v>
      </c>
      <c r="AG293" s="50"/>
      <c r="AH293" s="50"/>
      <c r="AI293" s="17" t="s">
        <v>31</v>
      </c>
      <c r="AJ293" s="64" t="s">
        <v>32</v>
      </c>
      <c r="AK293" s="50"/>
      <c r="AL293" s="50"/>
      <c r="AM293" s="50"/>
      <c r="AN293" s="50"/>
      <c r="AO293" s="50"/>
      <c r="AP293" s="18">
        <v>353244000</v>
      </c>
      <c r="AQ293" s="18">
        <v>353244000</v>
      </c>
      <c r="AR293" s="18">
        <v>0</v>
      </c>
      <c r="AS293" s="65">
        <v>0</v>
      </c>
      <c r="AT293" s="60"/>
      <c r="AU293" s="65">
        <v>353244000</v>
      </c>
      <c r="AV293" s="60"/>
      <c r="AW293" s="18">
        <v>0</v>
      </c>
      <c r="AX293" s="18">
        <v>311042000</v>
      </c>
      <c r="AY293" s="18">
        <v>42202000</v>
      </c>
      <c r="AZ293" s="18">
        <v>311042000</v>
      </c>
      <c r="BA293" s="18">
        <v>0</v>
      </c>
      <c r="BB293" s="18">
        <v>311042000</v>
      </c>
      <c r="BC293" s="18">
        <v>0</v>
      </c>
      <c r="BD293" s="18">
        <v>0</v>
      </c>
      <c r="BE293" s="11"/>
    </row>
    <row r="294" spans="1:57" s="10" customFormat="1" ht="15" customHeight="1" x14ac:dyDescent="0.25">
      <c r="A294" s="49" t="s">
        <v>27</v>
      </c>
      <c r="B294" s="50"/>
      <c r="C294" s="49" t="s">
        <v>33</v>
      </c>
      <c r="D294" s="50"/>
      <c r="E294" s="49"/>
      <c r="F294" s="50"/>
      <c r="G294" s="49"/>
      <c r="H294" s="50"/>
      <c r="I294" s="49"/>
      <c r="J294" s="50"/>
      <c r="K294" s="50"/>
      <c r="L294" s="49"/>
      <c r="M294" s="50"/>
      <c r="N294" s="50"/>
      <c r="O294" s="49"/>
      <c r="P294" s="50"/>
      <c r="Q294" s="49"/>
      <c r="R294" s="50"/>
      <c r="S294" s="58" t="s">
        <v>34</v>
      </c>
      <c r="T294" s="50"/>
      <c r="U294" s="50"/>
      <c r="V294" s="50"/>
      <c r="W294" s="50"/>
      <c r="X294" s="50"/>
      <c r="Y294" s="50"/>
      <c r="Z294" s="50"/>
      <c r="AA294" s="49" t="s">
        <v>48</v>
      </c>
      <c r="AB294" s="50"/>
      <c r="AC294" s="50"/>
      <c r="AD294" s="50"/>
      <c r="AE294" s="50"/>
      <c r="AF294" s="49" t="s">
        <v>30</v>
      </c>
      <c r="AG294" s="50"/>
      <c r="AH294" s="50"/>
      <c r="AI294" s="17" t="s">
        <v>165</v>
      </c>
      <c r="AJ294" s="64" t="s">
        <v>166</v>
      </c>
      <c r="AK294" s="50"/>
      <c r="AL294" s="50"/>
      <c r="AM294" s="50"/>
      <c r="AN294" s="50"/>
      <c r="AO294" s="50"/>
      <c r="AP294" s="18">
        <v>2890000000</v>
      </c>
      <c r="AQ294" s="18">
        <v>2760000000</v>
      </c>
      <c r="AR294" s="18">
        <v>130000000</v>
      </c>
      <c r="AS294" s="65">
        <v>0</v>
      </c>
      <c r="AT294" s="60"/>
      <c r="AU294" s="65">
        <v>2430464785</v>
      </c>
      <c r="AV294" s="60"/>
      <c r="AW294" s="18">
        <v>329535215</v>
      </c>
      <c r="AX294" s="18">
        <v>2081610598</v>
      </c>
      <c r="AY294" s="18">
        <v>348854187</v>
      </c>
      <c r="AZ294" s="18">
        <v>2081610598</v>
      </c>
      <c r="BA294" s="18">
        <v>0</v>
      </c>
      <c r="BB294" s="18">
        <v>2081610598</v>
      </c>
      <c r="BC294" s="18">
        <v>0</v>
      </c>
      <c r="BD294" s="18">
        <v>0</v>
      </c>
      <c r="BE294" s="11"/>
    </row>
    <row r="295" spans="1:57" s="10" customFormat="1" ht="15" customHeight="1" x14ac:dyDescent="0.25">
      <c r="A295" s="49" t="s">
        <v>27</v>
      </c>
      <c r="B295" s="50"/>
      <c r="C295" s="49" t="s">
        <v>33</v>
      </c>
      <c r="D295" s="50"/>
      <c r="E295" s="49" t="s">
        <v>35</v>
      </c>
      <c r="F295" s="50"/>
      <c r="G295" s="49"/>
      <c r="H295" s="50"/>
      <c r="I295" s="49"/>
      <c r="J295" s="50"/>
      <c r="K295" s="50"/>
      <c r="L295" s="49"/>
      <c r="M295" s="50"/>
      <c r="N295" s="50"/>
      <c r="O295" s="49"/>
      <c r="P295" s="50"/>
      <c r="Q295" s="49"/>
      <c r="R295" s="50"/>
      <c r="S295" s="58" t="s">
        <v>36</v>
      </c>
      <c r="T295" s="50"/>
      <c r="U295" s="50"/>
      <c r="V295" s="50"/>
      <c r="W295" s="50"/>
      <c r="X295" s="50"/>
      <c r="Y295" s="50"/>
      <c r="Z295" s="50"/>
      <c r="AA295" s="49" t="s">
        <v>29</v>
      </c>
      <c r="AB295" s="50"/>
      <c r="AC295" s="50"/>
      <c r="AD295" s="50"/>
      <c r="AE295" s="50"/>
      <c r="AF295" s="49" t="s">
        <v>30</v>
      </c>
      <c r="AG295" s="50"/>
      <c r="AH295" s="50"/>
      <c r="AI295" s="17" t="s">
        <v>31</v>
      </c>
      <c r="AJ295" s="64" t="s">
        <v>32</v>
      </c>
      <c r="AK295" s="50"/>
      <c r="AL295" s="50"/>
      <c r="AM295" s="50"/>
      <c r="AN295" s="50"/>
      <c r="AO295" s="50"/>
      <c r="AP295" s="18">
        <v>353244000</v>
      </c>
      <c r="AQ295" s="18">
        <v>353244000</v>
      </c>
      <c r="AR295" s="18">
        <v>0</v>
      </c>
      <c r="AS295" s="65">
        <v>0</v>
      </c>
      <c r="AT295" s="60"/>
      <c r="AU295" s="65">
        <v>353244000</v>
      </c>
      <c r="AV295" s="60"/>
      <c r="AW295" s="18">
        <v>0</v>
      </c>
      <c r="AX295" s="18">
        <v>311042000</v>
      </c>
      <c r="AY295" s="18">
        <v>42202000</v>
      </c>
      <c r="AZ295" s="18">
        <v>311042000</v>
      </c>
      <c r="BA295" s="18">
        <v>0</v>
      </c>
      <c r="BB295" s="18">
        <v>311042000</v>
      </c>
      <c r="BC295" s="18">
        <v>0</v>
      </c>
      <c r="BD295" s="18">
        <v>0</v>
      </c>
      <c r="BE295" s="11"/>
    </row>
    <row r="296" spans="1:57" s="10" customFormat="1" ht="15" customHeight="1" x14ac:dyDescent="0.25">
      <c r="A296" s="49" t="s">
        <v>27</v>
      </c>
      <c r="B296" s="50"/>
      <c r="C296" s="49" t="s">
        <v>33</v>
      </c>
      <c r="D296" s="50"/>
      <c r="E296" s="49" t="s">
        <v>35</v>
      </c>
      <c r="F296" s="50"/>
      <c r="G296" s="49"/>
      <c r="H296" s="50"/>
      <c r="I296" s="49"/>
      <c r="J296" s="50"/>
      <c r="K296" s="50"/>
      <c r="L296" s="49"/>
      <c r="M296" s="50"/>
      <c r="N296" s="50"/>
      <c r="O296" s="49"/>
      <c r="P296" s="50"/>
      <c r="Q296" s="49"/>
      <c r="R296" s="50"/>
      <c r="S296" s="58" t="s">
        <v>36</v>
      </c>
      <c r="T296" s="50"/>
      <c r="U296" s="50"/>
      <c r="V296" s="50"/>
      <c r="W296" s="50"/>
      <c r="X296" s="50"/>
      <c r="Y296" s="50"/>
      <c r="Z296" s="50"/>
      <c r="AA296" s="49" t="s">
        <v>48</v>
      </c>
      <c r="AB296" s="50"/>
      <c r="AC296" s="50"/>
      <c r="AD296" s="50"/>
      <c r="AE296" s="50"/>
      <c r="AF296" s="49" t="s">
        <v>30</v>
      </c>
      <c r="AG296" s="50"/>
      <c r="AH296" s="50"/>
      <c r="AI296" s="17" t="s">
        <v>165</v>
      </c>
      <c r="AJ296" s="64" t="s">
        <v>166</v>
      </c>
      <c r="AK296" s="50"/>
      <c r="AL296" s="50"/>
      <c r="AM296" s="50"/>
      <c r="AN296" s="50"/>
      <c r="AO296" s="50"/>
      <c r="AP296" s="18">
        <v>2890000000</v>
      </c>
      <c r="AQ296" s="18">
        <v>2760000000</v>
      </c>
      <c r="AR296" s="18">
        <v>130000000</v>
      </c>
      <c r="AS296" s="65">
        <v>0</v>
      </c>
      <c r="AT296" s="60"/>
      <c r="AU296" s="65">
        <v>2430464785</v>
      </c>
      <c r="AV296" s="60"/>
      <c r="AW296" s="18">
        <v>329535215</v>
      </c>
      <c r="AX296" s="18">
        <v>2081610598</v>
      </c>
      <c r="AY296" s="18">
        <v>348854187</v>
      </c>
      <c r="AZ296" s="18">
        <v>2081610598</v>
      </c>
      <c r="BA296" s="18">
        <v>0</v>
      </c>
      <c r="BB296" s="18">
        <v>2081610598</v>
      </c>
      <c r="BC296" s="18">
        <v>0</v>
      </c>
      <c r="BD296" s="18">
        <v>0</v>
      </c>
      <c r="BE296" s="11"/>
    </row>
    <row r="297" spans="1:57" s="10" customFormat="1" ht="15" customHeight="1" x14ac:dyDescent="0.25">
      <c r="A297" s="49" t="s">
        <v>27</v>
      </c>
      <c r="B297" s="50"/>
      <c r="C297" s="49" t="s">
        <v>33</v>
      </c>
      <c r="D297" s="50"/>
      <c r="E297" s="49" t="s">
        <v>35</v>
      </c>
      <c r="F297" s="50"/>
      <c r="G297" s="49" t="s">
        <v>37</v>
      </c>
      <c r="H297" s="50"/>
      <c r="I297" s="49"/>
      <c r="J297" s="50"/>
      <c r="K297" s="50"/>
      <c r="L297" s="49"/>
      <c r="M297" s="50"/>
      <c r="N297" s="50"/>
      <c r="O297" s="49"/>
      <c r="P297" s="50"/>
      <c r="Q297" s="49"/>
      <c r="R297" s="50"/>
      <c r="S297" s="58" t="s">
        <v>249</v>
      </c>
      <c r="T297" s="50"/>
      <c r="U297" s="50"/>
      <c r="V297" s="50"/>
      <c r="W297" s="50"/>
      <c r="X297" s="50"/>
      <c r="Y297" s="50"/>
      <c r="Z297" s="50"/>
      <c r="AA297" s="49" t="s">
        <v>29</v>
      </c>
      <c r="AB297" s="50"/>
      <c r="AC297" s="50"/>
      <c r="AD297" s="50"/>
      <c r="AE297" s="50"/>
      <c r="AF297" s="49" t="s">
        <v>30</v>
      </c>
      <c r="AG297" s="50"/>
      <c r="AH297" s="50"/>
      <c r="AI297" s="17" t="s">
        <v>31</v>
      </c>
      <c r="AJ297" s="64" t="s">
        <v>32</v>
      </c>
      <c r="AK297" s="50"/>
      <c r="AL297" s="50"/>
      <c r="AM297" s="50"/>
      <c r="AN297" s="50"/>
      <c r="AO297" s="50"/>
      <c r="AP297" s="18">
        <v>353244000</v>
      </c>
      <c r="AQ297" s="18">
        <v>353244000</v>
      </c>
      <c r="AR297" s="18">
        <v>0</v>
      </c>
      <c r="AS297" s="65">
        <v>0</v>
      </c>
      <c r="AT297" s="60"/>
      <c r="AU297" s="65">
        <v>353244000</v>
      </c>
      <c r="AV297" s="60"/>
      <c r="AW297" s="18">
        <v>0</v>
      </c>
      <c r="AX297" s="18">
        <v>311042000</v>
      </c>
      <c r="AY297" s="18">
        <v>42202000</v>
      </c>
      <c r="AZ297" s="18">
        <v>311042000</v>
      </c>
      <c r="BA297" s="18">
        <v>0</v>
      </c>
      <c r="BB297" s="18">
        <v>311042000</v>
      </c>
      <c r="BC297" s="18">
        <v>0</v>
      </c>
      <c r="BD297" s="18">
        <v>0</v>
      </c>
      <c r="BE297" s="11"/>
    </row>
    <row r="298" spans="1:57" s="10" customFormat="1" ht="15" customHeight="1" x14ac:dyDescent="0.25">
      <c r="A298" s="49" t="s">
        <v>27</v>
      </c>
      <c r="B298" s="50"/>
      <c r="C298" s="49" t="s">
        <v>33</v>
      </c>
      <c r="D298" s="50"/>
      <c r="E298" s="49" t="s">
        <v>35</v>
      </c>
      <c r="F298" s="50"/>
      <c r="G298" s="49" t="s">
        <v>37</v>
      </c>
      <c r="H298" s="50"/>
      <c r="I298" s="49"/>
      <c r="J298" s="50"/>
      <c r="K298" s="50"/>
      <c r="L298" s="49"/>
      <c r="M298" s="50"/>
      <c r="N298" s="50"/>
      <c r="O298" s="49"/>
      <c r="P298" s="50"/>
      <c r="Q298" s="49"/>
      <c r="R298" s="50"/>
      <c r="S298" s="58" t="s">
        <v>249</v>
      </c>
      <c r="T298" s="50"/>
      <c r="U298" s="50"/>
      <c r="V298" s="50"/>
      <c r="W298" s="50"/>
      <c r="X298" s="50"/>
      <c r="Y298" s="50"/>
      <c r="Z298" s="50"/>
      <c r="AA298" s="49" t="s">
        <v>48</v>
      </c>
      <c r="AB298" s="50"/>
      <c r="AC298" s="50"/>
      <c r="AD298" s="50"/>
      <c r="AE298" s="50"/>
      <c r="AF298" s="49" t="s">
        <v>30</v>
      </c>
      <c r="AG298" s="50"/>
      <c r="AH298" s="50"/>
      <c r="AI298" s="17" t="s">
        <v>165</v>
      </c>
      <c r="AJ298" s="64" t="s">
        <v>166</v>
      </c>
      <c r="AK298" s="50"/>
      <c r="AL298" s="50"/>
      <c r="AM298" s="50"/>
      <c r="AN298" s="50"/>
      <c r="AO298" s="50"/>
      <c r="AP298" s="18">
        <v>2890000000</v>
      </c>
      <c r="AQ298" s="18">
        <v>2760000000</v>
      </c>
      <c r="AR298" s="18">
        <v>130000000</v>
      </c>
      <c r="AS298" s="65">
        <v>0</v>
      </c>
      <c r="AT298" s="60"/>
      <c r="AU298" s="65">
        <v>2430464785</v>
      </c>
      <c r="AV298" s="60"/>
      <c r="AW298" s="18">
        <v>329535215</v>
      </c>
      <c r="AX298" s="18">
        <v>2081610598</v>
      </c>
      <c r="AY298" s="18">
        <v>348854187</v>
      </c>
      <c r="AZ298" s="18">
        <v>2081610598</v>
      </c>
      <c r="BA298" s="18">
        <v>0</v>
      </c>
      <c r="BB298" s="18">
        <v>2081610598</v>
      </c>
      <c r="BC298" s="18">
        <v>0</v>
      </c>
      <c r="BD298" s="18">
        <v>0</v>
      </c>
      <c r="BE298" s="11"/>
    </row>
    <row r="299" spans="1:57" s="10" customFormat="1" ht="15" customHeight="1" x14ac:dyDescent="0.25">
      <c r="A299" s="49" t="s">
        <v>27</v>
      </c>
      <c r="B299" s="50"/>
      <c r="C299" s="49" t="s">
        <v>33</v>
      </c>
      <c r="D299" s="50"/>
      <c r="E299" s="49" t="s">
        <v>35</v>
      </c>
      <c r="F299" s="50"/>
      <c r="G299" s="49" t="s">
        <v>37</v>
      </c>
      <c r="H299" s="50"/>
      <c r="I299" s="49" t="s">
        <v>38</v>
      </c>
      <c r="J299" s="50"/>
      <c r="K299" s="50"/>
      <c r="L299" s="49"/>
      <c r="M299" s="50"/>
      <c r="N299" s="50"/>
      <c r="O299" s="49"/>
      <c r="P299" s="50"/>
      <c r="Q299" s="49"/>
      <c r="R299" s="50"/>
      <c r="S299" s="58" t="s">
        <v>249</v>
      </c>
      <c r="T299" s="50"/>
      <c r="U299" s="50"/>
      <c r="V299" s="50"/>
      <c r="W299" s="50"/>
      <c r="X299" s="50"/>
      <c r="Y299" s="50"/>
      <c r="Z299" s="50"/>
      <c r="AA299" s="49" t="s">
        <v>29</v>
      </c>
      <c r="AB299" s="50"/>
      <c r="AC299" s="50"/>
      <c r="AD299" s="50"/>
      <c r="AE299" s="50"/>
      <c r="AF299" s="49" t="s">
        <v>30</v>
      </c>
      <c r="AG299" s="50"/>
      <c r="AH299" s="50"/>
      <c r="AI299" s="17" t="s">
        <v>31</v>
      </c>
      <c r="AJ299" s="64" t="s">
        <v>32</v>
      </c>
      <c r="AK299" s="50"/>
      <c r="AL299" s="50"/>
      <c r="AM299" s="50"/>
      <c r="AN299" s="50"/>
      <c r="AO299" s="50"/>
      <c r="AP299" s="18">
        <v>353244000</v>
      </c>
      <c r="AQ299" s="18">
        <v>353244000</v>
      </c>
      <c r="AR299" s="18">
        <v>0</v>
      </c>
      <c r="AS299" s="65">
        <v>0</v>
      </c>
      <c r="AT299" s="60"/>
      <c r="AU299" s="65">
        <v>353244000</v>
      </c>
      <c r="AV299" s="60"/>
      <c r="AW299" s="18">
        <v>0</v>
      </c>
      <c r="AX299" s="18">
        <v>311042000</v>
      </c>
      <c r="AY299" s="18">
        <v>42202000</v>
      </c>
      <c r="AZ299" s="18">
        <v>311042000</v>
      </c>
      <c r="BA299" s="18">
        <v>0</v>
      </c>
      <c r="BB299" s="18">
        <v>311042000</v>
      </c>
      <c r="BC299" s="18">
        <v>0</v>
      </c>
      <c r="BD299" s="18">
        <v>0</v>
      </c>
      <c r="BE299" s="11"/>
    </row>
    <row r="300" spans="1:57" s="10" customFormat="1" ht="15" customHeight="1" x14ac:dyDescent="0.25">
      <c r="A300" s="49" t="s">
        <v>27</v>
      </c>
      <c r="B300" s="50"/>
      <c r="C300" s="49" t="s">
        <v>33</v>
      </c>
      <c r="D300" s="50"/>
      <c r="E300" s="49" t="s">
        <v>35</v>
      </c>
      <c r="F300" s="50"/>
      <c r="G300" s="49" t="s">
        <v>37</v>
      </c>
      <c r="H300" s="50"/>
      <c r="I300" s="49" t="s">
        <v>38</v>
      </c>
      <c r="J300" s="50"/>
      <c r="K300" s="50"/>
      <c r="L300" s="49" t="s">
        <v>182</v>
      </c>
      <c r="M300" s="50"/>
      <c r="N300" s="50"/>
      <c r="O300" s="49"/>
      <c r="P300" s="50"/>
      <c r="Q300" s="49"/>
      <c r="R300" s="50"/>
      <c r="S300" s="58" t="s">
        <v>183</v>
      </c>
      <c r="T300" s="50"/>
      <c r="U300" s="50"/>
      <c r="V300" s="50"/>
      <c r="W300" s="50"/>
      <c r="X300" s="50"/>
      <c r="Y300" s="50"/>
      <c r="Z300" s="50"/>
      <c r="AA300" s="49" t="s">
        <v>29</v>
      </c>
      <c r="AB300" s="50"/>
      <c r="AC300" s="50"/>
      <c r="AD300" s="50"/>
      <c r="AE300" s="50"/>
      <c r="AF300" s="49" t="s">
        <v>30</v>
      </c>
      <c r="AG300" s="50"/>
      <c r="AH300" s="50"/>
      <c r="AI300" s="17" t="s">
        <v>31</v>
      </c>
      <c r="AJ300" s="64" t="s">
        <v>32</v>
      </c>
      <c r="AK300" s="50"/>
      <c r="AL300" s="50"/>
      <c r="AM300" s="50"/>
      <c r="AN300" s="50"/>
      <c r="AO300" s="50"/>
      <c r="AP300" s="18">
        <v>113852000</v>
      </c>
      <c r="AQ300" s="18">
        <v>113852000</v>
      </c>
      <c r="AR300" s="18">
        <v>0</v>
      </c>
      <c r="AS300" s="65">
        <v>0</v>
      </c>
      <c r="AT300" s="60"/>
      <c r="AU300" s="65">
        <v>113852000</v>
      </c>
      <c r="AV300" s="60"/>
      <c r="AW300" s="18">
        <v>0</v>
      </c>
      <c r="AX300" s="18">
        <v>103952000</v>
      </c>
      <c r="AY300" s="18">
        <v>9900000</v>
      </c>
      <c r="AZ300" s="18">
        <v>103952000</v>
      </c>
      <c r="BA300" s="18">
        <v>0</v>
      </c>
      <c r="BB300" s="18">
        <v>103952000</v>
      </c>
      <c r="BC300" s="18">
        <v>0</v>
      </c>
      <c r="BD300" s="18">
        <v>0</v>
      </c>
      <c r="BE300" s="11"/>
    </row>
    <row r="301" spans="1:57" s="10" customFormat="1" ht="15" customHeight="1" x14ac:dyDescent="0.25">
      <c r="A301" s="49" t="s">
        <v>27</v>
      </c>
      <c r="B301" s="50"/>
      <c r="C301" s="49" t="s">
        <v>33</v>
      </c>
      <c r="D301" s="50"/>
      <c r="E301" s="49" t="s">
        <v>35</v>
      </c>
      <c r="F301" s="50"/>
      <c r="G301" s="49" t="s">
        <v>37</v>
      </c>
      <c r="H301" s="50"/>
      <c r="I301" s="49" t="s">
        <v>38</v>
      </c>
      <c r="J301" s="50"/>
      <c r="K301" s="50"/>
      <c r="L301" s="49" t="s">
        <v>187</v>
      </c>
      <c r="M301" s="50"/>
      <c r="N301" s="50"/>
      <c r="O301" s="49"/>
      <c r="P301" s="50"/>
      <c r="Q301" s="49"/>
      <c r="R301" s="50"/>
      <c r="S301" s="58" t="s">
        <v>188</v>
      </c>
      <c r="T301" s="50"/>
      <c r="U301" s="50"/>
      <c r="V301" s="50"/>
      <c r="W301" s="50"/>
      <c r="X301" s="50"/>
      <c r="Y301" s="50"/>
      <c r="Z301" s="50"/>
      <c r="AA301" s="49" t="s">
        <v>29</v>
      </c>
      <c r="AB301" s="50"/>
      <c r="AC301" s="50"/>
      <c r="AD301" s="50"/>
      <c r="AE301" s="50"/>
      <c r="AF301" s="49" t="s">
        <v>30</v>
      </c>
      <c r="AG301" s="50"/>
      <c r="AH301" s="50"/>
      <c r="AI301" s="17" t="s">
        <v>31</v>
      </c>
      <c r="AJ301" s="64" t="s">
        <v>32</v>
      </c>
      <c r="AK301" s="50"/>
      <c r="AL301" s="50"/>
      <c r="AM301" s="50"/>
      <c r="AN301" s="50"/>
      <c r="AO301" s="50"/>
      <c r="AP301" s="18">
        <v>70400000</v>
      </c>
      <c r="AQ301" s="18">
        <v>70400000</v>
      </c>
      <c r="AR301" s="18">
        <v>0</v>
      </c>
      <c r="AS301" s="65">
        <v>0</v>
      </c>
      <c r="AT301" s="60"/>
      <c r="AU301" s="65">
        <v>70400000</v>
      </c>
      <c r="AV301" s="60"/>
      <c r="AW301" s="18">
        <v>0</v>
      </c>
      <c r="AX301" s="18">
        <v>60500000</v>
      </c>
      <c r="AY301" s="18">
        <v>9900000</v>
      </c>
      <c r="AZ301" s="18">
        <v>60500000</v>
      </c>
      <c r="BA301" s="18">
        <v>0</v>
      </c>
      <c r="BB301" s="18">
        <v>60500000</v>
      </c>
      <c r="BC301" s="18">
        <v>0</v>
      </c>
      <c r="BD301" s="18">
        <v>0</v>
      </c>
      <c r="BE301" s="11"/>
    </row>
    <row r="302" spans="1:57" s="10" customFormat="1" ht="15" customHeight="1" x14ac:dyDescent="0.25">
      <c r="A302" s="49" t="s">
        <v>27</v>
      </c>
      <c r="B302" s="50"/>
      <c r="C302" s="49" t="s">
        <v>33</v>
      </c>
      <c r="D302" s="50"/>
      <c r="E302" s="49" t="s">
        <v>35</v>
      </c>
      <c r="F302" s="50"/>
      <c r="G302" s="49" t="s">
        <v>37</v>
      </c>
      <c r="H302" s="50"/>
      <c r="I302" s="49" t="s">
        <v>38</v>
      </c>
      <c r="J302" s="50"/>
      <c r="K302" s="50"/>
      <c r="L302" s="49" t="s">
        <v>189</v>
      </c>
      <c r="M302" s="50"/>
      <c r="N302" s="50"/>
      <c r="O302" s="49"/>
      <c r="P302" s="50"/>
      <c r="Q302" s="49"/>
      <c r="R302" s="50"/>
      <c r="S302" s="58" t="s">
        <v>285</v>
      </c>
      <c r="T302" s="50"/>
      <c r="U302" s="50"/>
      <c r="V302" s="50"/>
      <c r="W302" s="50"/>
      <c r="X302" s="50"/>
      <c r="Y302" s="50"/>
      <c r="Z302" s="50"/>
      <c r="AA302" s="49" t="s">
        <v>29</v>
      </c>
      <c r="AB302" s="50"/>
      <c r="AC302" s="50"/>
      <c r="AD302" s="50"/>
      <c r="AE302" s="50"/>
      <c r="AF302" s="49" t="s">
        <v>30</v>
      </c>
      <c r="AG302" s="50"/>
      <c r="AH302" s="50"/>
      <c r="AI302" s="17" t="s">
        <v>31</v>
      </c>
      <c r="AJ302" s="64" t="s">
        <v>32</v>
      </c>
      <c r="AK302" s="50"/>
      <c r="AL302" s="50"/>
      <c r="AM302" s="50"/>
      <c r="AN302" s="50"/>
      <c r="AO302" s="50"/>
      <c r="AP302" s="18">
        <v>168992000</v>
      </c>
      <c r="AQ302" s="18">
        <v>168992000</v>
      </c>
      <c r="AR302" s="18">
        <v>0</v>
      </c>
      <c r="AS302" s="65">
        <v>0</v>
      </c>
      <c r="AT302" s="60"/>
      <c r="AU302" s="65">
        <v>168992000</v>
      </c>
      <c r="AV302" s="60"/>
      <c r="AW302" s="18">
        <v>0</v>
      </c>
      <c r="AX302" s="18">
        <v>146590000</v>
      </c>
      <c r="AY302" s="18">
        <v>22402000</v>
      </c>
      <c r="AZ302" s="18">
        <v>146590000</v>
      </c>
      <c r="BA302" s="18">
        <v>0</v>
      </c>
      <c r="BB302" s="18">
        <v>146590000</v>
      </c>
      <c r="BC302" s="18">
        <v>0</v>
      </c>
      <c r="BD302" s="18">
        <v>0</v>
      </c>
      <c r="BE302" s="11"/>
    </row>
    <row r="303" spans="1:57" s="10" customFormat="1" ht="15" customHeight="1" x14ac:dyDescent="0.25">
      <c r="A303" s="49" t="s">
        <v>27</v>
      </c>
      <c r="B303" s="50"/>
      <c r="C303" s="49" t="s">
        <v>33</v>
      </c>
      <c r="D303" s="50"/>
      <c r="E303" s="49" t="s">
        <v>35</v>
      </c>
      <c r="F303" s="50"/>
      <c r="G303" s="49" t="s">
        <v>37</v>
      </c>
      <c r="H303" s="50"/>
      <c r="I303" s="49" t="s">
        <v>38</v>
      </c>
      <c r="J303" s="50"/>
      <c r="K303" s="50"/>
      <c r="L303" s="49"/>
      <c r="M303" s="50"/>
      <c r="N303" s="50"/>
      <c r="O303" s="49"/>
      <c r="P303" s="50"/>
      <c r="Q303" s="49"/>
      <c r="R303" s="50"/>
      <c r="S303" s="58" t="s">
        <v>249</v>
      </c>
      <c r="T303" s="50"/>
      <c r="U303" s="50"/>
      <c r="V303" s="50"/>
      <c r="W303" s="50"/>
      <c r="X303" s="50"/>
      <c r="Y303" s="50"/>
      <c r="Z303" s="50"/>
      <c r="AA303" s="49" t="s">
        <v>48</v>
      </c>
      <c r="AB303" s="50"/>
      <c r="AC303" s="50"/>
      <c r="AD303" s="50"/>
      <c r="AE303" s="50"/>
      <c r="AF303" s="49" t="s">
        <v>30</v>
      </c>
      <c r="AG303" s="50"/>
      <c r="AH303" s="50"/>
      <c r="AI303" s="17" t="s">
        <v>165</v>
      </c>
      <c r="AJ303" s="64" t="s">
        <v>166</v>
      </c>
      <c r="AK303" s="50"/>
      <c r="AL303" s="50"/>
      <c r="AM303" s="50"/>
      <c r="AN303" s="50"/>
      <c r="AO303" s="50"/>
      <c r="AP303" s="18">
        <v>2890000000</v>
      </c>
      <c r="AQ303" s="18">
        <v>2760000000</v>
      </c>
      <c r="AR303" s="18">
        <v>130000000</v>
      </c>
      <c r="AS303" s="65">
        <v>0</v>
      </c>
      <c r="AT303" s="60"/>
      <c r="AU303" s="65">
        <v>2430464785</v>
      </c>
      <c r="AV303" s="60"/>
      <c r="AW303" s="18">
        <v>329535215</v>
      </c>
      <c r="AX303" s="18">
        <v>2081610598</v>
      </c>
      <c r="AY303" s="18">
        <v>348854187</v>
      </c>
      <c r="AZ303" s="18">
        <v>2081610598</v>
      </c>
      <c r="BA303" s="18">
        <v>0</v>
      </c>
      <c r="BB303" s="18">
        <v>2081610598</v>
      </c>
      <c r="BC303" s="18">
        <v>0</v>
      </c>
      <c r="BD303" s="18">
        <v>0</v>
      </c>
      <c r="BE303" s="11"/>
    </row>
    <row r="304" spans="1:57" s="10" customFormat="1" ht="15" customHeight="1" x14ac:dyDescent="0.25">
      <c r="A304" s="49" t="s">
        <v>27</v>
      </c>
      <c r="B304" s="50"/>
      <c r="C304" s="49" t="s">
        <v>33</v>
      </c>
      <c r="D304" s="50"/>
      <c r="E304" s="49" t="s">
        <v>35</v>
      </c>
      <c r="F304" s="50"/>
      <c r="G304" s="49" t="s">
        <v>37</v>
      </c>
      <c r="H304" s="50"/>
      <c r="I304" s="49" t="s">
        <v>38</v>
      </c>
      <c r="J304" s="50"/>
      <c r="K304" s="50"/>
      <c r="L304" s="49" t="s">
        <v>190</v>
      </c>
      <c r="M304" s="50"/>
      <c r="N304" s="50"/>
      <c r="O304" s="49"/>
      <c r="P304" s="50"/>
      <c r="Q304" s="49"/>
      <c r="R304" s="50"/>
      <c r="S304" s="58" t="s">
        <v>191</v>
      </c>
      <c r="T304" s="50"/>
      <c r="U304" s="50"/>
      <c r="V304" s="50"/>
      <c r="W304" s="50"/>
      <c r="X304" s="50"/>
      <c r="Y304" s="50"/>
      <c r="Z304" s="50"/>
      <c r="AA304" s="49" t="s">
        <v>48</v>
      </c>
      <c r="AB304" s="50"/>
      <c r="AC304" s="50"/>
      <c r="AD304" s="50"/>
      <c r="AE304" s="50"/>
      <c r="AF304" s="49" t="s">
        <v>30</v>
      </c>
      <c r="AG304" s="50"/>
      <c r="AH304" s="50"/>
      <c r="AI304" s="17" t="s">
        <v>165</v>
      </c>
      <c r="AJ304" s="64" t="s">
        <v>166</v>
      </c>
      <c r="AK304" s="50"/>
      <c r="AL304" s="50"/>
      <c r="AM304" s="50"/>
      <c r="AN304" s="50"/>
      <c r="AO304" s="50"/>
      <c r="AP304" s="18">
        <v>2890000000</v>
      </c>
      <c r="AQ304" s="18">
        <v>2760000000</v>
      </c>
      <c r="AR304" s="18">
        <v>130000000</v>
      </c>
      <c r="AS304" s="65">
        <v>0</v>
      </c>
      <c r="AT304" s="60"/>
      <c r="AU304" s="65">
        <v>2430464785</v>
      </c>
      <c r="AV304" s="60"/>
      <c r="AW304" s="18">
        <v>329535215</v>
      </c>
      <c r="AX304" s="18">
        <v>2081610598</v>
      </c>
      <c r="AY304" s="18">
        <v>348854187</v>
      </c>
      <c r="AZ304" s="18">
        <v>2081610598</v>
      </c>
      <c r="BA304" s="18">
        <v>0</v>
      </c>
      <c r="BB304" s="18">
        <v>2081610598</v>
      </c>
      <c r="BC304" s="18">
        <v>0</v>
      </c>
      <c r="BD304" s="18">
        <v>0</v>
      </c>
      <c r="BE304" s="11"/>
    </row>
    <row r="305" spans="1:57" s="10" customFormat="1" ht="15" customHeight="1" x14ac:dyDescent="0.25">
      <c r="A305" s="51" t="s">
        <v>27</v>
      </c>
      <c r="B305" s="50"/>
      <c r="C305" s="51" t="s">
        <v>33</v>
      </c>
      <c r="D305" s="50"/>
      <c r="E305" s="51" t="s">
        <v>35</v>
      </c>
      <c r="F305" s="50"/>
      <c r="G305" s="51" t="s">
        <v>37</v>
      </c>
      <c r="H305" s="50"/>
      <c r="I305" s="51" t="s">
        <v>38</v>
      </c>
      <c r="J305" s="50"/>
      <c r="K305" s="50"/>
      <c r="L305" s="51" t="s">
        <v>182</v>
      </c>
      <c r="M305" s="50"/>
      <c r="N305" s="50"/>
      <c r="O305" s="51" t="s">
        <v>41</v>
      </c>
      <c r="P305" s="50"/>
      <c r="Q305" s="51"/>
      <c r="R305" s="50"/>
      <c r="S305" s="61" t="s">
        <v>283</v>
      </c>
      <c r="T305" s="50"/>
      <c r="U305" s="50"/>
      <c r="V305" s="50"/>
      <c r="W305" s="50"/>
      <c r="X305" s="50"/>
      <c r="Y305" s="50"/>
      <c r="Z305" s="50"/>
      <c r="AA305" s="51" t="s">
        <v>29</v>
      </c>
      <c r="AB305" s="50"/>
      <c r="AC305" s="50"/>
      <c r="AD305" s="50"/>
      <c r="AE305" s="50"/>
      <c r="AF305" s="51" t="s">
        <v>30</v>
      </c>
      <c r="AG305" s="50"/>
      <c r="AH305" s="50"/>
      <c r="AI305" s="19" t="s">
        <v>31</v>
      </c>
      <c r="AJ305" s="62" t="s">
        <v>32</v>
      </c>
      <c r="AK305" s="50"/>
      <c r="AL305" s="50"/>
      <c r="AM305" s="50"/>
      <c r="AN305" s="50"/>
      <c r="AO305" s="50"/>
      <c r="AP305" s="20">
        <v>113852000</v>
      </c>
      <c r="AQ305" s="20">
        <v>113852000</v>
      </c>
      <c r="AR305" s="20">
        <v>0</v>
      </c>
      <c r="AS305" s="59">
        <v>0</v>
      </c>
      <c r="AT305" s="60"/>
      <c r="AU305" s="59">
        <v>113852000</v>
      </c>
      <c r="AV305" s="60"/>
      <c r="AW305" s="20">
        <v>0</v>
      </c>
      <c r="AX305" s="20">
        <v>103952000</v>
      </c>
      <c r="AY305" s="20">
        <v>9900000</v>
      </c>
      <c r="AZ305" s="20">
        <v>103952000</v>
      </c>
      <c r="BA305" s="20">
        <v>0</v>
      </c>
      <c r="BB305" s="20">
        <v>103952000</v>
      </c>
      <c r="BC305" s="20">
        <v>0</v>
      </c>
      <c r="BD305" s="20">
        <v>0</v>
      </c>
      <c r="BE305" s="11"/>
    </row>
    <row r="306" spans="1:57" s="10" customFormat="1" ht="15" customHeight="1" x14ac:dyDescent="0.25">
      <c r="A306" s="51" t="s">
        <v>27</v>
      </c>
      <c r="B306" s="50"/>
      <c r="C306" s="51" t="s">
        <v>33</v>
      </c>
      <c r="D306" s="50"/>
      <c r="E306" s="51" t="s">
        <v>35</v>
      </c>
      <c r="F306" s="50"/>
      <c r="G306" s="51" t="s">
        <v>37</v>
      </c>
      <c r="H306" s="50"/>
      <c r="I306" s="51" t="s">
        <v>38</v>
      </c>
      <c r="J306" s="50"/>
      <c r="K306" s="50"/>
      <c r="L306" s="51" t="s">
        <v>187</v>
      </c>
      <c r="M306" s="50"/>
      <c r="N306" s="50"/>
      <c r="O306" s="51" t="s">
        <v>41</v>
      </c>
      <c r="P306" s="50"/>
      <c r="Q306" s="51"/>
      <c r="R306" s="50"/>
      <c r="S306" s="61" t="s">
        <v>286</v>
      </c>
      <c r="T306" s="50"/>
      <c r="U306" s="50"/>
      <c r="V306" s="50"/>
      <c r="W306" s="50"/>
      <c r="X306" s="50"/>
      <c r="Y306" s="50"/>
      <c r="Z306" s="50"/>
      <c r="AA306" s="51" t="s">
        <v>29</v>
      </c>
      <c r="AB306" s="50"/>
      <c r="AC306" s="50"/>
      <c r="AD306" s="50"/>
      <c r="AE306" s="50"/>
      <c r="AF306" s="51" t="s">
        <v>30</v>
      </c>
      <c r="AG306" s="50"/>
      <c r="AH306" s="50"/>
      <c r="AI306" s="19" t="s">
        <v>31</v>
      </c>
      <c r="AJ306" s="62" t="s">
        <v>32</v>
      </c>
      <c r="AK306" s="50"/>
      <c r="AL306" s="50"/>
      <c r="AM306" s="50"/>
      <c r="AN306" s="50"/>
      <c r="AO306" s="50"/>
      <c r="AP306" s="20">
        <v>70400000</v>
      </c>
      <c r="AQ306" s="20">
        <v>70400000</v>
      </c>
      <c r="AR306" s="20">
        <v>0</v>
      </c>
      <c r="AS306" s="59">
        <v>0</v>
      </c>
      <c r="AT306" s="60"/>
      <c r="AU306" s="59">
        <v>70400000</v>
      </c>
      <c r="AV306" s="60"/>
      <c r="AW306" s="20">
        <v>0</v>
      </c>
      <c r="AX306" s="20">
        <v>60500000</v>
      </c>
      <c r="AY306" s="20">
        <v>9900000</v>
      </c>
      <c r="AZ306" s="20">
        <v>60500000</v>
      </c>
      <c r="BA306" s="20">
        <v>0</v>
      </c>
      <c r="BB306" s="20">
        <v>60500000</v>
      </c>
      <c r="BC306" s="20">
        <v>0</v>
      </c>
      <c r="BD306" s="20">
        <v>0</v>
      </c>
      <c r="BE306" s="11"/>
    </row>
    <row r="307" spans="1:57" s="10" customFormat="1" ht="15" customHeight="1" x14ac:dyDescent="0.25">
      <c r="A307" s="51" t="s">
        <v>27</v>
      </c>
      <c r="B307" s="50"/>
      <c r="C307" s="51" t="s">
        <v>33</v>
      </c>
      <c r="D307" s="50"/>
      <c r="E307" s="51" t="s">
        <v>35</v>
      </c>
      <c r="F307" s="50"/>
      <c r="G307" s="51" t="s">
        <v>37</v>
      </c>
      <c r="H307" s="50"/>
      <c r="I307" s="51" t="s">
        <v>38</v>
      </c>
      <c r="J307" s="50"/>
      <c r="K307" s="50"/>
      <c r="L307" s="51" t="s">
        <v>189</v>
      </c>
      <c r="M307" s="50"/>
      <c r="N307" s="50"/>
      <c r="O307" s="51" t="s">
        <v>41</v>
      </c>
      <c r="P307" s="50"/>
      <c r="Q307" s="51"/>
      <c r="R307" s="50"/>
      <c r="S307" s="61" t="s">
        <v>287</v>
      </c>
      <c r="T307" s="50"/>
      <c r="U307" s="50"/>
      <c r="V307" s="50"/>
      <c r="W307" s="50"/>
      <c r="X307" s="50"/>
      <c r="Y307" s="50"/>
      <c r="Z307" s="50"/>
      <c r="AA307" s="51" t="s">
        <v>29</v>
      </c>
      <c r="AB307" s="50"/>
      <c r="AC307" s="50"/>
      <c r="AD307" s="50"/>
      <c r="AE307" s="50"/>
      <c r="AF307" s="51" t="s">
        <v>30</v>
      </c>
      <c r="AG307" s="50"/>
      <c r="AH307" s="50"/>
      <c r="AI307" s="19" t="s">
        <v>31</v>
      </c>
      <c r="AJ307" s="62" t="s">
        <v>32</v>
      </c>
      <c r="AK307" s="50"/>
      <c r="AL307" s="50"/>
      <c r="AM307" s="50"/>
      <c r="AN307" s="50"/>
      <c r="AO307" s="50"/>
      <c r="AP307" s="20">
        <v>168992000</v>
      </c>
      <c r="AQ307" s="20">
        <v>168992000</v>
      </c>
      <c r="AR307" s="20">
        <v>0</v>
      </c>
      <c r="AS307" s="59">
        <v>0</v>
      </c>
      <c r="AT307" s="60"/>
      <c r="AU307" s="59">
        <v>168992000</v>
      </c>
      <c r="AV307" s="60"/>
      <c r="AW307" s="20">
        <v>0</v>
      </c>
      <c r="AX307" s="20">
        <v>146590000</v>
      </c>
      <c r="AY307" s="20">
        <v>22402000</v>
      </c>
      <c r="AZ307" s="20">
        <v>146590000</v>
      </c>
      <c r="BA307" s="20">
        <v>0</v>
      </c>
      <c r="BB307" s="20">
        <v>146590000</v>
      </c>
      <c r="BC307" s="20">
        <v>0</v>
      </c>
      <c r="BD307" s="20">
        <v>0</v>
      </c>
      <c r="BE307" s="11"/>
    </row>
    <row r="308" spans="1:57" s="10" customFormat="1" ht="15" customHeight="1" x14ac:dyDescent="0.25">
      <c r="A308" s="51" t="s">
        <v>27</v>
      </c>
      <c r="B308" s="50"/>
      <c r="C308" s="51" t="s">
        <v>33</v>
      </c>
      <c r="D308" s="50"/>
      <c r="E308" s="51" t="s">
        <v>35</v>
      </c>
      <c r="F308" s="50"/>
      <c r="G308" s="51" t="s">
        <v>37</v>
      </c>
      <c r="H308" s="50"/>
      <c r="I308" s="51" t="s">
        <v>38</v>
      </c>
      <c r="J308" s="50"/>
      <c r="K308" s="50"/>
      <c r="L308" s="51" t="s">
        <v>190</v>
      </c>
      <c r="M308" s="50"/>
      <c r="N308" s="50"/>
      <c r="O308" s="51" t="s">
        <v>41</v>
      </c>
      <c r="P308" s="50"/>
      <c r="Q308" s="51"/>
      <c r="R308" s="50"/>
      <c r="S308" s="61" t="s">
        <v>288</v>
      </c>
      <c r="T308" s="50"/>
      <c r="U308" s="50"/>
      <c r="V308" s="50"/>
      <c r="W308" s="50"/>
      <c r="X308" s="50"/>
      <c r="Y308" s="50"/>
      <c r="Z308" s="50"/>
      <c r="AA308" s="51" t="s">
        <v>48</v>
      </c>
      <c r="AB308" s="50"/>
      <c r="AC308" s="50"/>
      <c r="AD308" s="50"/>
      <c r="AE308" s="50"/>
      <c r="AF308" s="51" t="s">
        <v>30</v>
      </c>
      <c r="AG308" s="50"/>
      <c r="AH308" s="50"/>
      <c r="AI308" s="19" t="s">
        <v>165</v>
      </c>
      <c r="AJ308" s="62" t="s">
        <v>166</v>
      </c>
      <c r="AK308" s="50"/>
      <c r="AL308" s="50"/>
      <c r="AM308" s="50"/>
      <c r="AN308" s="50"/>
      <c r="AO308" s="50"/>
      <c r="AP308" s="20">
        <v>2890000000</v>
      </c>
      <c r="AQ308" s="20">
        <v>2760000000</v>
      </c>
      <c r="AR308" s="20">
        <v>130000000</v>
      </c>
      <c r="AS308" s="59">
        <v>0</v>
      </c>
      <c r="AT308" s="60"/>
      <c r="AU308" s="59">
        <v>2430464785</v>
      </c>
      <c r="AV308" s="60"/>
      <c r="AW308" s="20">
        <v>329535215</v>
      </c>
      <c r="AX308" s="20">
        <v>2081610598</v>
      </c>
      <c r="AY308" s="20">
        <v>348854187</v>
      </c>
      <c r="AZ308" s="20">
        <v>2081610598</v>
      </c>
      <c r="BA308" s="20">
        <v>0</v>
      </c>
      <c r="BB308" s="20">
        <v>2081610598</v>
      </c>
      <c r="BC308" s="20">
        <v>0</v>
      </c>
      <c r="BD308" s="20">
        <v>0</v>
      </c>
      <c r="BE308" s="11"/>
    </row>
    <row r="309" spans="1:57" s="10" customFormat="1" x14ac:dyDescent="0.25">
      <c r="A309" s="14" t="s">
        <v>11</v>
      </c>
      <c r="B309" s="14" t="s">
        <v>11</v>
      </c>
      <c r="C309" s="14" t="s">
        <v>11</v>
      </c>
      <c r="D309" s="14" t="s">
        <v>11</v>
      </c>
      <c r="E309" s="14" t="s">
        <v>11</v>
      </c>
      <c r="F309" s="14" t="s">
        <v>11</v>
      </c>
      <c r="G309" s="14" t="s">
        <v>11</v>
      </c>
      <c r="H309" s="14" t="s">
        <v>11</v>
      </c>
      <c r="I309" s="14" t="s">
        <v>11</v>
      </c>
      <c r="J309" s="63" t="s">
        <v>11</v>
      </c>
      <c r="K309" s="50"/>
      <c r="L309" s="63" t="s">
        <v>11</v>
      </c>
      <c r="M309" s="50"/>
      <c r="N309" s="14" t="s">
        <v>11</v>
      </c>
      <c r="O309" s="14" t="s">
        <v>11</v>
      </c>
      <c r="P309" s="14" t="s">
        <v>11</v>
      </c>
      <c r="Q309" s="14" t="s">
        <v>11</v>
      </c>
      <c r="R309" s="14" t="s">
        <v>11</v>
      </c>
      <c r="S309" s="14" t="s">
        <v>11</v>
      </c>
      <c r="T309" s="14" t="s">
        <v>11</v>
      </c>
      <c r="U309" s="14" t="s">
        <v>11</v>
      </c>
      <c r="V309" s="14" t="s">
        <v>11</v>
      </c>
      <c r="W309" s="14" t="s">
        <v>11</v>
      </c>
      <c r="X309" s="14" t="s">
        <v>11</v>
      </c>
      <c r="Y309" s="14" t="s">
        <v>11</v>
      </c>
      <c r="Z309" s="14" t="s">
        <v>11</v>
      </c>
      <c r="AA309" s="63" t="s">
        <v>11</v>
      </c>
      <c r="AB309" s="50"/>
      <c r="AC309" s="63" t="s">
        <v>11</v>
      </c>
      <c r="AD309" s="50"/>
      <c r="AE309" s="14" t="s">
        <v>11</v>
      </c>
      <c r="AF309" s="14" t="s">
        <v>11</v>
      </c>
      <c r="AG309" s="14" t="s">
        <v>11</v>
      </c>
      <c r="AH309" s="14" t="s">
        <v>11</v>
      </c>
      <c r="AI309" s="14" t="s">
        <v>11</v>
      </c>
      <c r="AJ309" s="14" t="s">
        <v>11</v>
      </c>
      <c r="AK309" s="14" t="s">
        <v>11</v>
      </c>
      <c r="AL309" s="14" t="s">
        <v>11</v>
      </c>
      <c r="AM309" s="63" t="s">
        <v>11</v>
      </c>
      <c r="AN309" s="50"/>
      <c r="AO309" s="50"/>
      <c r="AP309" s="21" t="s">
        <v>11</v>
      </c>
      <c r="AQ309" s="21" t="s">
        <v>11</v>
      </c>
      <c r="AR309" s="21" t="s">
        <v>11</v>
      </c>
      <c r="AS309" s="68" t="s">
        <v>11</v>
      </c>
      <c r="AT309" s="60"/>
      <c r="AU309" s="68" t="s">
        <v>11</v>
      </c>
      <c r="AV309" s="60"/>
      <c r="AW309" s="21" t="s">
        <v>11</v>
      </c>
      <c r="AX309" s="21" t="s">
        <v>11</v>
      </c>
      <c r="AY309" s="21" t="s">
        <v>11</v>
      </c>
      <c r="AZ309" s="21" t="s">
        <v>11</v>
      </c>
      <c r="BA309" s="21" t="s">
        <v>11</v>
      </c>
      <c r="BB309" s="21" t="s">
        <v>11</v>
      </c>
      <c r="BC309" s="21" t="s">
        <v>11</v>
      </c>
      <c r="BD309" s="21" t="s">
        <v>11</v>
      </c>
      <c r="BE309" s="11"/>
    </row>
    <row r="310" spans="1:57" s="10" customFormat="1" ht="15" customHeight="1" x14ac:dyDescent="0.25">
      <c r="A310" s="56" t="s">
        <v>13</v>
      </c>
      <c r="B310" s="55"/>
      <c r="C310" s="55"/>
      <c r="D310" s="55"/>
      <c r="E310" s="55"/>
      <c r="F310" s="55"/>
      <c r="G310" s="53"/>
      <c r="H310" s="57" t="s">
        <v>289</v>
      </c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  <c r="AK310" s="55"/>
      <c r="AL310" s="55"/>
      <c r="AM310" s="55"/>
      <c r="AN310" s="55"/>
      <c r="AO310" s="53"/>
      <c r="AP310" s="21" t="s">
        <v>11</v>
      </c>
      <c r="AQ310" s="21" t="s">
        <v>11</v>
      </c>
      <c r="AR310" s="21" t="s">
        <v>11</v>
      </c>
      <c r="AS310" s="68" t="s">
        <v>11</v>
      </c>
      <c r="AT310" s="60"/>
      <c r="AU310" s="68" t="s">
        <v>11</v>
      </c>
      <c r="AV310" s="60"/>
      <c r="AW310" s="21" t="s">
        <v>11</v>
      </c>
      <c r="AX310" s="21" t="s">
        <v>11</v>
      </c>
      <c r="AY310" s="21" t="s">
        <v>11</v>
      </c>
      <c r="AZ310" s="21" t="s">
        <v>11</v>
      </c>
      <c r="BA310" s="21" t="s">
        <v>11</v>
      </c>
      <c r="BB310" s="21" t="s">
        <v>11</v>
      </c>
      <c r="BC310" s="21" t="s">
        <v>11</v>
      </c>
      <c r="BD310" s="21" t="s">
        <v>11</v>
      </c>
      <c r="BE310" s="11"/>
    </row>
    <row r="311" spans="1:57" s="10" customFormat="1" ht="27" customHeight="1" x14ac:dyDescent="0.25">
      <c r="A311" s="52" t="s">
        <v>15</v>
      </c>
      <c r="B311" s="53"/>
      <c r="C311" s="54" t="s">
        <v>16</v>
      </c>
      <c r="D311" s="53"/>
      <c r="E311" s="52" t="s">
        <v>17</v>
      </c>
      <c r="F311" s="53"/>
      <c r="G311" s="52" t="s">
        <v>18</v>
      </c>
      <c r="H311" s="53"/>
      <c r="I311" s="52" t="s">
        <v>19</v>
      </c>
      <c r="J311" s="55"/>
      <c r="K311" s="53"/>
      <c r="L311" s="52" t="s">
        <v>20</v>
      </c>
      <c r="M311" s="55"/>
      <c r="N311" s="53"/>
      <c r="O311" s="52" t="s">
        <v>21</v>
      </c>
      <c r="P311" s="53"/>
      <c r="Q311" s="52" t="s">
        <v>22</v>
      </c>
      <c r="R311" s="53"/>
      <c r="S311" s="52" t="s">
        <v>23</v>
      </c>
      <c r="T311" s="55"/>
      <c r="U311" s="55"/>
      <c r="V311" s="55"/>
      <c r="W311" s="55"/>
      <c r="X311" s="55"/>
      <c r="Y311" s="55"/>
      <c r="Z311" s="53"/>
      <c r="AA311" s="52" t="s">
        <v>24</v>
      </c>
      <c r="AB311" s="55"/>
      <c r="AC311" s="55"/>
      <c r="AD311" s="55"/>
      <c r="AE311" s="53"/>
      <c r="AF311" s="52" t="s">
        <v>25</v>
      </c>
      <c r="AG311" s="55"/>
      <c r="AH311" s="53"/>
      <c r="AI311" s="16" t="s">
        <v>235</v>
      </c>
      <c r="AJ311" s="52" t="s">
        <v>26</v>
      </c>
      <c r="AK311" s="55"/>
      <c r="AL311" s="55"/>
      <c r="AM311" s="55"/>
      <c r="AN311" s="55"/>
      <c r="AO311" s="53"/>
      <c r="AP311" s="12" t="s">
        <v>236</v>
      </c>
      <c r="AQ311" s="12" t="s">
        <v>237</v>
      </c>
      <c r="AR311" s="12" t="s">
        <v>238</v>
      </c>
      <c r="AS311" s="66" t="s">
        <v>239</v>
      </c>
      <c r="AT311" s="67"/>
      <c r="AU311" s="66" t="s">
        <v>240</v>
      </c>
      <c r="AV311" s="67"/>
      <c r="AW311" s="12" t="s">
        <v>241</v>
      </c>
      <c r="AX311" s="12" t="s">
        <v>242</v>
      </c>
      <c r="AY311" s="12" t="s">
        <v>243</v>
      </c>
      <c r="AZ311" s="12" t="s">
        <v>244</v>
      </c>
      <c r="BA311" s="12" t="s">
        <v>245</v>
      </c>
      <c r="BB311" s="12" t="s">
        <v>246</v>
      </c>
      <c r="BC311" s="12" t="s">
        <v>247</v>
      </c>
      <c r="BD311" s="12" t="s">
        <v>248</v>
      </c>
      <c r="BE311" s="11"/>
    </row>
    <row r="312" spans="1:57" s="10" customFormat="1" ht="15" customHeight="1" x14ac:dyDescent="0.25">
      <c r="A312" s="49" t="s">
        <v>27</v>
      </c>
      <c r="B312" s="50"/>
      <c r="C312" s="49"/>
      <c r="D312" s="50"/>
      <c r="E312" s="49"/>
      <c r="F312" s="50"/>
      <c r="G312" s="49"/>
      <c r="H312" s="50"/>
      <c r="I312" s="49"/>
      <c r="J312" s="50"/>
      <c r="K312" s="50"/>
      <c r="L312" s="49"/>
      <c r="M312" s="50"/>
      <c r="N312" s="50"/>
      <c r="O312" s="49"/>
      <c r="P312" s="50"/>
      <c r="Q312" s="49"/>
      <c r="R312" s="50"/>
      <c r="S312" s="58" t="s">
        <v>28</v>
      </c>
      <c r="T312" s="50"/>
      <c r="U312" s="50"/>
      <c r="V312" s="50"/>
      <c r="W312" s="50"/>
      <c r="X312" s="50"/>
      <c r="Y312" s="50"/>
      <c r="Z312" s="50"/>
      <c r="AA312" s="49" t="s">
        <v>48</v>
      </c>
      <c r="AB312" s="50"/>
      <c r="AC312" s="50"/>
      <c r="AD312" s="50"/>
      <c r="AE312" s="50"/>
      <c r="AF312" s="49" t="s">
        <v>30</v>
      </c>
      <c r="AG312" s="50"/>
      <c r="AH312" s="50"/>
      <c r="AI312" s="17" t="s">
        <v>165</v>
      </c>
      <c r="AJ312" s="64" t="s">
        <v>166</v>
      </c>
      <c r="AK312" s="50"/>
      <c r="AL312" s="50"/>
      <c r="AM312" s="50"/>
      <c r="AN312" s="50"/>
      <c r="AO312" s="50"/>
      <c r="AP312" s="18">
        <v>841591460</v>
      </c>
      <c r="AQ312" s="18">
        <v>840000000</v>
      </c>
      <c r="AR312" s="18">
        <v>1591460</v>
      </c>
      <c r="AS312" s="65">
        <v>0</v>
      </c>
      <c r="AT312" s="60"/>
      <c r="AU312" s="65">
        <v>840000000</v>
      </c>
      <c r="AV312" s="60"/>
      <c r="AW312" s="18">
        <v>0</v>
      </c>
      <c r="AX312" s="18">
        <v>540000000</v>
      </c>
      <c r="AY312" s="18">
        <v>300000000</v>
      </c>
      <c r="AZ312" s="18">
        <v>540000000</v>
      </c>
      <c r="BA312" s="18">
        <v>0</v>
      </c>
      <c r="BB312" s="18">
        <v>540000000</v>
      </c>
      <c r="BC312" s="18">
        <v>0</v>
      </c>
      <c r="BD312" s="18">
        <v>0</v>
      </c>
      <c r="BE312" s="11"/>
    </row>
    <row r="313" spans="1:57" s="10" customFormat="1" ht="15" customHeight="1" x14ac:dyDescent="0.25">
      <c r="A313" s="49" t="s">
        <v>27</v>
      </c>
      <c r="B313" s="50"/>
      <c r="C313" s="49" t="s">
        <v>33</v>
      </c>
      <c r="D313" s="50"/>
      <c r="E313" s="49"/>
      <c r="F313" s="50"/>
      <c r="G313" s="49"/>
      <c r="H313" s="50"/>
      <c r="I313" s="49"/>
      <c r="J313" s="50"/>
      <c r="K313" s="50"/>
      <c r="L313" s="49"/>
      <c r="M313" s="50"/>
      <c r="N313" s="50"/>
      <c r="O313" s="49"/>
      <c r="P313" s="50"/>
      <c r="Q313" s="49"/>
      <c r="R313" s="50"/>
      <c r="S313" s="58" t="s">
        <v>34</v>
      </c>
      <c r="T313" s="50"/>
      <c r="U313" s="50"/>
      <c r="V313" s="50"/>
      <c r="W313" s="50"/>
      <c r="X313" s="50"/>
      <c r="Y313" s="50"/>
      <c r="Z313" s="50"/>
      <c r="AA313" s="49" t="s">
        <v>48</v>
      </c>
      <c r="AB313" s="50"/>
      <c r="AC313" s="50"/>
      <c r="AD313" s="50"/>
      <c r="AE313" s="50"/>
      <c r="AF313" s="49" t="s">
        <v>30</v>
      </c>
      <c r="AG313" s="50"/>
      <c r="AH313" s="50"/>
      <c r="AI313" s="17" t="s">
        <v>165</v>
      </c>
      <c r="AJ313" s="64" t="s">
        <v>166</v>
      </c>
      <c r="AK313" s="50"/>
      <c r="AL313" s="50"/>
      <c r="AM313" s="50"/>
      <c r="AN313" s="50"/>
      <c r="AO313" s="50"/>
      <c r="AP313" s="18">
        <v>841591460</v>
      </c>
      <c r="AQ313" s="18">
        <v>840000000</v>
      </c>
      <c r="AR313" s="18">
        <v>1591460</v>
      </c>
      <c r="AS313" s="65">
        <v>0</v>
      </c>
      <c r="AT313" s="60"/>
      <c r="AU313" s="65">
        <v>840000000</v>
      </c>
      <c r="AV313" s="60"/>
      <c r="AW313" s="18">
        <v>0</v>
      </c>
      <c r="AX313" s="18">
        <v>540000000</v>
      </c>
      <c r="AY313" s="18">
        <v>300000000</v>
      </c>
      <c r="AZ313" s="18">
        <v>540000000</v>
      </c>
      <c r="BA313" s="18">
        <v>0</v>
      </c>
      <c r="BB313" s="18">
        <v>540000000</v>
      </c>
      <c r="BC313" s="18">
        <v>0</v>
      </c>
      <c r="BD313" s="18">
        <v>0</v>
      </c>
      <c r="BE313" s="11"/>
    </row>
    <row r="314" spans="1:57" s="10" customFormat="1" ht="15" customHeight="1" x14ac:dyDescent="0.25">
      <c r="A314" s="49" t="s">
        <v>27</v>
      </c>
      <c r="B314" s="50"/>
      <c r="C314" s="49" t="s">
        <v>33</v>
      </c>
      <c r="D314" s="50"/>
      <c r="E314" s="49" t="s">
        <v>35</v>
      </c>
      <c r="F314" s="50"/>
      <c r="G314" s="49"/>
      <c r="H314" s="50"/>
      <c r="I314" s="49"/>
      <c r="J314" s="50"/>
      <c r="K314" s="50"/>
      <c r="L314" s="49"/>
      <c r="M314" s="50"/>
      <c r="N314" s="50"/>
      <c r="O314" s="49"/>
      <c r="P314" s="50"/>
      <c r="Q314" s="49"/>
      <c r="R314" s="50"/>
      <c r="S314" s="58" t="s">
        <v>36</v>
      </c>
      <c r="T314" s="50"/>
      <c r="U314" s="50"/>
      <c r="V314" s="50"/>
      <c r="W314" s="50"/>
      <c r="X314" s="50"/>
      <c r="Y314" s="50"/>
      <c r="Z314" s="50"/>
      <c r="AA314" s="49" t="s">
        <v>48</v>
      </c>
      <c r="AB314" s="50"/>
      <c r="AC314" s="50"/>
      <c r="AD314" s="50"/>
      <c r="AE314" s="50"/>
      <c r="AF314" s="49" t="s">
        <v>30</v>
      </c>
      <c r="AG314" s="50"/>
      <c r="AH314" s="50"/>
      <c r="AI314" s="17" t="s">
        <v>165</v>
      </c>
      <c r="AJ314" s="64" t="s">
        <v>166</v>
      </c>
      <c r="AK314" s="50"/>
      <c r="AL314" s="50"/>
      <c r="AM314" s="50"/>
      <c r="AN314" s="50"/>
      <c r="AO314" s="50"/>
      <c r="AP314" s="18">
        <v>841591460</v>
      </c>
      <c r="AQ314" s="18">
        <v>840000000</v>
      </c>
      <c r="AR314" s="18">
        <v>1591460</v>
      </c>
      <c r="AS314" s="65">
        <v>0</v>
      </c>
      <c r="AT314" s="60"/>
      <c r="AU314" s="65">
        <v>840000000</v>
      </c>
      <c r="AV314" s="60"/>
      <c r="AW314" s="18">
        <v>0</v>
      </c>
      <c r="AX314" s="18">
        <v>540000000</v>
      </c>
      <c r="AY314" s="18">
        <v>300000000</v>
      </c>
      <c r="AZ314" s="18">
        <v>540000000</v>
      </c>
      <c r="BA314" s="18">
        <v>0</v>
      </c>
      <c r="BB314" s="18">
        <v>540000000</v>
      </c>
      <c r="BC314" s="18">
        <v>0</v>
      </c>
      <c r="BD314" s="18">
        <v>0</v>
      </c>
      <c r="BE314" s="11"/>
    </row>
    <row r="315" spans="1:57" s="10" customFormat="1" ht="15" customHeight="1" x14ac:dyDescent="0.25">
      <c r="A315" s="49" t="s">
        <v>27</v>
      </c>
      <c r="B315" s="50"/>
      <c r="C315" s="49" t="s">
        <v>33</v>
      </c>
      <c r="D315" s="50"/>
      <c r="E315" s="49" t="s">
        <v>35</v>
      </c>
      <c r="F315" s="50"/>
      <c r="G315" s="49" t="s">
        <v>37</v>
      </c>
      <c r="H315" s="50"/>
      <c r="I315" s="49"/>
      <c r="J315" s="50"/>
      <c r="K315" s="50"/>
      <c r="L315" s="49"/>
      <c r="M315" s="50"/>
      <c r="N315" s="50"/>
      <c r="O315" s="49"/>
      <c r="P315" s="50"/>
      <c r="Q315" s="49"/>
      <c r="R315" s="50"/>
      <c r="S315" s="58" t="s">
        <v>249</v>
      </c>
      <c r="T315" s="50"/>
      <c r="U315" s="50"/>
      <c r="V315" s="50"/>
      <c r="W315" s="50"/>
      <c r="X315" s="50"/>
      <c r="Y315" s="50"/>
      <c r="Z315" s="50"/>
      <c r="AA315" s="49" t="s">
        <v>48</v>
      </c>
      <c r="AB315" s="50"/>
      <c r="AC315" s="50"/>
      <c r="AD315" s="50"/>
      <c r="AE315" s="50"/>
      <c r="AF315" s="49" t="s">
        <v>30</v>
      </c>
      <c r="AG315" s="50"/>
      <c r="AH315" s="50"/>
      <c r="AI315" s="17" t="s">
        <v>165</v>
      </c>
      <c r="AJ315" s="64" t="s">
        <v>166</v>
      </c>
      <c r="AK315" s="50"/>
      <c r="AL315" s="50"/>
      <c r="AM315" s="50"/>
      <c r="AN315" s="50"/>
      <c r="AO315" s="50"/>
      <c r="AP315" s="18">
        <v>841591460</v>
      </c>
      <c r="AQ315" s="18">
        <v>840000000</v>
      </c>
      <c r="AR315" s="18">
        <v>1591460</v>
      </c>
      <c r="AS315" s="65">
        <v>0</v>
      </c>
      <c r="AT315" s="60"/>
      <c r="AU315" s="65">
        <v>840000000</v>
      </c>
      <c r="AV315" s="60"/>
      <c r="AW315" s="18">
        <v>0</v>
      </c>
      <c r="AX315" s="18">
        <v>540000000</v>
      </c>
      <c r="AY315" s="18">
        <v>300000000</v>
      </c>
      <c r="AZ315" s="18">
        <v>540000000</v>
      </c>
      <c r="BA315" s="18">
        <v>0</v>
      </c>
      <c r="BB315" s="18">
        <v>540000000</v>
      </c>
      <c r="BC315" s="18">
        <v>0</v>
      </c>
      <c r="BD315" s="18">
        <v>0</v>
      </c>
      <c r="BE315" s="11"/>
    </row>
    <row r="316" spans="1:57" s="10" customFormat="1" ht="15" customHeight="1" x14ac:dyDescent="0.25">
      <c r="A316" s="49" t="s">
        <v>27</v>
      </c>
      <c r="B316" s="50"/>
      <c r="C316" s="49" t="s">
        <v>33</v>
      </c>
      <c r="D316" s="50"/>
      <c r="E316" s="49" t="s">
        <v>35</v>
      </c>
      <c r="F316" s="50"/>
      <c r="G316" s="49" t="s">
        <v>37</v>
      </c>
      <c r="H316" s="50"/>
      <c r="I316" s="49" t="s">
        <v>38</v>
      </c>
      <c r="J316" s="50"/>
      <c r="K316" s="50"/>
      <c r="L316" s="49"/>
      <c r="M316" s="50"/>
      <c r="N316" s="50"/>
      <c r="O316" s="49"/>
      <c r="P316" s="50"/>
      <c r="Q316" s="49"/>
      <c r="R316" s="50"/>
      <c r="S316" s="58" t="s">
        <v>249</v>
      </c>
      <c r="T316" s="50"/>
      <c r="U316" s="50"/>
      <c r="V316" s="50"/>
      <c r="W316" s="50"/>
      <c r="X316" s="50"/>
      <c r="Y316" s="50"/>
      <c r="Z316" s="50"/>
      <c r="AA316" s="49" t="s">
        <v>48</v>
      </c>
      <c r="AB316" s="50"/>
      <c r="AC316" s="50"/>
      <c r="AD316" s="50"/>
      <c r="AE316" s="50"/>
      <c r="AF316" s="49" t="s">
        <v>30</v>
      </c>
      <c r="AG316" s="50"/>
      <c r="AH316" s="50"/>
      <c r="AI316" s="17" t="s">
        <v>165</v>
      </c>
      <c r="AJ316" s="64" t="s">
        <v>166</v>
      </c>
      <c r="AK316" s="50"/>
      <c r="AL316" s="50"/>
      <c r="AM316" s="50"/>
      <c r="AN316" s="50"/>
      <c r="AO316" s="50"/>
      <c r="AP316" s="18">
        <v>841591460</v>
      </c>
      <c r="AQ316" s="18">
        <v>840000000</v>
      </c>
      <c r="AR316" s="18">
        <v>1591460</v>
      </c>
      <c r="AS316" s="65">
        <v>0</v>
      </c>
      <c r="AT316" s="60"/>
      <c r="AU316" s="65">
        <v>840000000</v>
      </c>
      <c r="AV316" s="60"/>
      <c r="AW316" s="18">
        <v>0</v>
      </c>
      <c r="AX316" s="18">
        <v>540000000</v>
      </c>
      <c r="AY316" s="18">
        <v>300000000</v>
      </c>
      <c r="AZ316" s="18">
        <v>540000000</v>
      </c>
      <c r="BA316" s="18">
        <v>0</v>
      </c>
      <c r="BB316" s="18">
        <v>540000000</v>
      </c>
      <c r="BC316" s="18">
        <v>0</v>
      </c>
      <c r="BD316" s="18">
        <v>0</v>
      </c>
      <c r="BE316" s="11"/>
    </row>
    <row r="317" spans="1:57" s="10" customFormat="1" ht="15" customHeight="1" x14ac:dyDescent="0.25">
      <c r="A317" s="49" t="s">
        <v>27</v>
      </c>
      <c r="B317" s="50"/>
      <c r="C317" s="49" t="s">
        <v>33</v>
      </c>
      <c r="D317" s="50"/>
      <c r="E317" s="49" t="s">
        <v>35</v>
      </c>
      <c r="F317" s="50"/>
      <c r="G317" s="49" t="s">
        <v>37</v>
      </c>
      <c r="H317" s="50"/>
      <c r="I317" s="49" t="s">
        <v>38</v>
      </c>
      <c r="J317" s="50"/>
      <c r="K317" s="50"/>
      <c r="L317" s="49" t="s">
        <v>167</v>
      </c>
      <c r="M317" s="50"/>
      <c r="N317" s="50"/>
      <c r="O317" s="49"/>
      <c r="P317" s="50"/>
      <c r="Q317" s="49"/>
      <c r="R317" s="50"/>
      <c r="S317" s="58" t="s">
        <v>168</v>
      </c>
      <c r="T317" s="50"/>
      <c r="U317" s="50"/>
      <c r="V317" s="50"/>
      <c r="W317" s="50"/>
      <c r="X317" s="50"/>
      <c r="Y317" s="50"/>
      <c r="Z317" s="50"/>
      <c r="AA317" s="49" t="s">
        <v>48</v>
      </c>
      <c r="AB317" s="50"/>
      <c r="AC317" s="50"/>
      <c r="AD317" s="50"/>
      <c r="AE317" s="50"/>
      <c r="AF317" s="49" t="s">
        <v>30</v>
      </c>
      <c r="AG317" s="50"/>
      <c r="AH317" s="50"/>
      <c r="AI317" s="17" t="s">
        <v>165</v>
      </c>
      <c r="AJ317" s="64" t="s">
        <v>166</v>
      </c>
      <c r="AK317" s="50"/>
      <c r="AL317" s="50"/>
      <c r="AM317" s="50"/>
      <c r="AN317" s="50"/>
      <c r="AO317" s="50"/>
      <c r="AP317" s="18">
        <v>841591460</v>
      </c>
      <c r="AQ317" s="18">
        <v>840000000</v>
      </c>
      <c r="AR317" s="18">
        <v>1591460</v>
      </c>
      <c r="AS317" s="65">
        <v>0</v>
      </c>
      <c r="AT317" s="60"/>
      <c r="AU317" s="65">
        <v>840000000</v>
      </c>
      <c r="AV317" s="60"/>
      <c r="AW317" s="18">
        <v>0</v>
      </c>
      <c r="AX317" s="18">
        <v>540000000</v>
      </c>
      <c r="AY317" s="18">
        <v>300000000</v>
      </c>
      <c r="AZ317" s="18">
        <v>540000000</v>
      </c>
      <c r="BA317" s="18">
        <v>0</v>
      </c>
      <c r="BB317" s="18">
        <v>540000000</v>
      </c>
      <c r="BC317" s="18">
        <v>0</v>
      </c>
      <c r="BD317" s="18">
        <v>0</v>
      </c>
      <c r="BE317" s="11"/>
    </row>
    <row r="318" spans="1:57" s="10" customFormat="1" ht="15" customHeight="1" x14ac:dyDescent="0.25">
      <c r="A318" s="51" t="s">
        <v>27</v>
      </c>
      <c r="B318" s="50"/>
      <c r="C318" s="51" t="s">
        <v>33</v>
      </c>
      <c r="D318" s="50"/>
      <c r="E318" s="51" t="s">
        <v>35</v>
      </c>
      <c r="F318" s="50"/>
      <c r="G318" s="51" t="s">
        <v>37</v>
      </c>
      <c r="H318" s="50"/>
      <c r="I318" s="51" t="s">
        <v>38</v>
      </c>
      <c r="J318" s="50"/>
      <c r="K318" s="50"/>
      <c r="L318" s="51" t="s">
        <v>167</v>
      </c>
      <c r="M318" s="50"/>
      <c r="N318" s="50"/>
      <c r="O318" s="51" t="s">
        <v>41</v>
      </c>
      <c r="P318" s="50"/>
      <c r="Q318" s="51"/>
      <c r="R318" s="50"/>
      <c r="S318" s="61" t="s">
        <v>275</v>
      </c>
      <c r="T318" s="50"/>
      <c r="U318" s="50"/>
      <c r="V318" s="50"/>
      <c r="W318" s="50"/>
      <c r="X318" s="50"/>
      <c r="Y318" s="50"/>
      <c r="Z318" s="50"/>
      <c r="AA318" s="51" t="s">
        <v>48</v>
      </c>
      <c r="AB318" s="50"/>
      <c r="AC318" s="50"/>
      <c r="AD318" s="50"/>
      <c r="AE318" s="50"/>
      <c r="AF318" s="51" t="s">
        <v>30</v>
      </c>
      <c r="AG318" s="50"/>
      <c r="AH318" s="50"/>
      <c r="AI318" s="19" t="s">
        <v>165</v>
      </c>
      <c r="AJ318" s="62" t="s">
        <v>166</v>
      </c>
      <c r="AK318" s="50"/>
      <c r="AL318" s="50"/>
      <c r="AM318" s="50"/>
      <c r="AN318" s="50"/>
      <c r="AO318" s="50"/>
      <c r="AP318" s="20">
        <v>841591460</v>
      </c>
      <c r="AQ318" s="20">
        <v>840000000</v>
      </c>
      <c r="AR318" s="20">
        <v>1591460</v>
      </c>
      <c r="AS318" s="59">
        <v>0</v>
      </c>
      <c r="AT318" s="60"/>
      <c r="AU318" s="59">
        <v>840000000</v>
      </c>
      <c r="AV318" s="60"/>
      <c r="AW318" s="20">
        <v>0</v>
      </c>
      <c r="AX318" s="20">
        <v>540000000</v>
      </c>
      <c r="AY318" s="20">
        <v>300000000</v>
      </c>
      <c r="AZ318" s="20">
        <v>540000000</v>
      </c>
      <c r="BA318" s="20">
        <v>0</v>
      </c>
      <c r="BB318" s="20">
        <v>540000000</v>
      </c>
      <c r="BC318" s="20">
        <v>0</v>
      </c>
      <c r="BD318" s="20">
        <v>0</v>
      </c>
      <c r="BE318" s="11"/>
    </row>
    <row r="319" spans="1:57" s="10" customFormat="1" x14ac:dyDescent="0.25">
      <c r="A319" s="14" t="s">
        <v>11</v>
      </c>
      <c r="B319" s="14" t="s">
        <v>11</v>
      </c>
      <c r="C319" s="14" t="s">
        <v>11</v>
      </c>
      <c r="D319" s="14" t="s">
        <v>11</v>
      </c>
      <c r="E319" s="14" t="s">
        <v>11</v>
      </c>
      <c r="F319" s="14" t="s">
        <v>11</v>
      </c>
      <c r="G319" s="14" t="s">
        <v>11</v>
      </c>
      <c r="H319" s="14" t="s">
        <v>11</v>
      </c>
      <c r="I319" s="14" t="s">
        <v>11</v>
      </c>
      <c r="J319" s="63" t="s">
        <v>11</v>
      </c>
      <c r="K319" s="50"/>
      <c r="L319" s="63" t="s">
        <v>11</v>
      </c>
      <c r="M319" s="50"/>
      <c r="N319" s="14" t="s">
        <v>11</v>
      </c>
      <c r="O319" s="14" t="s">
        <v>11</v>
      </c>
      <c r="P319" s="14" t="s">
        <v>11</v>
      </c>
      <c r="Q319" s="14" t="s">
        <v>11</v>
      </c>
      <c r="R319" s="14" t="s">
        <v>11</v>
      </c>
      <c r="S319" s="14" t="s">
        <v>11</v>
      </c>
      <c r="T319" s="14" t="s">
        <v>11</v>
      </c>
      <c r="U319" s="14" t="s">
        <v>11</v>
      </c>
      <c r="V319" s="14" t="s">
        <v>11</v>
      </c>
      <c r="W319" s="14" t="s">
        <v>11</v>
      </c>
      <c r="X319" s="14" t="s">
        <v>11</v>
      </c>
      <c r="Y319" s="14" t="s">
        <v>11</v>
      </c>
      <c r="Z319" s="14" t="s">
        <v>11</v>
      </c>
      <c r="AA319" s="63" t="s">
        <v>11</v>
      </c>
      <c r="AB319" s="50"/>
      <c r="AC319" s="63" t="s">
        <v>11</v>
      </c>
      <c r="AD319" s="50"/>
      <c r="AE319" s="14" t="s">
        <v>11</v>
      </c>
      <c r="AF319" s="14" t="s">
        <v>11</v>
      </c>
      <c r="AG319" s="14" t="s">
        <v>11</v>
      </c>
      <c r="AH319" s="14" t="s">
        <v>11</v>
      </c>
      <c r="AI319" s="14" t="s">
        <v>11</v>
      </c>
      <c r="AJ319" s="14" t="s">
        <v>11</v>
      </c>
      <c r="AK319" s="14" t="s">
        <v>11</v>
      </c>
      <c r="AL319" s="14" t="s">
        <v>11</v>
      </c>
      <c r="AM319" s="63" t="s">
        <v>11</v>
      </c>
      <c r="AN319" s="50"/>
      <c r="AO319" s="50"/>
      <c r="AP319" s="21" t="s">
        <v>11</v>
      </c>
      <c r="AQ319" s="21" t="s">
        <v>11</v>
      </c>
      <c r="AR319" s="21" t="s">
        <v>11</v>
      </c>
      <c r="AS319" s="68" t="s">
        <v>11</v>
      </c>
      <c r="AT319" s="60"/>
      <c r="AU319" s="68" t="s">
        <v>11</v>
      </c>
      <c r="AV319" s="60"/>
      <c r="AW319" s="21" t="s">
        <v>11</v>
      </c>
      <c r="AX319" s="21" t="s">
        <v>11</v>
      </c>
      <c r="AY319" s="21" t="s">
        <v>11</v>
      </c>
      <c r="AZ319" s="21" t="s">
        <v>11</v>
      </c>
      <c r="BA319" s="21" t="s">
        <v>11</v>
      </c>
      <c r="BB319" s="21" t="s">
        <v>11</v>
      </c>
      <c r="BC319" s="21" t="s">
        <v>11</v>
      </c>
      <c r="BD319" s="21" t="s">
        <v>11</v>
      </c>
      <c r="BE319" s="11"/>
    </row>
    <row r="320" spans="1:57" s="10" customFormat="1" ht="15" customHeight="1" x14ac:dyDescent="0.25">
      <c r="A320" s="56" t="s">
        <v>13</v>
      </c>
      <c r="B320" s="55"/>
      <c r="C320" s="55"/>
      <c r="D320" s="55"/>
      <c r="E320" s="55"/>
      <c r="F320" s="55"/>
      <c r="G320" s="53"/>
      <c r="H320" s="57" t="s">
        <v>192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/>
      <c r="AM320" s="55"/>
      <c r="AN320" s="55"/>
      <c r="AO320" s="53"/>
      <c r="AP320" s="21" t="s">
        <v>11</v>
      </c>
      <c r="AQ320" s="21" t="s">
        <v>11</v>
      </c>
      <c r="AR320" s="21" t="s">
        <v>11</v>
      </c>
      <c r="AS320" s="68" t="s">
        <v>11</v>
      </c>
      <c r="AT320" s="60"/>
      <c r="AU320" s="68" t="s">
        <v>11</v>
      </c>
      <c r="AV320" s="60"/>
      <c r="AW320" s="21" t="s">
        <v>11</v>
      </c>
      <c r="AX320" s="21" t="s">
        <v>11</v>
      </c>
      <c r="AY320" s="21" t="s">
        <v>11</v>
      </c>
      <c r="AZ320" s="21" t="s">
        <v>11</v>
      </c>
      <c r="BA320" s="21" t="s">
        <v>11</v>
      </c>
      <c r="BB320" s="21" t="s">
        <v>11</v>
      </c>
      <c r="BC320" s="21" t="s">
        <v>11</v>
      </c>
      <c r="BD320" s="21" t="s">
        <v>11</v>
      </c>
      <c r="BE320" s="11"/>
    </row>
    <row r="321" spans="1:57" s="10" customFormat="1" ht="27" customHeight="1" x14ac:dyDescent="0.25">
      <c r="A321" s="52" t="s">
        <v>15</v>
      </c>
      <c r="B321" s="53"/>
      <c r="C321" s="54" t="s">
        <v>16</v>
      </c>
      <c r="D321" s="53"/>
      <c r="E321" s="52" t="s">
        <v>17</v>
      </c>
      <c r="F321" s="53"/>
      <c r="G321" s="52" t="s">
        <v>18</v>
      </c>
      <c r="H321" s="53"/>
      <c r="I321" s="52" t="s">
        <v>19</v>
      </c>
      <c r="J321" s="55"/>
      <c r="K321" s="53"/>
      <c r="L321" s="52" t="s">
        <v>20</v>
      </c>
      <c r="M321" s="55"/>
      <c r="N321" s="53"/>
      <c r="O321" s="52" t="s">
        <v>21</v>
      </c>
      <c r="P321" s="53"/>
      <c r="Q321" s="52" t="s">
        <v>22</v>
      </c>
      <c r="R321" s="53"/>
      <c r="S321" s="52" t="s">
        <v>23</v>
      </c>
      <c r="T321" s="55"/>
      <c r="U321" s="55"/>
      <c r="V321" s="55"/>
      <c r="W321" s="55"/>
      <c r="X321" s="55"/>
      <c r="Y321" s="55"/>
      <c r="Z321" s="53"/>
      <c r="AA321" s="52" t="s">
        <v>24</v>
      </c>
      <c r="AB321" s="55"/>
      <c r="AC321" s="55"/>
      <c r="AD321" s="55"/>
      <c r="AE321" s="53"/>
      <c r="AF321" s="52" t="s">
        <v>25</v>
      </c>
      <c r="AG321" s="55"/>
      <c r="AH321" s="53"/>
      <c r="AI321" s="16" t="s">
        <v>235</v>
      </c>
      <c r="AJ321" s="52" t="s">
        <v>26</v>
      </c>
      <c r="AK321" s="55"/>
      <c r="AL321" s="55"/>
      <c r="AM321" s="55"/>
      <c r="AN321" s="55"/>
      <c r="AO321" s="53"/>
      <c r="AP321" s="12" t="s">
        <v>236</v>
      </c>
      <c r="AQ321" s="12" t="s">
        <v>237</v>
      </c>
      <c r="AR321" s="12" t="s">
        <v>238</v>
      </c>
      <c r="AS321" s="66" t="s">
        <v>239</v>
      </c>
      <c r="AT321" s="67"/>
      <c r="AU321" s="66" t="s">
        <v>240</v>
      </c>
      <c r="AV321" s="67"/>
      <c r="AW321" s="12" t="s">
        <v>241</v>
      </c>
      <c r="AX321" s="12" t="s">
        <v>242</v>
      </c>
      <c r="AY321" s="12" t="s">
        <v>243</v>
      </c>
      <c r="AZ321" s="12" t="s">
        <v>244</v>
      </c>
      <c r="BA321" s="12" t="s">
        <v>245</v>
      </c>
      <c r="BB321" s="12" t="s">
        <v>246</v>
      </c>
      <c r="BC321" s="12" t="s">
        <v>247</v>
      </c>
      <c r="BD321" s="12" t="s">
        <v>248</v>
      </c>
      <c r="BE321" s="11"/>
    </row>
    <row r="322" spans="1:57" s="10" customFormat="1" ht="15" customHeight="1" x14ac:dyDescent="0.25">
      <c r="A322" s="49" t="s">
        <v>27</v>
      </c>
      <c r="B322" s="50"/>
      <c r="C322" s="49"/>
      <c r="D322" s="50"/>
      <c r="E322" s="49"/>
      <c r="F322" s="50"/>
      <c r="G322" s="49"/>
      <c r="H322" s="50"/>
      <c r="I322" s="49"/>
      <c r="J322" s="50"/>
      <c r="K322" s="50"/>
      <c r="L322" s="49"/>
      <c r="M322" s="50"/>
      <c r="N322" s="50"/>
      <c r="O322" s="49"/>
      <c r="P322" s="50"/>
      <c r="Q322" s="49"/>
      <c r="R322" s="50"/>
      <c r="S322" s="58" t="s">
        <v>28</v>
      </c>
      <c r="T322" s="50"/>
      <c r="U322" s="50"/>
      <c r="V322" s="50"/>
      <c r="W322" s="50"/>
      <c r="X322" s="50"/>
      <c r="Y322" s="50"/>
      <c r="Z322" s="50"/>
      <c r="AA322" s="49" t="s">
        <v>29</v>
      </c>
      <c r="AB322" s="50"/>
      <c r="AC322" s="50"/>
      <c r="AD322" s="50"/>
      <c r="AE322" s="50"/>
      <c r="AF322" s="49" t="s">
        <v>30</v>
      </c>
      <c r="AG322" s="50"/>
      <c r="AH322" s="50"/>
      <c r="AI322" s="17" t="s">
        <v>153</v>
      </c>
      <c r="AJ322" s="64" t="s">
        <v>154</v>
      </c>
      <c r="AK322" s="50"/>
      <c r="AL322" s="50"/>
      <c r="AM322" s="50"/>
      <c r="AN322" s="50"/>
      <c r="AO322" s="50"/>
      <c r="AP322" s="18">
        <v>391739500</v>
      </c>
      <c r="AQ322" s="18">
        <v>391237500</v>
      </c>
      <c r="AR322" s="18">
        <v>502000</v>
      </c>
      <c r="AS322" s="65">
        <v>0</v>
      </c>
      <c r="AT322" s="60"/>
      <c r="AU322" s="65">
        <v>372914500</v>
      </c>
      <c r="AV322" s="60"/>
      <c r="AW322" s="18">
        <v>18323000</v>
      </c>
      <c r="AX322" s="18">
        <v>322268000</v>
      </c>
      <c r="AY322" s="18">
        <v>50646500</v>
      </c>
      <c r="AZ322" s="18">
        <v>322268000</v>
      </c>
      <c r="BA322" s="18">
        <v>0</v>
      </c>
      <c r="BB322" s="18">
        <v>322268000</v>
      </c>
      <c r="BC322" s="18">
        <v>0</v>
      </c>
      <c r="BD322" s="18">
        <v>0</v>
      </c>
      <c r="BE322" s="11"/>
    </row>
    <row r="323" spans="1:57" s="10" customFormat="1" ht="15" customHeight="1" x14ac:dyDescent="0.25">
      <c r="A323" s="49" t="s">
        <v>27</v>
      </c>
      <c r="B323" s="50"/>
      <c r="C323" s="49" t="s">
        <v>156</v>
      </c>
      <c r="D323" s="50"/>
      <c r="E323" s="49"/>
      <c r="F323" s="50"/>
      <c r="G323" s="49"/>
      <c r="H323" s="50"/>
      <c r="I323" s="49"/>
      <c r="J323" s="50"/>
      <c r="K323" s="50"/>
      <c r="L323" s="49"/>
      <c r="M323" s="50"/>
      <c r="N323" s="50"/>
      <c r="O323" s="49"/>
      <c r="P323" s="50"/>
      <c r="Q323" s="49"/>
      <c r="R323" s="50"/>
      <c r="S323" s="58" t="s">
        <v>157</v>
      </c>
      <c r="T323" s="50"/>
      <c r="U323" s="50"/>
      <c r="V323" s="50"/>
      <c r="W323" s="50"/>
      <c r="X323" s="50"/>
      <c r="Y323" s="50"/>
      <c r="Z323" s="50"/>
      <c r="AA323" s="49" t="s">
        <v>29</v>
      </c>
      <c r="AB323" s="50"/>
      <c r="AC323" s="50"/>
      <c r="AD323" s="50"/>
      <c r="AE323" s="50"/>
      <c r="AF323" s="49" t="s">
        <v>30</v>
      </c>
      <c r="AG323" s="50"/>
      <c r="AH323" s="50"/>
      <c r="AI323" s="17" t="s">
        <v>153</v>
      </c>
      <c r="AJ323" s="64" t="s">
        <v>154</v>
      </c>
      <c r="AK323" s="50"/>
      <c r="AL323" s="50"/>
      <c r="AM323" s="50"/>
      <c r="AN323" s="50"/>
      <c r="AO323" s="50"/>
      <c r="AP323" s="18">
        <v>391739500</v>
      </c>
      <c r="AQ323" s="18">
        <v>391237500</v>
      </c>
      <c r="AR323" s="18">
        <v>502000</v>
      </c>
      <c r="AS323" s="65">
        <v>0</v>
      </c>
      <c r="AT323" s="60"/>
      <c r="AU323" s="65">
        <v>372914500</v>
      </c>
      <c r="AV323" s="60"/>
      <c r="AW323" s="18">
        <v>18323000</v>
      </c>
      <c r="AX323" s="18">
        <v>322268000</v>
      </c>
      <c r="AY323" s="18">
        <v>50646500</v>
      </c>
      <c r="AZ323" s="18">
        <v>322268000</v>
      </c>
      <c r="BA323" s="18">
        <v>0</v>
      </c>
      <c r="BB323" s="18">
        <v>322268000</v>
      </c>
      <c r="BC323" s="18">
        <v>0</v>
      </c>
      <c r="BD323" s="18">
        <v>0</v>
      </c>
      <c r="BE323" s="11"/>
    </row>
    <row r="324" spans="1:57" s="10" customFormat="1" ht="15" customHeight="1" x14ac:dyDescent="0.25">
      <c r="A324" s="49" t="s">
        <v>27</v>
      </c>
      <c r="B324" s="50"/>
      <c r="C324" s="49" t="s">
        <v>156</v>
      </c>
      <c r="D324" s="50"/>
      <c r="E324" s="49" t="s">
        <v>35</v>
      </c>
      <c r="F324" s="50"/>
      <c r="G324" s="49"/>
      <c r="H324" s="50"/>
      <c r="I324" s="49"/>
      <c r="J324" s="50"/>
      <c r="K324" s="50"/>
      <c r="L324" s="49"/>
      <c r="M324" s="50"/>
      <c r="N324" s="50"/>
      <c r="O324" s="49"/>
      <c r="P324" s="50"/>
      <c r="Q324" s="49"/>
      <c r="R324" s="50"/>
      <c r="S324" s="58" t="s">
        <v>36</v>
      </c>
      <c r="T324" s="50"/>
      <c r="U324" s="50"/>
      <c r="V324" s="50"/>
      <c r="W324" s="50"/>
      <c r="X324" s="50"/>
      <c r="Y324" s="50"/>
      <c r="Z324" s="50"/>
      <c r="AA324" s="49" t="s">
        <v>29</v>
      </c>
      <c r="AB324" s="50"/>
      <c r="AC324" s="50"/>
      <c r="AD324" s="50"/>
      <c r="AE324" s="50"/>
      <c r="AF324" s="49" t="s">
        <v>30</v>
      </c>
      <c r="AG324" s="50"/>
      <c r="AH324" s="50"/>
      <c r="AI324" s="17" t="s">
        <v>153</v>
      </c>
      <c r="AJ324" s="64" t="s">
        <v>154</v>
      </c>
      <c r="AK324" s="50"/>
      <c r="AL324" s="50"/>
      <c r="AM324" s="50"/>
      <c r="AN324" s="50"/>
      <c r="AO324" s="50"/>
      <c r="AP324" s="18">
        <v>391739500</v>
      </c>
      <c r="AQ324" s="18">
        <v>391237500</v>
      </c>
      <c r="AR324" s="18">
        <v>502000</v>
      </c>
      <c r="AS324" s="65">
        <v>0</v>
      </c>
      <c r="AT324" s="60"/>
      <c r="AU324" s="65">
        <v>372914500</v>
      </c>
      <c r="AV324" s="60"/>
      <c r="AW324" s="18">
        <v>18323000</v>
      </c>
      <c r="AX324" s="18">
        <v>322268000</v>
      </c>
      <c r="AY324" s="18">
        <v>50646500</v>
      </c>
      <c r="AZ324" s="18">
        <v>322268000</v>
      </c>
      <c r="BA324" s="18">
        <v>0</v>
      </c>
      <c r="BB324" s="18">
        <v>322268000</v>
      </c>
      <c r="BC324" s="18">
        <v>0</v>
      </c>
      <c r="BD324" s="18">
        <v>0</v>
      </c>
      <c r="BE324" s="11"/>
    </row>
    <row r="325" spans="1:57" s="10" customFormat="1" ht="15" customHeight="1" x14ac:dyDescent="0.25">
      <c r="A325" s="49" t="s">
        <v>27</v>
      </c>
      <c r="B325" s="50"/>
      <c r="C325" s="49" t="s">
        <v>156</v>
      </c>
      <c r="D325" s="50"/>
      <c r="E325" s="49" t="s">
        <v>35</v>
      </c>
      <c r="F325" s="50"/>
      <c r="G325" s="49" t="s">
        <v>158</v>
      </c>
      <c r="H325" s="50"/>
      <c r="I325" s="49"/>
      <c r="J325" s="50"/>
      <c r="K325" s="50"/>
      <c r="L325" s="49"/>
      <c r="M325" s="50"/>
      <c r="N325" s="50"/>
      <c r="O325" s="49"/>
      <c r="P325" s="50"/>
      <c r="Q325" s="49"/>
      <c r="R325" s="50"/>
      <c r="S325" s="58" t="s">
        <v>270</v>
      </c>
      <c r="T325" s="50"/>
      <c r="U325" s="50"/>
      <c r="V325" s="50"/>
      <c r="W325" s="50"/>
      <c r="X325" s="50"/>
      <c r="Y325" s="50"/>
      <c r="Z325" s="50"/>
      <c r="AA325" s="49" t="s">
        <v>29</v>
      </c>
      <c r="AB325" s="50"/>
      <c r="AC325" s="50"/>
      <c r="AD325" s="50"/>
      <c r="AE325" s="50"/>
      <c r="AF325" s="49" t="s">
        <v>30</v>
      </c>
      <c r="AG325" s="50"/>
      <c r="AH325" s="50"/>
      <c r="AI325" s="17" t="s">
        <v>153</v>
      </c>
      <c r="AJ325" s="64" t="s">
        <v>154</v>
      </c>
      <c r="AK325" s="50"/>
      <c r="AL325" s="50"/>
      <c r="AM325" s="50"/>
      <c r="AN325" s="50"/>
      <c r="AO325" s="50"/>
      <c r="AP325" s="18">
        <v>391739500</v>
      </c>
      <c r="AQ325" s="18">
        <v>391237500</v>
      </c>
      <c r="AR325" s="18">
        <v>502000</v>
      </c>
      <c r="AS325" s="65">
        <v>0</v>
      </c>
      <c r="AT325" s="60"/>
      <c r="AU325" s="65">
        <v>372914500</v>
      </c>
      <c r="AV325" s="60"/>
      <c r="AW325" s="18">
        <v>18323000</v>
      </c>
      <c r="AX325" s="18">
        <v>322268000</v>
      </c>
      <c r="AY325" s="18">
        <v>50646500</v>
      </c>
      <c r="AZ325" s="18">
        <v>322268000</v>
      </c>
      <c r="BA325" s="18">
        <v>0</v>
      </c>
      <c r="BB325" s="18">
        <v>322268000</v>
      </c>
      <c r="BC325" s="18">
        <v>0</v>
      </c>
      <c r="BD325" s="18">
        <v>0</v>
      </c>
      <c r="BE325" s="11"/>
    </row>
    <row r="326" spans="1:57" s="10" customFormat="1" ht="15" customHeight="1" x14ac:dyDescent="0.25">
      <c r="A326" s="49" t="s">
        <v>27</v>
      </c>
      <c r="B326" s="50"/>
      <c r="C326" s="49" t="s">
        <v>156</v>
      </c>
      <c r="D326" s="50"/>
      <c r="E326" s="49" t="s">
        <v>35</v>
      </c>
      <c r="F326" s="50"/>
      <c r="G326" s="49" t="s">
        <v>158</v>
      </c>
      <c r="H326" s="50"/>
      <c r="I326" s="49" t="s">
        <v>38</v>
      </c>
      <c r="J326" s="50"/>
      <c r="K326" s="50"/>
      <c r="L326" s="49"/>
      <c r="M326" s="50"/>
      <c r="N326" s="50"/>
      <c r="O326" s="49"/>
      <c r="P326" s="50"/>
      <c r="Q326" s="49"/>
      <c r="R326" s="50"/>
      <c r="S326" s="58" t="s">
        <v>270</v>
      </c>
      <c r="T326" s="50"/>
      <c r="U326" s="50"/>
      <c r="V326" s="50"/>
      <c r="W326" s="50"/>
      <c r="X326" s="50"/>
      <c r="Y326" s="50"/>
      <c r="Z326" s="50"/>
      <c r="AA326" s="49" t="s">
        <v>29</v>
      </c>
      <c r="AB326" s="50"/>
      <c r="AC326" s="50"/>
      <c r="AD326" s="50"/>
      <c r="AE326" s="50"/>
      <c r="AF326" s="49" t="s">
        <v>30</v>
      </c>
      <c r="AG326" s="50"/>
      <c r="AH326" s="50"/>
      <c r="AI326" s="17" t="s">
        <v>153</v>
      </c>
      <c r="AJ326" s="64" t="s">
        <v>154</v>
      </c>
      <c r="AK326" s="50"/>
      <c r="AL326" s="50"/>
      <c r="AM326" s="50"/>
      <c r="AN326" s="50"/>
      <c r="AO326" s="50"/>
      <c r="AP326" s="18">
        <v>391739500</v>
      </c>
      <c r="AQ326" s="18">
        <v>391237500</v>
      </c>
      <c r="AR326" s="18">
        <v>502000</v>
      </c>
      <c r="AS326" s="65">
        <v>0</v>
      </c>
      <c r="AT326" s="60"/>
      <c r="AU326" s="65">
        <v>372914500</v>
      </c>
      <c r="AV326" s="60"/>
      <c r="AW326" s="18">
        <v>18323000</v>
      </c>
      <c r="AX326" s="18">
        <v>322268000</v>
      </c>
      <c r="AY326" s="18">
        <v>50646500</v>
      </c>
      <c r="AZ326" s="18">
        <v>322268000</v>
      </c>
      <c r="BA326" s="18">
        <v>0</v>
      </c>
      <c r="BB326" s="18">
        <v>322268000</v>
      </c>
      <c r="BC326" s="18">
        <v>0</v>
      </c>
      <c r="BD326" s="18">
        <v>0</v>
      </c>
      <c r="BE326" s="11"/>
    </row>
    <row r="327" spans="1:57" s="10" customFormat="1" ht="15" customHeight="1" x14ac:dyDescent="0.25">
      <c r="A327" s="49" t="s">
        <v>27</v>
      </c>
      <c r="B327" s="50"/>
      <c r="C327" s="49" t="s">
        <v>156</v>
      </c>
      <c r="D327" s="50"/>
      <c r="E327" s="49" t="s">
        <v>35</v>
      </c>
      <c r="F327" s="50"/>
      <c r="G327" s="49" t="s">
        <v>158</v>
      </c>
      <c r="H327" s="50"/>
      <c r="I327" s="49" t="s">
        <v>38</v>
      </c>
      <c r="J327" s="50"/>
      <c r="K327" s="50"/>
      <c r="L327" s="49" t="s">
        <v>193</v>
      </c>
      <c r="M327" s="50"/>
      <c r="N327" s="50"/>
      <c r="O327" s="49"/>
      <c r="P327" s="50"/>
      <c r="Q327" s="49"/>
      <c r="R327" s="50"/>
      <c r="S327" s="58" t="s">
        <v>194</v>
      </c>
      <c r="T327" s="50"/>
      <c r="U327" s="50"/>
      <c r="V327" s="50"/>
      <c r="W327" s="50"/>
      <c r="X327" s="50"/>
      <c r="Y327" s="50"/>
      <c r="Z327" s="50"/>
      <c r="AA327" s="49" t="s">
        <v>29</v>
      </c>
      <c r="AB327" s="50"/>
      <c r="AC327" s="50"/>
      <c r="AD327" s="50"/>
      <c r="AE327" s="50"/>
      <c r="AF327" s="49" t="s">
        <v>30</v>
      </c>
      <c r="AG327" s="50"/>
      <c r="AH327" s="50"/>
      <c r="AI327" s="17" t="s">
        <v>153</v>
      </c>
      <c r="AJ327" s="64" t="s">
        <v>154</v>
      </c>
      <c r="AK327" s="50"/>
      <c r="AL327" s="50"/>
      <c r="AM327" s="50"/>
      <c r="AN327" s="50"/>
      <c r="AO327" s="50"/>
      <c r="AP327" s="18">
        <v>391739500</v>
      </c>
      <c r="AQ327" s="18">
        <v>391237500</v>
      </c>
      <c r="AR327" s="18">
        <v>502000</v>
      </c>
      <c r="AS327" s="65">
        <v>0</v>
      </c>
      <c r="AT327" s="60"/>
      <c r="AU327" s="65">
        <v>372914500</v>
      </c>
      <c r="AV327" s="60"/>
      <c r="AW327" s="18">
        <v>18323000</v>
      </c>
      <c r="AX327" s="18">
        <v>322268000</v>
      </c>
      <c r="AY327" s="18">
        <v>50646500</v>
      </c>
      <c r="AZ327" s="18">
        <v>322268000</v>
      </c>
      <c r="BA327" s="18">
        <v>0</v>
      </c>
      <c r="BB327" s="18">
        <v>322268000</v>
      </c>
      <c r="BC327" s="18">
        <v>0</v>
      </c>
      <c r="BD327" s="18">
        <v>0</v>
      </c>
      <c r="BE327" s="11"/>
    </row>
    <row r="328" spans="1:57" s="10" customFormat="1" ht="15" customHeight="1" x14ac:dyDescent="0.25">
      <c r="A328" s="51" t="s">
        <v>27</v>
      </c>
      <c r="B328" s="50"/>
      <c r="C328" s="51" t="s">
        <v>156</v>
      </c>
      <c r="D328" s="50"/>
      <c r="E328" s="51" t="s">
        <v>35</v>
      </c>
      <c r="F328" s="50"/>
      <c r="G328" s="51" t="s">
        <v>158</v>
      </c>
      <c r="H328" s="50"/>
      <c r="I328" s="51" t="s">
        <v>38</v>
      </c>
      <c r="J328" s="50"/>
      <c r="K328" s="50"/>
      <c r="L328" s="51" t="s">
        <v>193</v>
      </c>
      <c r="M328" s="50"/>
      <c r="N328" s="50"/>
      <c r="O328" s="51" t="s">
        <v>41</v>
      </c>
      <c r="P328" s="50"/>
      <c r="Q328" s="51"/>
      <c r="R328" s="50"/>
      <c r="S328" s="61" t="s">
        <v>290</v>
      </c>
      <c r="T328" s="50"/>
      <c r="U328" s="50"/>
      <c r="V328" s="50"/>
      <c r="W328" s="50"/>
      <c r="X328" s="50"/>
      <c r="Y328" s="50"/>
      <c r="Z328" s="50"/>
      <c r="AA328" s="51" t="s">
        <v>29</v>
      </c>
      <c r="AB328" s="50"/>
      <c r="AC328" s="50"/>
      <c r="AD328" s="50"/>
      <c r="AE328" s="50"/>
      <c r="AF328" s="51" t="s">
        <v>30</v>
      </c>
      <c r="AG328" s="50"/>
      <c r="AH328" s="50"/>
      <c r="AI328" s="19" t="s">
        <v>153</v>
      </c>
      <c r="AJ328" s="62" t="s">
        <v>154</v>
      </c>
      <c r="AK328" s="50"/>
      <c r="AL328" s="50"/>
      <c r="AM328" s="50"/>
      <c r="AN328" s="50"/>
      <c r="AO328" s="50"/>
      <c r="AP328" s="20">
        <v>391739500</v>
      </c>
      <c r="AQ328" s="20">
        <v>391237500</v>
      </c>
      <c r="AR328" s="20">
        <v>502000</v>
      </c>
      <c r="AS328" s="59">
        <v>0</v>
      </c>
      <c r="AT328" s="60"/>
      <c r="AU328" s="59">
        <v>372914500</v>
      </c>
      <c r="AV328" s="60"/>
      <c r="AW328" s="20">
        <v>18323000</v>
      </c>
      <c r="AX328" s="20">
        <v>322268000</v>
      </c>
      <c r="AY328" s="20">
        <v>50646500</v>
      </c>
      <c r="AZ328" s="20">
        <v>322268000</v>
      </c>
      <c r="BA328" s="20">
        <v>0</v>
      </c>
      <c r="BB328" s="20">
        <v>322268000</v>
      </c>
      <c r="BC328" s="20">
        <v>0</v>
      </c>
      <c r="BD328" s="20">
        <v>0</v>
      </c>
      <c r="BE328" s="11"/>
    </row>
    <row r="329" spans="1:57" s="10" customFormat="1" x14ac:dyDescent="0.25">
      <c r="A329" s="14" t="s">
        <v>11</v>
      </c>
      <c r="B329" s="14" t="s">
        <v>11</v>
      </c>
      <c r="C329" s="14" t="s">
        <v>11</v>
      </c>
      <c r="D329" s="14" t="s">
        <v>11</v>
      </c>
      <c r="E329" s="14" t="s">
        <v>11</v>
      </c>
      <c r="F329" s="14" t="s">
        <v>11</v>
      </c>
      <c r="G329" s="14" t="s">
        <v>11</v>
      </c>
      <c r="H329" s="14" t="s">
        <v>11</v>
      </c>
      <c r="I329" s="14" t="s">
        <v>11</v>
      </c>
      <c r="J329" s="63" t="s">
        <v>11</v>
      </c>
      <c r="K329" s="50"/>
      <c r="L329" s="63" t="s">
        <v>11</v>
      </c>
      <c r="M329" s="50"/>
      <c r="N329" s="14" t="s">
        <v>11</v>
      </c>
      <c r="O329" s="14" t="s">
        <v>11</v>
      </c>
      <c r="P329" s="14" t="s">
        <v>11</v>
      </c>
      <c r="Q329" s="14" t="s">
        <v>11</v>
      </c>
      <c r="R329" s="14" t="s">
        <v>11</v>
      </c>
      <c r="S329" s="14" t="s">
        <v>11</v>
      </c>
      <c r="T329" s="14" t="s">
        <v>11</v>
      </c>
      <c r="U329" s="14" t="s">
        <v>11</v>
      </c>
      <c r="V329" s="14" t="s">
        <v>11</v>
      </c>
      <c r="W329" s="14" t="s">
        <v>11</v>
      </c>
      <c r="X329" s="14" t="s">
        <v>11</v>
      </c>
      <c r="Y329" s="14" t="s">
        <v>11</v>
      </c>
      <c r="Z329" s="14" t="s">
        <v>11</v>
      </c>
      <c r="AA329" s="63" t="s">
        <v>11</v>
      </c>
      <c r="AB329" s="50"/>
      <c r="AC329" s="63" t="s">
        <v>11</v>
      </c>
      <c r="AD329" s="50"/>
      <c r="AE329" s="14" t="s">
        <v>11</v>
      </c>
      <c r="AF329" s="14" t="s">
        <v>11</v>
      </c>
      <c r="AG329" s="14" t="s">
        <v>11</v>
      </c>
      <c r="AH329" s="14" t="s">
        <v>11</v>
      </c>
      <c r="AI329" s="14" t="s">
        <v>11</v>
      </c>
      <c r="AJ329" s="14" t="s">
        <v>11</v>
      </c>
      <c r="AK329" s="14" t="s">
        <v>11</v>
      </c>
      <c r="AL329" s="14" t="s">
        <v>11</v>
      </c>
      <c r="AM329" s="63" t="s">
        <v>11</v>
      </c>
      <c r="AN329" s="50"/>
      <c r="AO329" s="50"/>
      <c r="AP329" s="21" t="s">
        <v>11</v>
      </c>
      <c r="AQ329" s="21" t="s">
        <v>11</v>
      </c>
      <c r="AR329" s="21" t="s">
        <v>11</v>
      </c>
      <c r="AS329" s="68" t="s">
        <v>11</v>
      </c>
      <c r="AT329" s="60"/>
      <c r="AU329" s="68" t="s">
        <v>11</v>
      </c>
      <c r="AV329" s="60"/>
      <c r="AW329" s="21" t="s">
        <v>11</v>
      </c>
      <c r="AX329" s="21" t="s">
        <v>11</v>
      </c>
      <c r="AY329" s="21" t="s">
        <v>11</v>
      </c>
      <c r="AZ329" s="21" t="s">
        <v>11</v>
      </c>
      <c r="BA329" s="21" t="s">
        <v>11</v>
      </c>
      <c r="BB329" s="21" t="s">
        <v>11</v>
      </c>
      <c r="BC329" s="21" t="s">
        <v>11</v>
      </c>
      <c r="BD329" s="21" t="s">
        <v>11</v>
      </c>
      <c r="BE329" s="11"/>
    </row>
    <row r="330" spans="1:57" s="10" customFormat="1" ht="15" customHeight="1" x14ac:dyDescent="0.25">
      <c r="A330" s="56" t="s">
        <v>13</v>
      </c>
      <c r="B330" s="55"/>
      <c r="C330" s="55"/>
      <c r="D330" s="55"/>
      <c r="E330" s="55"/>
      <c r="F330" s="55"/>
      <c r="G330" s="53"/>
      <c r="H330" s="57" t="s">
        <v>291</v>
      </c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  <c r="AK330" s="55"/>
      <c r="AL330" s="55"/>
      <c r="AM330" s="55"/>
      <c r="AN330" s="55"/>
      <c r="AO330" s="53"/>
      <c r="AP330" s="21" t="s">
        <v>11</v>
      </c>
      <c r="AQ330" s="21" t="s">
        <v>11</v>
      </c>
      <c r="AR330" s="21" t="s">
        <v>11</v>
      </c>
      <c r="AS330" s="68" t="s">
        <v>11</v>
      </c>
      <c r="AT330" s="60"/>
      <c r="AU330" s="68" t="s">
        <v>11</v>
      </c>
      <c r="AV330" s="60"/>
      <c r="AW330" s="21" t="s">
        <v>11</v>
      </c>
      <c r="AX330" s="21" t="s">
        <v>11</v>
      </c>
      <c r="AY330" s="21" t="s">
        <v>11</v>
      </c>
      <c r="AZ330" s="21" t="s">
        <v>11</v>
      </c>
      <c r="BA330" s="21" t="s">
        <v>11</v>
      </c>
      <c r="BB330" s="21" t="s">
        <v>11</v>
      </c>
      <c r="BC330" s="21" t="s">
        <v>11</v>
      </c>
      <c r="BD330" s="21" t="s">
        <v>11</v>
      </c>
      <c r="BE330" s="11"/>
    </row>
    <row r="331" spans="1:57" s="10" customFormat="1" ht="27" customHeight="1" x14ac:dyDescent="0.25">
      <c r="A331" s="52" t="s">
        <v>15</v>
      </c>
      <c r="B331" s="53"/>
      <c r="C331" s="54" t="s">
        <v>16</v>
      </c>
      <c r="D331" s="53"/>
      <c r="E331" s="52" t="s">
        <v>17</v>
      </c>
      <c r="F331" s="53"/>
      <c r="G331" s="52" t="s">
        <v>18</v>
      </c>
      <c r="H331" s="53"/>
      <c r="I331" s="52" t="s">
        <v>19</v>
      </c>
      <c r="J331" s="55"/>
      <c r="K331" s="53"/>
      <c r="L331" s="52" t="s">
        <v>20</v>
      </c>
      <c r="M331" s="55"/>
      <c r="N331" s="53"/>
      <c r="O331" s="52" t="s">
        <v>21</v>
      </c>
      <c r="P331" s="53"/>
      <c r="Q331" s="52" t="s">
        <v>22</v>
      </c>
      <c r="R331" s="53"/>
      <c r="S331" s="52" t="s">
        <v>23</v>
      </c>
      <c r="T331" s="55"/>
      <c r="U331" s="55"/>
      <c r="V331" s="55"/>
      <c r="W331" s="55"/>
      <c r="X331" s="55"/>
      <c r="Y331" s="55"/>
      <c r="Z331" s="53"/>
      <c r="AA331" s="52" t="s">
        <v>24</v>
      </c>
      <c r="AB331" s="55"/>
      <c r="AC331" s="55"/>
      <c r="AD331" s="55"/>
      <c r="AE331" s="53"/>
      <c r="AF331" s="52" t="s">
        <v>25</v>
      </c>
      <c r="AG331" s="55"/>
      <c r="AH331" s="53"/>
      <c r="AI331" s="16" t="s">
        <v>235</v>
      </c>
      <c r="AJ331" s="52" t="s">
        <v>26</v>
      </c>
      <c r="AK331" s="55"/>
      <c r="AL331" s="55"/>
      <c r="AM331" s="55"/>
      <c r="AN331" s="55"/>
      <c r="AO331" s="53"/>
      <c r="AP331" s="12" t="s">
        <v>236</v>
      </c>
      <c r="AQ331" s="12" t="s">
        <v>237</v>
      </c>
      <c r="AR331" s="12" t="s">
        <v>238</v>
      </c>
      <c r="AS331" s="66" t="s">
        <v>239</v>
      </c>
      <c r="AT331" s="67"/>
      <c r="AU331" s="66" t="s">
        <v>240</v>
      </c>
      <c r="AV331" s="67"/>
      <c r="AW331" s="12" t="s">
        <v>241</v>
      </c>
      <c r="AX331" s="12" t="s">
        <v>242</v>
      </c>
      <c r="AY331" s="12" t="s">
        <v>243</v>
      </c>
      <c r="AZ331" s="12" t="s">
        <v>244</v>
      </c>
      <c r="BA331" s="12" t="s">
        <v>245</v>
      </c>
      <c r="BB331" s="12" t="s">
        <v>246</v>
      </c>
      <c r="BC331" s="12" t="s">
        <v>247</v>
      </c>
      <c r="BD331" s="12" t="s">
        <v>248</v>
      </c>
      <c r="BE331" s="11"/>
    </row>
    <row r="332" spans="1:57" s="10" customFormat="1" ht="15" customHeight="1" x14ac:dyDescent="0.25">
      <c r="A332" s="49" t="s">
        <v>27</v>
      </c>
      <c r="B332" s="50"/>
      <c r="C332" s="49"/>
      <c r="D332" s="50"/>
      <c r="E332" s="49"/>
      <c r="F332" s="50"/>
      <c r="G332" s="49"/>
      <c r="H332" s="50"/>
      <c r="I332" s="49"/>
      <c r="J332" s="50"/>
      <c r="K332" s="50"/>
      <c r="L332" s="49"/>
      <c r="M332" s="50"/>
      <c r="N332" s="50"/>
      <c r="O332" s="49"/>
      <c r="P332" s="50"/>
      <c r="Q332" s="49"/>
      <c r="R332" s="50"/>
      <c r="S332" s="58" t="s">
        <v>28</v>
      </c>
      <c r="T332" s="50"/>
      <c r="U332" s="50"/>
      <c r="V332" s="50"/>
      <c r="W332" s="50"/>
      <c r="X332" s="50"/>
      <c r="Y332" s="50"/>
      <c r="Z332" s="50"/>
      <c r="AA332" s="49" t="s">
        <v>48</v>
      </c>
      <c r="AB332" s="50"/>
      <c r="AC332" s="50"/>
      <c r="AD332" s="50"/>
      <c r="AE332" s="50"/>
      <c r="AF332" s="49" t="s">
        <v>30</v>
      </c>
      <c r="AG332" s="50"/>
      <c r="AH332" s="50"/>
      <c r="AI332" s="17" t="s">
        <v>165</v>
      </c>
      <c r="AJ332" s="64" t="s">
        <v>166</v>
      </c>
      <c r="AK332" s="50"/>
      <c r="AL332" s="50"/>
      <c r="AM332" s="50"/>
      <c r="AN332" s="50"/>
      <c r="AO332" s="50"/>
      <c r="AP332" s="18">
        <v>2712368040</v>
      </c>
      <c r="AQ332" s="18">
        <v>2624581270.8000002</v>
      </c>
      <c r="AR332" s="18">
        <v>87786769.200000003</v>
      </c>
      <c r="AS332" s="65">
        <v>0</v>
      </c>
      <c r="AT332" s="60"/>
      <c r="AU332" s="65">
        <v>2321111521.3000002</v>
      </c>
      <c r="AV332" s="60"/>
      <c r="AW332" s="18">
        <v>303469749.5</v>
      </c>
      <c r="AX332" s="18">
        <v>1648188240.5</v>
      </c>
      <c r="AY332" s="18">
        <v>672923280.79999995</v>
      </c>
      <c r="AZ332" s="18">
        <v>1648188240.5</v>
      </c>
      <c r="BA332" s="18">
        <v>0</v>
      </c>
      <c r="BB332" s="18">
        <v>1648188240.5</v>
      </c>
      <c r="BC332" s="18">
        <v>0</v>
      </c>
      <c r="BD332" s="18">
        <v>3762150</v>
      </c>
      <c r="BE332" s="11"/>
    </row>
    <row r="333" spans="1:57" s="10" customFormat="1" ht="15" customHeight="1" x14ac:dyDescent="0.25">
      <c r="A333" s="49" t="s">
        <v>27</v>
      </c>
      <c r="B333" s="50"/>
      <c r="C333" s="49" t="s">
        <v>33</v>
      </c>
      <c r="D333" s="50"/>
      <c r="E333" s="49"/>
      <c r="F333" s="50"/>
      <c r="G333" s="49"/>
      <c r="H333" s="50"/>
      <c r="I333" s="49"/>
      <c r="J333" s="50"/>
      <c r="K333" s="50"/>
      <c r="L333" s="49"/>
      <c r="M333" s="50"/>
      <c r="N333" s="50"/>
      <c r="O333" s="49"/>
      <c r="P333" s="50"/>
      <c r="Q333" s="49"/>
      <c r="R333" s="50"/>
      <c r="S333" s="58" t="s">
        <v>34</v>
      </c>
      <c r="T333" s="50"/>
      <c r="U333" s="50"/>
      <c r="V333" s="50"/>
      <c r="W333" s="50"/>
      <c r="X333" s="50"/>
      <c r="Y333" s="50"/>
      <c r="Z333" s="50"/>
      <c r="AA333" s="49" t="s">
        <v>48</v>
      </c>
      <c r="AB333" s="50"/>
      <c r="AC333" s="50"/>
      <c r="AD333" s="50"/>
      <c r="AE333" s="50"/>
      <c r="AF333" s="49" t="s">
        <v>30</v>
      </c>
      <c r="AG333" s="50"/>
      <c r="AH333" s="50"/>
      <c r="AI333" s="17" t="s">
        <v>165</v>
      </c>
      <c r="AJ333" s="64" t="s">
        <v>166</v>
      </c>
      <c r="AK333" s="50"/>
      <c r="AL333" s="50"/>
      <c r="AM333" s="50"/>
      <c r="AN333" s="50"/>
      <c r="AO333" s="50"/>
      <c r="AP333" s="18">
        <v>2712368040</v>
      </c>
      <c r="AQ333" s="18">
        <v>2624581270.8000002</v>
      </c>
      <c r="AR333" s="18">
        <v>87786769.200000003</v>
      </c>
      <c r="AS333" s="65">
        <v>0</v>
      </c>
      <c r="AT333" s="60"/>
      <c r="AU333" s="65">
        <v>2321111521.3000002</v>
      </c>
      <c r="AV333" s="60"/>
      <c r="AW333" s="18">
        <v>303469749.5</v>
      </c>
      <c r="AX333" s="18">
        <v>1648188240.5</v>
      </c>
      <c r="AY333" s="18">
        <v>672923280.79999995</v>
      </c>
      <c r="AZ333" s="18">
        <v>1648188240.5</v>
      </c>
      <c r="BA333" s="18">
        <v>0</v>
      </c>
      <c r="BB333" s="18">
        <v>1648188240.5</v>
      </c>
      <c r="BC333" s="18">
        <v>0</v>
      </c>
      <c r="BD333" s="18">
        <v>3762150</v>
      </c>
      <c r="BE333" s="11"/>
    </row>
    <row r="334" spans="1:57" s="10" customFormat="1" ht="15" customHeight="1" x14ac:dyDescent="0.25">
      <c r="A334" s="49" t="s">
        <v>27</v>
      </c>
      <c r="B334" s="50"/>
      <c r="C334" s="49" t="s">
        <v>33</v>
      </c>
      <c r="D334" s="50"/>
      <c r="E334" s="49" t="s">
        <v>35</v>
      </c>
      <c r="F334" s="50"/>
      <c r="G334" s="49"/>
      <c r="H334" s="50"/>
      <c r="I334" s="49"/>
      <c r="J334" s="50"/>
      <c r="K334" s="50"/>
      <c r="L334" s="49"/>
      <c r="M334" s="50"/>
      <c r="N334" s="50"/>
      <c r="O334" s="49"/>
      <c r="P334" s="50"/>
      <c r="Q334" s="49"/>
      <c r="R334" s="50"/>
      <c r="S334" s="58" t="s">
        <v>36</v>
      </c>
      <c r="T334" s="50"/>
      <c r="U334" s="50"/>
      <c r="V334" s="50"/>
      <c r="W334" s="50"/>
      <c r="X334" s="50"/>
      <c r="Y334" s="50"/>
      <c r="Z334" s="50"/>
      <c r="AA334" s="49" t="s">
        <v>48</v>
      </c>
      <c r="AB334" s="50"/>
      <c r="AC334" s="50"/>
      <c r="AD334" s="50"/>
      <c r="AE334" s="50"/>
      <c r="AF334" s="49" t="s">
        <v>30</v>
      </c>
      <c r="AG334" s="50"/>
      <c r="AH334" s="50"/>
      <c r="AI334" s="17" t="s">
        <v>165</v>
      </c>
      <c r="AJ334" s="64" t="s">
        <v>166</v>
      </c>
      <c r="AK334" s="50"/>
      <c r="AL334" s="50"/>
      <c r="AM334" s="50"/>
      <c r="AN334" s="50"/>
      <c r="AO334" s="50"/>
      <c r="AP334" s="18">
        <v>2712368040</v>
      </c>
      <c r="AQ334" s="18">
        <v>2624581270.8000002</v>
      </c>
      <c r="AR334" s="18">
        <v>87786769.200000003</v>
      </c>
      <c r="AS334" s="65">
        <v>0</v>
      </c>
      <c r="AT334" s="60"/>
      <c r="AU334" s="65">
        <v>2321111521.3000002</v>
      </c>
      <c r="AV334" s="60"/>
      <c r="AW334" s="18">
        <v>303469749.5</v>
      </c>
      <c r="AX334" s="18">
        <v>1648188240.5</v>
      </c>
      <c r="AY334" s="18">
        <v>672923280.79999995</v>
      </c>
      <c r="AZ334" s="18">
        <v>1648188240.5</v>
      </c>
      <c r="BA334" s="18">
        <v>0</v>
      </c>
      <c r="BB334" s="18">
        <v>1648188240.5</v>
      </c>
      <c r="BC334" s="18">
        <v>0</v>
      </c>
      <c r="BD334" s="18">
        <v>3762150</v>
      </c>
      <c r="BE334" s="11"/>
    </row>
    <row r="335" spans="1:57" s="10" customFormat="1" ht="15" customHeight="1" x14ac:dyDescent="0.25">
      <c r="A335" s="49" t="s">
        <v>27</v>
      </c>
      <c r="B335" s="50"/>
      <c r="C335" s="49" t="s">
        <v>33</v>
      </c>
      <c r="D335" s="50"/>
      <c r="E335" s="49" t="s">
        <v>35</v>
      </c>
      <c r="F335" s="50"/>
      <c r="G335" s="49" t="s">
        <v>37</v>
      </c>
      <c r="H335" s="50"/>
      <c r="I335" s="49"/>
      <c r="J335" s="50"/>
      <c r="K335" s="50"/>
      <c r="L335" s="49"/>
      <c r="M335" s="50"/>
      <c r="N335" s="50"/>
      <c r="O335" s="49"/>
      <c r="P335" s="50"/>
      <c r="Q335" s="49"/>
      <c r="R335" s="50"/>
      <c r="S335" s="58" t="s">
        <v>249</v>
      </c>
      <c r="T335" s="50"/>
      <c r="U335" s="50"/>
      <c r="V335" s="50"/>
      <c r="W335" s="50"/>
      <c r="X335" s="50"/>
      <c r="Y335" s="50"/>
      <c r="Z335" s="50"/>
      <c r="AA335" s="49" t="s">
        <v>48</v>
      </c>
      <c r="AB335" s="50"/>
      <c r="AC335" s="50"/>
      <c r="AD335" s="50"/>
      <c r="AE335" s="50"/>
      <c r="AF335" s="49" t="s">
        <v>30</v>
      </c>
      <c r="AG335" s="50"/>
      <c r="AH335" s="50"/>
      <c r="AI335" s="17" t="s">
        <v>165</v>
      </c>
      <c r="AJ335" s="64" t="s">
        <v>166</v>
      </c>
      <c r="AK335" s="50"/>
      <c r="AL335" s="50"/>
      <c r="AM335" s="50"/>
      <c r="AN335" s="50"/>
      <c r="AO335" s="50"/>
      <c r="AP335" s="18">
        <v>2712368040</v>
      </c>
      <c r="AQ335" s="18">
        <v>2624581270.8000002</v>
      </c>
      <c r="AR335" s="18">
        <v>87786769.200000003</v>
      </c>
      <c r="AS335" s="65">
        <v>0</v>
      </c>
      <c r="AT335" s="60"/>
      <c r="AU335" s="65">
        <v>2321111521.3000002</v>
      </c>
      <c r="AV335" s="60"/>
      <c r="AW335" s="18">
        <v>303469749.5</v>
      </c>
      <c r="AX335" s="18">
        <v>1648188240.5</v>
      </c>
      <c r="AY335" s="18">
        <v>672923280.79999995</v>
      </c>
      <c r="AZ335" s="18">
        <v>1648188240.5</v>
      </c>
      <c r="BA335" s="18">
        <v>0</v>
      </c>
      <c r="BB335" s="18">
        <v>1648188240.5</v>
      </c>
      <c r="BC335" s="18">
        <v>0</v>
      </c>
      <c r="BD335" s="18">
        <v>3762150</v>
      </c>
      <c r="BE335" s="11"/>
    </row>
    <row r="336" spans="1:57" s="10" customFormat="1" ht="15" customHeight="1" x14ac:dyDescent="0.25">
      <c r="A336" s="49" t="s">
        <v>27</v>
      </c>
      <c r="B336" s="50"/>
      <c r="C336" s="49" t="s">
        <v>33</v>
      </c>
      <c r="D336" s="50"/>
      <c r="E336" s="49" t="s">
        <v>35</v>
      </c>
      <c r="F336" s="50"/>
      <c r="G336" s="49" t="s">
        <v>37</v>
      </c>
      <c r="H336" s="50"/>
      <c r="I336" s="49" t="s">
        <v>38</v>
      </c>
      <c r="J336" s="50"/>
      <c r="K336" s="50"/>
      <c r="L336" s="49"/>
      <c r="M336" s="50"/>
      <c r="N336" s="50"/>
      <c r="O336" s="49"/>
      <c r="P336" s="50"/>
      <c r="Q336" s="49"/>
      <c r="R336" s="50"/>
      <c r="S336" s="58" t="s">
        <v>249</v>
      </c>
      <c r="T336" s="50"/>
      <c r="U336" s="50"/>
      <c r="V336" s="50"/>
      <c r="W336" s="50"/>
      <c r="X336" s="50"/>
      <c r="Y336" s="50"/>
      <c r="Z336" s="50"/>
      <c r="AA336" s="49" t="s">
        <v>48</v>
      </c>
      <c r="AB336" s="50"/>
      <c r="AC336" s="50"/>
      <c r="AD336" s="50"/>
      <c r="AE336" s="50"/>
      <c r="AF336" s="49" t="s">
        <v>30</v>
      </c>
      <c r="AG336" s="50"/>
      <c r="AH336" s="50"/>
      <c r="AI336" s="17" t="s">
        <v>165</v>
      </c>
      <c r="AJ336" s="64" t="s">
        <v>166</v>
      </c>
      <c r="AK336" s="50"/>
      <c r="AL336" s="50"/>
      <c r="AM336" s="50"/>
      <c r="AN336" s="50"/>
      <c r="AO336" s="50"/>
      <c r="AP336" s="18">
        <v>2712368040</v>
      </c>
      <c r="AQ336" s="18">
        <v>2624581270.8000002</v>
      </c>
      <c r="AR336" s="18">
        <v>87786769.200000003</v>
      </c>
      <c r="AS336" s="65">
        <v>0</v>
      </c>
      <c r="AT336" s="60"/>
      <c r="AU336" s="65">
        <v>2321111521.3000002</v>
      </c>
      <c r="AV336" s="60"/>
      <c r="AW336" s="18">
        <v>303469749.5</v>
      </c>
      <c r="AX336" s="18">
        <v>1648188240.5</v>
      </c>
      <c r="AY336" s="18">
        <v>672923280.79999995</v>
      </c>
      <c r="AZ336" s="18">
        <v>1648188240.5</v>
      </c>
      <c r="BA336" s="18">
        <v>0</v>
      </c>
      <c r="BB336" s="18">
        <v>1648188240.5</v>
      </c>
      <c r="BC336" s="18">
        <v>0</v>
      </c>
      <c r="BD336" s="18">
        <v>3762150</v>
      </c>
      <c r="BE336" s="11"/>
    </row>
    <row r="337" spans="1:57" s="10" customFormat="1" ht="15" customHeight="1" x14ac:dyDescent="0.25">
      <c r="A337" s="49" t="s">
        <v>27</v>
      </c>
      <c r="B337" s="50"/>
      <c r="C337" s="49" t="s">
        <v>33</v>
      </c>
      <c r="D337" s="50"/>
      <c r="E337" s="49" t="s">
        <v>35</v>
      </c>
      <c r="F337" s="50"/>
      <c r="G337" s="49" t="s">
        <v>37</v>
      </c>
      <c r="H337" s="50"/>
      <c r="I337" s="49" t="s">
        <v>38</v>
      </c>
      <c r="J337" s="50"/>
      <c r="K337" s="50"/>
      <c r="L337" s="49" t="s">
        <v>172</v>
      </c>
      <c r="M337" s="50"/>
      <c r="N337" s="50"/>
      <c r="O337" s="49"/>
      <c r="P337" s="50"/>
      <c r="Q337" s="49"/>
      <c r="R337" s="50"/>
      <c r="S337" s="58" t="s">
        <v>173</v>
      </c>
      <c r="T337" s="50"/>
      <c r="U337" s="50"/>
      <c r="V337" s="50"/>
      <c r="W337" s="50"/>
      <c r="X337" s="50"/>
      <c r="Y337" s="50"/>
      <c r="Z337" s="50"/>
      <c r="AA337" s="49" t="s">
        <v>48</v>
      </c>
      <c r="AB337" s="50"/>
      <c r="AC337" s="50"/>
      <c r="AD337" s="50"/>
      <c r="AE337" s="50"/>
      <c r="AF337" s="49" t="s">
        <v>30</v>
      </c>
      <c r="AG337" s="50"/>
      <c r="AH337" s="50"/>
      <c r="AI337" s="17" t="s">
        <v>165</v>
      </c>
      <c r="AJ337" s="64" t="s">
        <v>166</v>
      </c>
      <c r="AK337" s="50"/>
      <c r="AL337" s="50"/>
      <c r="AM337" s="50"/>
      <c r="AN337" s="50"/>
      <c r="AO337" s="50"/>
      <c r="AP337" s="18">
        <v>745854311</v>
      </c>
      <c r="AQ337" s="18">
        <v>729746864.79999995</v>
      </c>
      <c r="AR337" s="18">
        <v>16107446.199999999</v>
      </c>
      <c r="AS337" s="65">
        <v>0</v>
      </c>
      <c r="AT337" s="60"/>
      <c r="AU337" s="65">
        <v>719143938.79999995</v>
      </c>
      <c r="AV337" s="60"/>
      <c r="AW337" s="18">
        <v>10602926</v>
      </c>
      <c r="AX337" s="18">
        <v>614910915</v>
      </c>
      <c r="AY337" s="18">
        <v>104233023.8</v>
      </c>
      <c r="AZ337" s="18">
        <v>614910915</v>
      </c>
      <c r="BA337" s="18">
        <v>0</v>
      </c>
      <c r="BB337" s="18">
        <v>614910915</v>
      </c>
      <c r="BC337" s="18">
        <v>0</v>
      </c>
      <c r="BD337" s="18">
        <v>3762150</v>
      </c>
      <c r="BE337" s="11"/>
    </row>
    <row r="338" spans="1:57" s="10" customFormat="1" ht="15" customHeight="1" x14ac:dyDescent="0.25">
      <c r="A338" s="49" t="s">
        <v>27</v>
      </c>
      <c r="B338" s="50"/>
      <c r="C338" s="49" t="s">
        <v>33</v>
      </c>
      <c r="D338" s="50"/>
      <c r="E338" s="49" t="s">
        <v>35</v>
      </c>
      <c r="F338" s="50"/>
      <c r="G338" s="49" t="s">
        <v>37</v>
      </c>
      <c r="H338" s="50"/>
      <c r="I338" s="49" t="s">
        <v>38</v>
      </c>
      <c r="J338" s="50"/>
      <c r="K338" s="50"/>
      <c r="L338" s="49" t="s">
        <v>178</v>
      </c>
      <c r="M338" s="50"/>
      <c r="N338" s="50"/>
      <c r="O338" s="49"/>
      <c r="P338" s="50"/>
      <c r="Q338" s="49"/>
      <c r="R338" s="50"/>
      <c r="S338" s="58" t="s">
        <v>179</v>
      </c>
      <c r="T338" s="50"/>
      <c r="U338" s="50"/>
      <c r="V338" s="50"/>
      <c r="W338" s="50"/>
      <c r="X338" s="50"/>
      <c r="Y338" s="50"/>
      <c r="Z338" s="50"/>
      <c r="AA338" s="49" t="s">
        <v>48</v>
      </c>
      <c r="AB338" s="50"/>
      <c r="AC338" s="50"/>
      <c r="AD338" s="50"/>
      <c r="AE338" s="50"/>
      <c r="AF338" s="49" t="s">
        <v>30</v>
      </c>
      <c r="AG338" s="50"/>
      <c r="AH338" s="50"/>
      <c r="AI338" s="17" t="s">
        <v>165</v>
      </c>
      <c r="AJ338" s="64" t="s">
        <v>166</v>
      </c>
      <c r="AK338" s="50"/>
      <c r="AL338" s="50"/>
      <c r="AM338" s="50"/>
      <c r="AN338" s="50"/>
      <c r="AO338" s="50"/>
      <c r="AP338" s="18">
        <v>566756631</v>
      </c>
      <c r="AQ338" s="18">
        <v>558159100</v>
      </c>
      <c r="AR338" s="18">
        <v>8597531</v>
      </c>
      <c r="AS338" s="65">
        <v>0</v>
      </c>
      <c r="AT338" s="60"/>
      <c r="AU338" s="65">
        <v>431299000</v>
      </c>
      <c r="AV338" s="60"/>
      <c r="AW338" s="18">
        <v>126860100</v>
      </c>
      <c r="AX338" s="18">
        <v>408754000</v>
      </c>
      <c r="AY338" s="18">
        <v>22545000</v>
      </c>
      <c r="AZ338" s="18">
        <v>408754000</v>
      </c>
      <c r="BA338" s="18">
        <v>0</v>
      </c>
      <c r="BB338" s="18">
        <v>408754000</v>
      </c>
      <c r="BC338" s="18">
        <v>0</v>
      </c>
      <c r="BD338" s="18">
        <v>0</v>
      </c>
      <c r="BE338" s="11"/>
    </row>
    <row r="339" spans="1:57" s="10" customFormat="1" ht="15" customHeight="1" x14ac:dyDescent="0.25">
      <c r="A339" s="49" t="s">
        <v>27</v>
      </c>
      <c r="B339" s="50"/>
      <c r="C339" s="49" t="s">
        <v>33</v>
      </c>
      <c r="D339" s="50"/>
      <c r="E339" s="49" t="s">
        <v>35</v>
      </c>
      <c r="F339" s="50"/>
      <c r="G339" s="49" t="s">
        <v>37</v>
      </c>
      <c r="H339" s="50"/>
      <c r="I339" s="49" t="s">
        <v>38</v>
      </c>
      <c r="J339" s="50"/>
      <c r="K339" s="50"/>
      <c r="L339" s="49" t="s">
        <v>174</v>
      </c>
      <c r="M339" s="50"/>
      <c r="N339" s="50"/>
      <c r="O339" s="49"/>
      <c r="P339" s="50"/>
      <c r="Q339" s="49"/>
      <c r="R339" s="50"/>
      <c r="S339" s="58" t="s">
        <v>175</v>
      </c>
      <c r="T339" s="50"/>
      <c r="U339" s="50"/>
      <c r="V339" s="50"/>
      <c r="W339" s="50"/>
      <c r="X339" s="50"/>
      <c r="Y339" s="50"/>
      <c r="Z339" s="50"/>
      <c r="AA339" s="49" t="s">
        <v>48</v>
      </c>
      <c r="AB339" s="50"/>
      <c r="AC339" s="50"/>
      <c r="AD339" s="50"/>
      <c r="AE339" s="50"/>
      <c r="AF339" s="49" t="s">
        <v>30</v>
      </c>
      <c r="AG339" s="50"/>
      <c r="AH339" s="50"/>
      <c r="AI339" s="17" t="s">
        <v>165</v>
      </c>
      <c r="AJ339" s="64" t="s">
        <v>166</v>
      </c>
      <c r="AK339" s="50"/>
      <c r="AL339" s="50"/>
      <c r="AM339" s="50"/>
      <c r="AN339" s="50"/>
      <c r="AO339" s="50"/>
      <c r="AP339" s="18">
        <v>388068143</v>
      </c>
      <c r="AQ339" s="18">
        <v>364228851</v>
      </c>
      <c r="AR339" s="18">
        <v>23839292</v>
      </c>
      <c r="AS339" s="65">
        <v>0</v>
      </c>
      <c r="AT339" s="60"/>
      <c r="AU339" s="65">
        <v>252732087.5</v>
      </c>
      <c r="AV339" s="60"/>
      <c r="AW339" s="18">
        <v>111496763.5</v>
      </c>
      <c r="AX339" s="18">
        <v>181209141.5</v>
      </c>
      <c r="AY339" s="18">
        <v>71522946</v>
      </c>
      <c r="AZ339" s="18">
        <v>181209141.5</v>
      </c>
      <c r="BA339" s="18">
        <v>0</v>
      </c>
      <c r="BB339" s="18">
        <v>181209141.5</v>
      </c>
      <c r="BC339" s="18">
        <v>0</v>
      </c>
      <c r="BD339" s="18">
        <v>0</v>
      </c>
      <c r="BE339" s="11"/>
    </row>
    <row r="340" spans="1:57" s="10" customFormat="1" ht="15" customHeight="1" x14ac:dyDescent="0.25">
      <c r="A340" s="49" t="s">
        <v>27</v>
      </c>
      <c r="B340" s="50"/>
      <c r="C340" s="49" t="s">
        <v>33</v>
      </c>
      <c r="D340" s="50"/>
      <c r="E340" s="49" t="s">
        <v>35</v>
      </c>
      <c r="F340" s="50"/>
      <c r="G340" s="49" t="s">
        <v>37</v>
      </c>
      <c r="H340" s="50"/>
      <c r="I340" s="49" t="s">
        <v>38</v>
      </c>
      <c r="J340" s="50"/>
      <c r="K340" s="50"/>
      <c r="L340" s="49" t="s">
        <v>176</v>
      </c>
      <c r="M340" s="50"/>
      <c r="N340" s="50"/>
      <c r="O340" s="49"/>
      <c r="P340" s="50"/>
      <c r="Q340" s="49"/>
      <c r="R340" s="50"/>
      <c r="S340" s="58" t="s">
        <v>177</v>
      </c>
      <c r="T340" s="50"/>
      <c r="U340" s="50"/>
      <c r="V340" s="50"/>
      <c r="W340" s="50"/>
      <c r="X340" s="50"/>
      <c r="Y340" s="50"/>
      <c r="Z340" s="50"/>
      <c r="AA340" s="49" t="s">
        <v>48</v>
      </c>
      <c r="AB340" s="50"/>
      <c r="AC340" s="50"/>
      <c r="AD340" s="50"/>
      <c r="AE340" s="50"/>
      <c r="AF340" s="49" t="s">
        <v>30</v>
      </c>
      <c r="AG340" s="50"/>
      <c r="AH340" s="50"/>
      <c r="AI340" s="17" t="s">
        <v>165</v>
      </c>
      <c r="AJ340" s="64" t="s">
        <v>166</v>
      </c>
      <c r="AK340" s="50"/>
      <c r="AL340" s="50"/>
      <c r="AM340" s="50"/>
      <c r="AN340" s="50"/>
      <c r="AO340" s="50"/>
      <c r="AP340" s="18">
        <v>1011688955</v>
      </c>
      <c r="AQ340" s="18">
        <v>972446455</v>
      </c>
      <c r="AR340" s="18">
        <v>39242500</v>
      </c>
      <c r="AS340" s="65">
        <v>0</v>
      </c>
      <c r="AT340" s="60"/>
      <c r="AU340" s="65">
        <v>917936495</v>
      </c>
      <c r="AV340" s="60"/>
      <c r="AW340" s="18">
        <v>54509960</v>
      </c>
      <c r="AX340" s="18">
        <v>443314184</v>
      </c>
      <c r="AY340" s="18">
        <v>474622311</v>
      </c>
      <c r="AZ340" s="18">
        <v>443314184</v>
      </c>
      <c r="BA340" s="18">
        <v>0</v>
      </c>
      <c r="BB340" s="18">
        <v>443314184</v>
      </c>
      <c r="BC340" s="18">
        <v>0</v>
      </c>
      <c r="BD340" s="18">
        <v>0</v>
      </c>
      <c r="BE340" s="11"/>
    </row>
    <row r="341" spans="1:57" s="10" customFormat="1" ht="15" customHeight="1" x14ac:dyDescent="0.25">
      <c r="A341" s="51" t="s">
        <v>27</v>
      </c>
      <c r="B341" s="50"/>
      <c r="C341" s="51" t="s">
        <v>33</v>
      </c>
      <c r="D341" s="50"/>
      <c r="E341" s="51" t="s">
        <v>35</v>
      </c>
      <c r="F341" s="50"/>
      <c r="G341" s="51" t="s">
        <v>37</v>
      </c>
      <c r="H341" s="50"/>
      <c r="I341" s="51" t="s">
        <v>38</v>
      </c>
      <c r="J341" s="50"/>
      <c r="K341" s="50"/>
      <c r="L341" s="51" t="s">
        <v>172</v>
      </c>
      <c r="M341" s="50"/>
      <c r="N341" s="50"/>
      <c r="O341" s="51" t="s">
        <v>41</v>
      </c>
      <c r="P341" s="50"/>
      <c r="Q341" s="51"/>
      <c r="R341" s="50"/>
      <c r="S341" s="61" t="s">
        <v>278</v>
      </c>
      <c r="T341" s="50"/>
      <c r="U341" s="50"/>
      <c r="V341" s="50"/>
      <c r="W341" s="50"/>
      <c r="X341" s="50"/>
      <c r="Y341" s="50"/>
      <c r="Z341" s="50"/>
      <c r="AA341" s="51" t="s">
        <v>48</v>
      </c>
      <c r="AB341" s="50"/>
      <c r="AC341" s="50"/>
      <c r="AD341" s="50"/>
      <c r="AE341" s="50"/>
      <c r="AF341" s="51" t="s">
        <v>30</v>
      </c>
      <c r="AG341" s="50"/>
      <c r="AH341" s="50"/>
      <c r="AI341" s="19" t="s">
        <v>165</v>
      </c>
      <c r="AJ341" s="62" t="s">
        <v>166</v>
      </c>
      <c r="AK341" s="50"/>
      <c r="AL341" s="50"/>
      <c r="AM341" s="50"/>
      <c r="AN341" s="50"/>
      <c r="AO341" s="50"/>
      <c r="AP341" s="20">
        <v>745854311</v>
      </c>
      <c r="AQ341" s="20">
        <v>729746864.79999995</v>
      </c>
      <c r="AR341" s="20">
        <v>16107446.199999999</v>
      </c>
      <c r="AS341" s="59">
        <v>0</v>
      </c>
      <c r="AT341" s="60"/>
      <c r="AU341" s="59">
        <v>719143938.79999995</v>
      </c>
      <c r="AV341" s="60"/>
      <c r="AW341" s="20">
        <v>10602926</v>
      </c>
      <c r="AX341" s="20">
        <v>614910915</v>
      </c>
      <c r="AY341" s="20">
        <v>104233023.8</v>
      </c>
      <c r="AZ341" s="20">
        <v>614910915</v>
      </c>
      <c r="BA341" s="20">
        <v>0</v>
      </c>
      <c r="BB341" s="20">
        <v>614910915</v>
      </c>
      <c r="BC341" s="20">
        <v>0</v>
      </c>
      <c r="BD341" s="20">
        <v>3762150</v>
      </c>
      <c r="BE341" s="11"/>
    </row>
    <row r="342" spans="1:57" s="10" customFormat="1" ht="15" customHeight="1" x14ac:dyDescent="0.25">
      <c r="A342" s="51" t="s">
        <v>27</v>
      </c>
      <c r="B342" s="50"/>
      <c r="C342" s="51" t="s">
        <v>33</v>
      </c>
      <c r="D342" s="50"/>
      <c r="E342" s="51" t="s">
        <v>35</v>
      </c>
      <c r="F342" s="50"/>
      <c r="G342" s="51" t="s">
        <v>37</v>
      </c>
      <c r="H342" s="50"/>
      <c r="I342" s="51" t="s">
        <v>38</v>
      </c>
      <c r="J342" s="50"/>
      <c r="K342" s="50"/>
      <c r="L342" s="51" t="s">
        <v>178</v>
      </c>
      <c r="M342" s="50"/>
      <c r="N342" s="50"/>
      <c r="O342" s="51" t="s">
        <v>41</v>
      </c>
      <c r="P342" s="50"/>
      <c r="Q342" s="51"/>
      <c r="R342" s="50"/>
      <c r="S342" s="61" t="s">
        <v>281</v>
      </c>
      <c r="T342" s="50"/>
      <c r="U342" s="50"/>
      <c r="V342" s="50"/>
      <c r="W342" s="50"/>
      <c r="X342" s="50"/>
      <c r="Y342" s="50"/>
      <c r="Z342" s="50"/>
      <c r="AA342" s="51" t="s">
        <v>48</v>
      </c>
      <c r="AB342" s="50"/>
      <c r="AC342" s="50"/>
      <c r="AD342" s="50"/>
      <c r="AE342" s="50"/>
      <c r="AF342" s="51" t="s">
        <v>30</v>
      </c>
      <c r="AG342" s="50"/>
      <c r="AH342" s="50"/>
      <c r="AI342" s="19" t="s">
        <v>165</v>
      </c>
      <c r="AJ342" s="62" t="s">
        <v>166</v>
      </c>
      <c r="AK342" s="50"/>
      <c r="AL342" s="50"/>
      <c r="AM342" s="50"/>
      <c r="AN342" s="50"/>
      <c r="AO342" s="50"/>
      <c r="AP342" s="20">
        <v>566756631</v>
      </c>
      <c r="AQ342" s="20">
        <v>558159100</v>
      </c>
      <c r="AR342" s="20">
        <v>8597531</v>
      </c>
      <c r="AS342" s="59">
        <v>0</v>
      </c>
      <c r="AT342" s="60"/>
      <c r="AU342" s="59">
        <v>431299000</v>
      </c>
      <c r="AV342" s="60"/>
      <c r="AW342" s="20">
        <v>126860100</v>
      </c>
      <c r="AX342" s="20">
        <v>408754000</v>
      </c>
      <c r="AY342" s="20">
        <v>22545000</v>
      </c>
      <c r="AZ342" s="20">
        <v>408754000</v>
      </c>
      <c r="BA342" s="20">
        <v>0</v>
      </c>
      <c r="BB342" s="20">
        <v>408754000</v>
      </c>
      <c r="BC342" s="20">
        <v>0</v>
      </c>
      <c r="BD342" s="20">
        <v>0</v>
      </c>
      <c r="BE342" s="11"/>
    </row>
    <row r="343" spans="1:57" s="10" customFormat="1" ht="15" customHeight="1" x14ac:dyDescent="0.25">
      <c r="A343" s="51" t="s">
        <v>27</v>
      </c>
      <c r="B343" s="50"/>
      <c r="C343" s="51" t="s">
        <v>33</v>
      </c>
      <c r="D343" s="50"/>
      <c r="E343" s="51" t="s">
        <v>35</v>
      </c>
      <c r="F343" s="50"/>
      <c r="G343" s="51" t="s">
        <v>37</v>
      </c>
      <c r="H343" s="50"/>
      <c r="I343" s="51" t="s">
        <v>38</v>
      </c>
      <c r="J343" s="50"/>
      <c r="K343" s="50"/>
      <c r="L343" s="51" t="s">
        <v>174</v>
      </c>
      <c r="M343" s="50"/>
      <c r="N343" s="50"/>
      <c r="O343" s="51" t="s">
        <v>41</v>
      </c>
      <c r="P343" s="50"/>
      <c r="Q343" s="51"/>
      <c r="R343" s="50"/>
      <c r="S343" s="61" t="s">
        <v>279</v>
      </c>
      <c r="T343" s="50"/>
      <c r="U343" s="50"/>
      <c r="V343" s="50"/>
      <c r="W343" s="50"/>
      <c r="X343" s="50"/>
      <c r="Y343" s="50"/>
      <c r="Z343" s="50"/>
      <c r="AA343" s="51" t="s">
        <v>48</v>
      </c>
      <c r="AB343" s="50"/>
      <c r="AC343" s="50"/>
      <c r="AD343" s="50"/>
      <c r="AE343" s="50"/>
      <c r="AF343" s="51" t="s">
        <v>30</v>
      </c>
      <c r="AG343" s="50"/>
      <c r="AH343" s="50"/>
      <c r="AI343" s="19" t="s">
        <v>165</v>
      </c>
      <c r="AJ343" s="62" t="s">
        <v>166</v>
      </c>
      <c r="AK343" s="50"/>
      <c r="AL343" s="50"/>
      <c r="AM343" s="50"/>
      <c r="AN343" s="50"/>
      <c r="AO343" s="50"/>
      <c r="AP343" s="20">
        <v>388068143</v>
      </c>
      <c r="AQ343" s="20">
        <v>364228851</v>
      </c>
      <c r="AR343" s="20">
        <v>23839292</v>
      </c>
      <c r="AS343" s="59">
        <v>0</v>
      </c>
      <c r="AT343" s="60"/>
      <c r="AU343" s="59">
        <v>252732087.5</v>
      </c>
      <c r="AV343" s="60"/>
      <c r="AW343" s="20">
        <v>111496763.5</v>
      </c>
      <c r="AX343" s="20">
        <v>181209141.5</v>
      </c>
      <c r="AY343" s="20">
        <v>71522946</v>
      </c>
      <c r="AZ343" s="20">
        <v>181209141.5</v>
      </c>
      <c r="BA343" s="20">
        <v>0</v>
      </c>
      <c r="BB343" s="20">
        <v>181209141.5</v>
      </c>
      <c r="BC343" s="20">
        <v>0</v>
      </c>
      <c r="BD343" s="20">
        <v>0</v>
      </c>
      <c r="BE343" s="11"/>
    </row>
    <row r="344" spans="1:57" s="10" customFormat="1" ht="15" customHeight="1" x14ac:dyDescent="0.25">
      <c r="A344" s="51" t="s">
        <v>27</v>
      </c>
      <c r="B344" s="50"/>
      <c r="C344" s="51" t="s">
        <v>33</v>
      </c>
      <c r="D344" s="50"/>
      <c r="E344" s="51" t="s">
        <v>35</v>
      </c>
      <c r="F344" s="50"/>
      <c r="G344" s="51" t="s">
        <v>37</v>
      </c>
      <c r="H344" s="50"/>
      <c r="I344" s="51" t="s">
        <v>38</v>
      </c>
      <c r="J344" s="50"/>
      <c r="K344" s="50"/>
      <c r="L344" s="51" t="s">
        <v>176</v>
      </c>
      <c r="M344" s="50"/>
      <c r="N344" s="50"/>
      <c r="O344" s="51" t="s">
        <v>41</v>
      </c>
      <c r="P344" s="50"/>
      <c r="Q344" s="51"/>
      <c r="R344" s="50"/>
      <c r="S344" s="61" t="s">
        <v>280</v>
      </c>
      <c r="T344" s="50"/>
      <c r="U344" s="50"/>
      <c r="V344" s="50"/>
      <c r="W344" s="50"/>
      <c r="X344" s="50"/>
      <c r="Y344" s="50"/>
      <c r="Z344" s="50"/>
      <c r="AA344" s="51" t="s">
        <v>48</v>
      </c>
      <c r="AB344" s="50"/>
      <c r="AC344" s="50"/>
      <c r="AD344" s="50"/>
      <c r="AE344" s="50"/>
      <c r="AF344" s="51" t="s">
        <v>30</v>
      </c>
      <c r="AG344" s="50"/>
      <c r="AH344" s="50"/>
      <c r="AI344" s="19" t="s">
        <v>165</v>
      </c>
      <c r="AJ344" s="62" t="s">
        <v>166</v>
      </c>
      <c r="AK344" s="50"/>
      <c r="AL344" s="50"/>
      <c r="AM344" s="50"/>
      <c r="AN344" s="50"/>
      <c r="AO344" s="50"/>
      <c r="AP344" s="20">
        <v>1011688955</v>
      </c>
      <c r="AQ344" s="20">
        <v>972446455</v>
      </c>
      <c r="AR344" s="20">
        <v>39242500</v>
      </c>
      <c r="AS344" s="59">
        <v>0</v>
      </c>
      <c r="AT344" s="60"/>
      <c r="AU344" s="59">
        <v>917936495</v>
      </c>
      <c r="AV344" s="60"/>
      <c r="AW344" s="20">
        <v>54509960</v>
      </c>
      <c r="AX344" s="20">
        <v>443314184</v>
      </c>
      <c r="AY344" s="20">
        <v>474622311</v>
      </c>
      <c r="AZ344" s="20">
        <v>443314184</v>
      </c>
      <c r="BA344" s="20">
        <v>0</v>
      </c>
      <c r="BB344" s="20">
        <v>443314184</v>
      </c>
      <c r="BC344" s="20">
        <v>0</v>
      </c>
      <c r="BD344" s="20">
        <v>0</v>
      </c>
      <c r="BE344" s="11"/>
    </row>
    <row r="345" spans="1:57" s="10" customFormat="1" x14ac:dyDescent="0.25">
      <c r="A345" s="14" t="s">
        <v>11</v>
      </c>
      <c r="B345" s="14" t="s">
        <v>11</v>
      </c>
      <c r="C345" s="14" t="s">
        <v>11</v>
      </c>
      <c r="D345" s="14" t="s">
        <v>11</v>
      </c>
      <c r="E345" s="14" t="s">
        <v>11</v>
      </c>
      <c r="F345" s="14" t="s">
        <v>11</v>
      </c>
      <c r="G345" s="14" t="s">
        <v>11</v>
      </c>
      <c r="H345" s="14" t="s">
        <v>11</v>
      </c>
      <c r="I345" s="14" t="s">
        <v>11</v>
      </c>
      <c r="J345" s="63" t="s">
        <v>11</v>
      </c>
      <c r="K345" s="50"/>
      <c r="L345" s="63" t="s">
        <v>11</v>
      </c>
      <c r="M345" s="50"/>
      <c r="N345" s="14" t="s">
        <v>11</v>
      </c>
      <c r="O345" s="14" t="s">
        <v>11</v>
      </c>
      <c r="P345" s="14" t="s">
        <v>11</v>
      </c>
      <c r="Q345" s="14" t="s">
        <v>11</v>
      </c>
      <c r="R345" s="14" t="s">
        <v>11</v>
      </c>
      <c r="S345" s="14" t="s">
        <v>11</v>
      </c>
      <c r="T345" s="14" t="s">
        <v>11</v>
      </c>
      <c r="U345" s="14" t="s">
        <v>11</v>
      </c>
      <c r="V345" s="14" t="s">
        <v>11</v>
      </c>
      <c r="W345" s="14" t="s">
        <v>11</v>
      </c>
      <c r="X345" s="14" t="s">
        <v>11</v>
      </c>
      <c r="Y345" s="14" t="s">
        <v>11</v>
      </c>
      <c r="Z345" s="14" t="s">
        <v>11</v>
      </c>
      <c r="AA345" s="63" t="s">
        <v>11</v>
      </c>
      <c r="AB345" s="50"/>
      <c r="AC345" s="63" t="s">
        <v>11</v>
      </c>
      <c r="AD345" s="50"/>
      <c r="AE345" s="14" t="s">
        <v>11</v>
      </c>
      <c r="AF345" s="14" t="s">
        <v>11</v>
      </c>
      <c r="AG345" s="14" t="s">
        <v>11</v>
      </c>
      <c r="AH345" s="14" t="s">
        <v>11</v>
      </c>
      <c r="AI345" s="14" t="s">
        <v>11</v>
      </c>
      <c r="AJ345" s="14" t="s">
        <v>11</v>
      </c>
      <c r="AK345" s="14" t="s">
        <v>11</v>
      </c>
      <c r="AL345" s="14" t="s">
        <v>11</v>
      </c>
      <c r="AM345" s="63" t="s">
        <v>11</v>
      </c>
      <c r="AN345" s="50"/>
      <c r="AO345" s="50"/>
      <c r="AP345" s="21" t="s">
        <v>11</v>
      </c>
      <c r="AQ345" s="21" t="s">
        <v>11</v>
      </c>
      <c r="AR345" s="21" t="s">
        <v>11</v>
      </c>
      <c r="AS345" s="68" t="s">
        <v>11</v>
      </c>
      <c r="AT345" s="60"/>
      <c r="AU345" s="68" t="s">
        <v>11</v>
      </c>
      <c r="AV345" s="60"/>
      <c r="AW345" s="21" t="s">
        <v>11</v>
      </c>
      <c r="AX345" s="21" t="s">
        <v>11</v>
      </c>
      <c r="AY345" s="21" t="s">
        <v>11</v>
      </c>
      <c r="AZ345" s="21" t="s">
        <v>11</v>
      </c>
      <c r="BA345" s="21" t="s">
        <v>11</v>
      </c>
      <c r="BB345" s="21" t="s">
        <v>11</v>
      </c>
      <c r="BC345" s="21" t="s">
        <v>11</v>
      </c>
      <c r="BD345" s="21" t="s">
        <v>11</v>
      </c>
      <c r="BE345" s="11"/>
    </row>
    <row r="346" spans="1:57" s="10" customFormat="1" ht="15" customHeight="1" x14ac:dyDescent="0.25">
      <c r="A346" s="56" t="s">
        <v>13</v>
      </c>
      <c r="B346" s="55"/>
      <c r="C346" s="55"/>
      <c r="D346" s="55"/>
      <c r="E346" s="55"/>
      <c r="F346" s="55"/>
      <c r="G346" s="53"/>
      <c r="H346" s="57" t="s">
        <v>293</v>
      </c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5"/>
      <c r="AG346" s="55"/>
      <c r="AH346" s="55"/>
      <c r="AI346" s="55"/>
      <c r="AJ346" s="55"/>
      <c r="AK346" s="55"/>
      <c r="AL346" s="55"/>
      <c r="AM346" s="55"/>
      <c r="AN346" s="55"/>
      <c r="AO346" s="53"/>
      <c r="AP346" s="21" t="s">
        <v>11</v>
      </c>
      <c r="AQ346" s="21" t="s">
        <v>11</v>
      </c>
      <c r="AR346" s="21" t="s">
        <v>11</v>
      </c>
      <c r="AS346" s="68" t="s">
        <v>11</v>
      </c>
      <c r="AT346" s="60"/>
      <c r="AU346" s="68" t="s">
        <v>11</v>
      </c>
      <c r="AV346" s="60"/>
      <c r="AW346" s="21" t="s">
        <v>11</v>
      </c>
      <c r="AX346" s="21" t="s">
        <v>11</v>
      </c>
      <c r="AY346" s="21" t="s">
        <v>11</v>
      </c>
      <c r="AZ346" s="21" t="s">
        <v>11</v>
      </c>
      <c r="BA346" s="21" t="s">
        <v>11</v>
      </c>
      <c r="BB346" s="21" t="s">
        <v>11</v>
      </c>
      <c r="BC346" s="21" t="s">
        <v>11</v>
      </c>
      <c r="BD346" s="21" t="s">
        <v>11</v>
      </c>
      <c r="BE346" s="11"/>
    </row>
    <row r="347" spans="1:57" s="10" customFormat="1" ht="27" customHeight="1" x14ac:dyDescent="0.25">
      <c r="A347" s="52" t="s">
        <v>15</v>
      </c>
      <c r="B347" s="53"/>
      <c r="C347" s="54" t="s">
        <v>16</v>
      </c>
      <c r="D347" s="53"/>
      <c r="E347" s="52" t="s">
        <v>17</v>
      </c>
      <c r="F347" s="53"/>
      <c r="G347" s="52" t="s">
        <v>18</v>
      </c>
      <c r="H347" s="53"/>
      <c r="I347" s="52" t="s">
        <v>19</v>
      </c>
      <c r="J347" s="55"/>
      <c r="K347" s="53"/>
      <c r="L347" s="52" t="s">
        <v>20</v>
      </c>
      <c r="M347" s="55"/>
      <c r="N347" s="53"/>
      <c r="O347" s="52" t="s">
        <v>21</v>
      </c>
      <c r="P347" s="53"/>
      <c r="Q347" s="52" t="s">
        <v>22</v>
      </c>
      <c r="R347" s="53"/>
      <c r="S347" s="52" t="s">
        <v>23</v>
      </c>
      <c r="T347" s="55"/>
      <c r="U347" s="55"/>
      <c r="V347" s="55"/>
      <c r="W347" s="55"/>
      <c r="X347" s="55"/>
      <c r="Y347" s="55"/>
      <c r="Z347" s="53"/>
      <c r="AA347" s="52" t="s">
        <v>24</v>
      </c>
      <c r="AB347" s="55"/>
      <c r="AC347" s="55"/>
      <c r="AD347" s="55"/>
      <c r="AE347" s="53"/>
      <c r="AF347" s="52" t="s">
        <v>25</v>
      </c>
      <c r="AG347" s="55"/>
      <c r="AH347" s="53"/>
      <c r="AI347" s="16" t="s">
        <v>235</v>
      </c>
      <c r="AJ347" s="52" t="s">
        <v>26</v>
      </c>
      <c r="AK347" s="55"/>
      <c r="AL347" s="55"/>
      <c r="AM347" s="55"/>
      <c r="AN347" s="55"/>
      <c r="AO347" s="53"/>
      <c r="AP347" s="12" t="s">
        <v>236</v>
      </c>
      <c r="AQ347" s="12" t="s">
        <v>237</v>
      </c>
      <c r="AR347" s="12" t="s">
        <v>238</v>
      </c>
      <c r="AS347" s="66" t="s">
        <v>239</v>
      </c>
      <c r="AT347" s="67"/>
      <c r="AU347" s="66" t="s">
        <v>240</v>
      </c>
      <c r="AV347" s="67"/>
      <c r="AW347" s="12" t="s">
        <v>241</v>
      </c>
      <c r="AX347" s="12" t="s">
        <v>242</v>
      </c>
      <c r="AY347" s="12" t="s">
        <v>243</v>
      </c>
      <c r="AZ347" s="12" t="s">
        <v>244</v>
      </c>
      <c r="BA347" s="12" t="s">
        <v>245</v>
      </c>
      <c r="BB347" s="12" t="s">
        <v>246</v>
      </c>
      <c r="BC347" s="12" t="s">
        <v>247</v>
      </c>
      <c r="BD347" s="12" t="s">
        <v>248</v>
      </c>
      <c r="BE347" s="11"/>
    </row>
    <row r="348" spans="1:57" s="10" customFormat="1" ht="15" customHeight="1" x14ac:dyDescent="0.25">
      <c r="A348" s="49" t="s">
        <v>27</v>
      </c>
      <c r="B348" s="50"/>
      <c r="C348" s="49"/>
      <c r="D348" s="50"/>
      <c r="E348" s="49"/>
      <c r="F348" s="50"/>
      <c r="G348" s="49"/>
      <c r="H348" s="50"/>
      <c r="I348" s="49"/>
      <c r="J348" s="50"/>
      <c r="K348" s="50"/>
      <c r="L348" s="49"/>
      <c r="M348" s="50"/>
      <c r="N348" s="50"/>
      <c r="O348" s="49"/>
      <c r="P348" s="50"/>
      <c r="Q348" s="49"/>
      <c r="R348" s="50"/>
      <c r="S348" s="58" t="s">
        <v>28</v>
      </c>
      <c r="T348" s="50"/>
      <c r="U348" s="50"/>
      <c r="V348" s="50"/>
      <c r="W348" s="50"/>
      <c r="X348" s="50"/>
      <c r="Y348" s="50"/>
      <c r="Z348" s="50"/>
      <c r="AA348" s="49" t="s">
        <v>48</v>
      </c>
      <c r="AB348" s="50"/>
      <c r="AC348" s="50"/>
      <c r="AD348" s="50"/>
      <c r="AE348" s="50"/>
      <c r="AF348" s="49" t="s">
        <v>30</v>
      </c>
      <c r="AG348" s="50"/>
      <c r="AH348" s="50"/>
      <c r="AI348" s="17" t="s">
        <v>165</v>
      </c>
      <c r="AJ348" s="64" t="s">
        <v>166</v>
      </c>
      <c r="AK348" s="50"/>
      <c r="AL348" s="50"/>
      <c r="AM348" s="50"/>
      <c r="AN348" s="50"/>
      <c r="AO348" s="50"/>
      <c r="AP348" s="18">
        <v>241000000</v>
      </c>
      <c r="AQ348" s="18">
        <v>239825000</v>
      </c>
      <c r="AR348" s="18">
        <v>1175000</v>
      </c>
      <c r="AS348" s="65">
        <v>0</v>
      </c>
      <c r="AT348" s="60"/>
      <c r="AU348" s="65">
        <v>157704389</v>
      </c>
      <c r="AV348" s="60"/>
      <c r="AW348" s="18">
        <v>82120611</v>
      </c>
      <c r="AX348" s="18">
        <v>35277283</v>
      </c>
      <c r="AY348" s="18">
        <v>122427106</v>
      </c>
      <c r="AZ348" s="18">
        <v>35277283</v>
      </c>
      <c r="BA348" s="18">
        <v>0</v>
      </c>
      <c r="BB348" s="18">
        <v>35277283</v>
      </c>
      <c r="BC348" s="18">
        <v>0</v>
      </c>
      <c r="BD348" s="18">
        <v>0</v>
      </c>
      <c r="BE348" s="11"/>
    </row>
    <row r="349" spans="1:57" s="10" customFormat="1" ht="15" customHeight="1" x14ac:dyDescent="0.25">
      <c r="A349" s="49" t="s">
        <v>27</v>
      </c>
      <c r="B349" s="50"/>
      <c r="C349" s="49" t="s">
        <v>33</v>
      </c>
      <c r="D349" s="50"/>
      <c r="E349" s="49"/>
      <c r="F349" s="50"/>
      <c r="G349" s="49"/>
      <c r="H349" s="50"/>
      <c r="I349" s="49"/>
      <c r="J349" s="50"/>
      <c r="K349" s="50"/>
      <c r="L349" s="49"/>
      <c r="M349" s="50"/>
      <c r="N349" s="50"/>
      <c r="O349" s="49"/>
      <c r="P349" s="50"/>
      <c r="Q349" s="49"/>
      <c r="R349" s="50"/>
      <c r="S349" s="58" t="s">
        <v>34</v>
      </c>
      <c r="T349" s="50"/>
      <c r="U349" s="50"/>
      <c r="V349" s="50"/>
      <c r="W349" s="50"/>
      <c r="X349" s="50"/>
      <c r="Y349" s="50"/>
      <c r="Z349" s="50"/>
      <c r="AA349" s="49" t="s">
        <v>48</v>
      </c>
      <c r="AB349" s="50"/>
      <c r="AC349" s="50"/>
      <c r="AD349" s="50"/>
      <c r="AE349" s="50"/>
      <c r="AF349" s="49" t="s">
        <v>30</v>
      </c>
      <c r="AG349" s="50"/>
      <c r="AH349" s="50"/>
      <c r="AI349" s="17" t="s">
        <v>165</v>
      </c>
      <c r="AJ349" s="64" t="s">
        <v>166</v>
      </c>
      <c r="AK349" s="50"/>
      <c r="AL349" s="50"/>
      <c r="AM349" s="50"/>
      <c r="AN349" s="50"/>
      <c r="AO349" s="50"/>
      <c r="AP349" s="18">
        <v>241000000</v>
      </c>
      <c r="AQ349" s="18">
        <v>239825000</v>
      </c>
      <c r="AR349" s="18">
        <v>1175000</v>
      </c>
      <c r="AS349" s="65">
        <v>0</v>
      </c>
      <c r="AT349" s="60"/>
      <c r="AU349" s="65">
        <v>157704389</v>
      </c>
      <c r="AV349" s="60"/>
      <c r="AW349" s="18">
        <v>82120611</v>
      </c>
      <c r="AX349" s="18">
        <v>35277283</v>
      </c>
      <c r="AY349" s="18">
        <v>122427106</v>
      </c>
      <c r="AZ349" s="18">
        <v>35277283</v>
      </c>
      <c r="BA349" s="18">
        <v>0</v>
      </c>
      <c r="BB349" s="18">
        <v>35277283</v>
      </c>
      <c r="BC349" s="18">
        <v>0</v>
      </c>
      <c r="BD349" s="18">
        <v>0</v>
      </c>
      <c r="BE349" s="11"/>
    </row>
    <row r="350" spans="1:57" s="10" customFormat="1" ht="15" customHeight="1" x14ac:dyDescent="0.25">
      <c r="A350" s="49" t="s">
        <v>27</v>
      </c>
      <c r="B350" s="50"/>
      <c r="C350" s="49" t="s">
        <v>33</v>
      </c>
      <c r="D350" s="50"/>
      <c r="E350" s="49" t="s">
        <v>35</v>
      </c>
      <c r="F350" s="50"/>
      <c r="G350" s="49"/>
      <c r="H350" s="50"/>
      <c r="I350" s="49"/>
      <c r="J350" s="50"/>
      <c r="K350" s="50"/>
      <c r="L350" s="49"/>
      <c r="M350" s="50"/>
      <c r="N350" s="50"/>
      <c r="O350" s="49"/>
      <c r="P350" s="50"/>
      <c r="Q350" s="49"/>
      <c r="R350" s="50"/>
      <c r="S350" s="58" t="s">
        <v>36</v>
      </c>
      <c r="T350" s="50"/>
      <c r="U350" s="50"/>
      <c r="V350" s="50"/>
      <c r="W350" s="50"/>
      <c r="X350" s="50"/>
      <c r="Y350" s="50"/>
      <c r="Z350" s="50"/>
      <c r="AA350" s="49" t="s">
        <v>48</v>
      </c>
      <c r="AB350" s="50"/>
      <c r="AC350" s="50"/>
      <c r="AD350" s="50"/>
      <c r="AE350" s="50"/>
      <c r="AF350" s="49" t="s">
        <v>30</v>
      </c>
      <c r="AG350" s="50"/>
      <c r="AH350" s="50"/>
      <c r="AI350" s="17" t="s">
        <v>165</v>
      </c>
      <c r="AJ350" s="64" t="s">
        <v>166</v>
      </c>
      <c r="AK350" s="50"/>
      <c r="AL350" s="50"/>
      <c r="AM350" s="50"/>
      <c r="AN350" s="50"/>
      <c r="AO350" s="50"/>
      <c r="AP350" s="18">
        <v>241000000</v>
      </c>
      <c r="AQ350" s="18">
        <v>239825000</v>
      </c>
      <c r="AR350" s="18">
        <v>1175000</v>
      </c>
      <c r="AS350" s="65">
        <v>0</v>
      </c>
      <c r="AT350" s="60"/>
      <c r="AU350" s="65">
        <v>157704389</v>
      </c>
      <c r="AV350" s="60"/>
      <c r="AW350" s="18">
        <v>82120611</v>
      </c>
      <c r="AX350" s="18">
        <v>35277283</v>
      </c>
      <c r="AY350" s="18">
        <v>122427106</v>
      </c>
      <c r="AZ350" s="18">
        <v>35277283</v>
      </c>
      <c r="BA350" s="18">
        <v>0</v>
      </c>
      <c r="BB350" s="18">
        <v>35277283</v>
      </c>
      <c r="BC350" s="18">
        <v>0</v>
      </c>
      <c r="BD350" s="18">
        <v>0</v>
      </c>
      <c r="BE350" s="11"/>
    </row>
    <row r="351" spans="1:57" s="10" customFormat="1" ht="15" customHeight="1" x14ac:dyDescent="0.25">
      <c r="A351" s="49" t="s">
        <v>27</v>
      </c>
      <c r="B351" s="50"/>
      <c r="C351" s="49" t="s">
        <v>33</v>
      </c>
      <c r="D351" s="50"/>
      <c r="E351" s="49" t="s">
        <v>35</v>
      </c>
      <c r="F351" s="50"/>
      <c r="G351" s="49" t="s">
        <v>37</v>
      </c>
      <c r="H351" s="50"/>
      <c r="I351" s="49"/>
      <c r="J351" s="50"/>
      <c r="K351" s="50"/>
      <c r="L351" s="49"/>
      <c r="M351" s="50"/>
      <c r="N351" s="50"/>
      <c r="O351" s="49"/>
      <c r="P351" s="50"/>
      <c r="Q351" s="49"/>
      <c r="R351" s="50"/>
      <c r="S351" s="58" t="s">
        <v>249</v>
      </c>
      <c r="T351" s="50"/>
      <c r="U351" s="50"/>
      <c r="V351" s="50"/>
      <c r="W351" s="50"/>
      <c r="X351" s="50"/>
      <c r="Y351" s="50"/>
      <c r="Z351" s="50"/>
      <c r="AA351" s="49" t="s">
        <v>48</v>
      </c>
      <c r="AB351" s="50"/>
      <c r="AC351" s="50"/>
      <c r="AD351" s="50"/>
      <c r="AE351" s="50"/>
      <c r="AF351" s="49" t="s">
        <v>30</v>
      </c>
      <c r="AG351" s="50"/>
      <c r="AH351" s="50"/>
      <c r="AI351" s="17" t="s">
        <v>165</v>
      </c>
      <c r="AJ351" s="64" t="s">
        <v>166</v>
      </c>
      <c r="AK351" s="50"/>
      <c r="AL351" s="50"/>
      <c r="AM351" s="50"/>
      <c r="AN351" s="50"/>
      <c r="AO351" s="50"/>
      <c r="AP351" s="18">
        <v>241000000</v>
      </c>
      <c r="AQ351" s="18">
        <v>239825000</v>
      </c>
      <c r="AR351" s="18">
        <v>1175000</v>
      </c>
      <c r="AS351" s="65">
        <v>0</v>
      </c>
      <c r="AT351" s="60"/>
      <c r="AU351" s="65">
        <v>157704389</v>
      </c>
      <c r="AV351" s="60"/>
      <c r="AW351" s="18">
        <v>82120611</v>
      </c>
      <c r="AX351" s="18">
        <v>35277283</v>
      </c>
      <c r="AY351" s="18">
        <v>122427106</v>
      </c>
      <c r="AZ351" s="18">
        <v>35277283</v>
      </c>
      <c r="BA351" s="18">
        <v>0</v>
      </c>
      <c r="BB351" s="18">
        <v>35277283</v>
      </c>
      <c r="BC351" s="18">
        <v>0</v>
      </c>
      <c r="BD351" s="18">
        <v>0</v>
      </c>
      <c r="BE351" s="11"/>
    </row>
    <row r="352" spans="1:57" s="10" customFormat="1" ht="15" customHeight="1" x14ac:dyDescent="0.25">
      <c r="A352" s="49" t="s">
        <v>27</v>
      </c>
      <c r="B352" s="50"/>
      <c r="C352" s="49" t="s">
        <v>33</v>
      </c>
      <c r="D352" s="50"/>
      <c r="E352" s="49" t="s">
        <v>35</v>
      </c>
      <c r="F352" s="50"/>
      <c r="G352" s="49" t="s">
        <v>37</v>
      </c>
      <c r="H352" s="50"/>
      <c r="I352" s="49" t="s">
        <v>38</v>
      </c>
      <c r="J352" s="50"/>
      <c r="K352" s="50"/>
      <c r="L352" s="49"/>
      <c r="M352" s="50"/>
      <c r="N352" s="50"/>
      <c r="O352" s="49"/>
      <c r="P352" s="50"/>
      <c r="Q352" s="49"/>
      <c r="R352" s="50"/>
      <c r="S352" s="58" t="s">
        <v>249</v>
      </c>
      <c r="T352" s="50"/>
      <c r="U352" s="50"/>
      <c r="V352" s="50"/>
      <c r="W352" s="50"/>
      <c r="X352" s="50"/>
      <c r="Y352" s="50"/>
      <c r="Z352" s="50"/>
      <c r="AA352" s="49" t="s">
        <v>48</v>
      </c>
      <c r="AB352" s="50"/>
      <c r="AC352" s="50"/>
      <c r="AD352" s="50"/>
      <c r="AE352" s="50"/>
      <c r="AF352" s="49" t="s">
        <v>30</v>
      </c>
      <c r="AG352" s="50"/>
      <c r="AH352" s="50"/>
      <c r="AI352" s="17" t="s">
        <v>165</v>
      </c>
      <c r="AJ352" s="64" t="s">
        <v>166</v>
      </c>
      <c r="AK352" s="50"/>
      <c r="AL352" s="50"/>
      <c r="AM352" s="50"/>
      <c r="AN352" s="50"/>
      <c r="AO352" s="50"/>
      <c r="AP352" s="18">
        <v>241000000</v>
      </c>
      <c r="AQ352" s="18">
        <v>239825000</v>
      </c>
      <c r="AR352" s="18">
        <v>1175000</v>
      </c>
      <c r="AS352" s="65">
        <v>0</v>
      </c>
      <c r="AT352" s="60"/>
      <c r="AU352" s="65">
        <v>157704389</v>
      </c>
      <c r="AV352" s="60"/>
      <c r="AW352" s="18">
        <v>82120611</v>
      </c>
      <c r="AX352" s="18">
        <v>35277283</v>
      </c>
      <c r="AY352" s="18">
        <v>122427106</v>
      </c>
      <c r="AZ352" s="18">
        <v>35277283</v>
      </c>
      <c r="BA352" s="18">
        <v>0</v>
      </c>
      <c r="BB352" s="18">
        <v>35277283</v>
      </c>
      <c r="BC352" s="18">
        <v>0</v>
      </c>
      <c r="BD352" s="18">
        <v>0</v>
      </c>
      <c r="BE352" s="11"/>
    </row>
    <row r="353" spans="1:57" s="10" customFormat="1" ht="15" customHeight="1" x14ac:dyDescent="0.25">
      <c r="A353" s="49" t="s">
        <v>27</v>
      </c>
      <c r="B353" s="50"/>
      <c r="C353" s="49" t="s">
        <v>33</v>
      </c>
      <c r="D353" s="50"/>
      <c r="E353" s="49" t="s">
        <v>35</v>
      </c>
      <c r="F353" s="50"/>
      <c r="G353" s="49" t="s">
        <v>37</v>
      </c>
      <c r="H353" s="50"/>
      <c r="I353" s="49" t="s">
        <v>38</v>
      </c>
      <c r="J353" s="50"/>
      <c r="K353" s="50"/>
      <c r="L353" s="49" t="s">
        <v>176</v>
      </c>
      <c r="M353" s="50"/>
      <c r="N353" s="50"/>
      <c r="O353" s="49"/>
      <c r="P353" s="50"/>
      <c r="Q353" s="49"/>
      <c r="R353" s="50"/>
      <c r="S353" s="58" t="s">
        <v>177</v>
      </c>
      <c r="T353" s="50"/>
      <c r="U353" s="50"/>
      <c r="V353" s="50"/>
      <c r="W353" s="50"/>
      <c r="X353" s="50"/>
      <c r="Y353" s="50"/>
      <c r="Z353" s="50"/>
      <c r="AA353" s="49" t="s">
        <v>48</v>
      </c>
      <c r="AB353" s="50"/>
      <c r="AC353" s="50"/>
      <c r="AD353" s="50"/>
      <c r="AE353" s="50"/>
      <c r="AF353" s="49" t="s">
        <v>30</v>
      </c>
      <c r="AG353" s="50"/>
      <c r="AH353" s="50"/>
      <c r="AI353" s="17" t="s">
        <v>165</v>
      </c>
      <c r="AJ353" s="64" t="s">
        <v>166</v>
      </c>
      <c r="AK353" s="50"/>
      <c r="AL353" s="50"/>
      <c r="AM353" s="50"/>
      <c r="AN353" s="50"/>
      <c r="AO353" s="50"/>
      <c r="AP353" s="18">
        <v>241000000</v>
      </c>
      <c r="AQ353" s="18">
        <v>239825000</v>
      </c>
      <c r="AR353" s="18">
        <v>1175000</v>
      </c>
      <c r="AS353" s="65">
        <v>0</v>
      </c>
      <c r="AT353" s="60"/>
      <c r="AU353" s="65">
        <v>157704389</v>
      </c>
      <c r="AV353" s="60"/>
      <c r="AW353" s="18">
        <v>82120611</v>
      </c>
      <c r="AX353" s="18">
        <v>35277283</v>
      </c>
      <c r="AY353" s="18">
        <v>122427106</v>
      </c>
      <c r="AZ353" s="18">
        <v>35277283</v>
      </c>
      <c r="BA353" s="18">
        <v>0</v>
      </c>
      <c r="BB353" s="18">
        <v>35277283</v>
      </c>
      <c r="BC353" s="18">
        <v>0</v>
      </c>
      <c r="BD353" s="18">
        <v>0</v>
      </c>
      <c r="BE353" s="11"/>
    </row>
    <row r="354" spans="1:57" s="10" customFormat="1" ht="15" customHeight="1" x14ac:dyDescent="0.25">
      <c r="A354" s="51" t="s">
        <v>27</v>
      </c>
      <c r="B354" s="50"/>
      <c r="C354" s="51" t="s">
        <v>33</v>
      </c>
      <c r="D354" s="50"/>
      <c r="E354" s="51" t="s">
        <v>35</v>
      </c>
      <c r="F354" s="50"/>
      <c r="G354" s="51" t="s">
        <v>37</v>
      </c>
      <c r="H354" s="50"/>
      <c r="I354" s="51" t="s">
        <v>38</v>
      </c>
      <c r="J354" s="50"/>
      <c r="K354" s="50"/>
      <c r="L354" s="51" t="s">
        <v>176</v>
      </c>
      <c r="M354" s="50"/>
      <c r="N354" s="50"/>
      <c r="O354" s="51" t="s">
        <v>41</v>
      </c>
      <c r="P354" s="50"/>
      <c r="Q354" s="51"/>
      <c r="R354" s="50"/>
      <c r="S354" s="61" t="s">
        <v>280</v>
      </c>
      <c r="T354" s="50"/>
      <c r="U354" s="50"/>
      <c r="V354" s="50"/>
      <c r="W354" s="50"/>
      <c r="X354" s="50"/>
      <c r="Y354" s="50"/>
      <c r="Z354" s="50"/>
      <c r="AA354" s="51" t="s">
        <v>48</v>
      </c>
      <c r="AB354" s="50"/>
      <c r="AC354" s="50"/>
      <c r="AD354" s="50"/>
      <c r="AE354" s="50"/>
      <c r="AF354" s="51" t="s">
        <v>30</v>
      </c>
      <c r="AG354" s="50"/>
      <c r="AH354" s="50"/>
      <c r="AI354" s="19" t="s">
        <v>165</v>
      </c>
      <c r="AJ354" s="62" t="s">
        <v>166</v>
      </c>
      <c r="AK354" s="50"/>
      <c r="AL354" s="50"/>
      <c r="AM354" s="50"/>
      <c r="AN354" s="50"/>
      <c r="AO354" s="50"/>
      <c r="AP354" s="20">
        <v>241000000</v>
      </c>
      <c r="AQ354" s="20">
        <v>239825000</v>
      </c>
      <c r="AR354" s="20">
        <v>1175000</v>
      </c>
      <c r="AS354" s="59">
        <v>0</v>
      </c>
      <c r="AT354" s="60"/>
      <c r="AU354" s="59">
        <v>157704389</v>
      </c>
      <c r="AV354" s="60"/>
      <c r="AW354" s="20">
        <v>82120611</v>
      </c>
      <c r="AX354" s="20">
        <v>35277283</v>
      </c>
      <c r="AY354" s="20">
        <v>122427106</v>
      </c>
      <c r="AZ354" s="20">
        <v>35277283</v>
      </c>
      <c r="BA354" s="20">
        <v>0</v>
      </c>
      <c r="BB354" s="20">
        <v>35277283</v>
      </c>
      <c r="BC354" s="20">
        <v>0</v>
      </c>
      <c r="BD354" s="20">
        <v>0</v>
      </c>
      <c r="BE354" s="11"/>
    </row>
    <row r="355" spans="1:57" ht="1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 t="s">
        <v>210</v>
      </c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5">
        <f>+AP28+AP167</f>
        <v>50133524415</v>
      </c>
      <c r="AQ355" s="8">
        <f>+AQ28+AQ167</f>
        <v>49955842615</v>
      </c>
      <c r="AR355" s="8">
        <f>+AR28+AR167</f>
        <v>177681800</v>
      </c>
      <c r="AS355" s="8">
        <f>+AS28+AS167</f>
        <v>0</v>
      </c>
      <c r="AT355" s="5"/>
      <c r="AU355" s="8">
        <f>+AU28+AU167</f>
        <v>43567766846.099998</v>
      </c>
      <c r="AV355" s="5"/>
      <c r="AW355" s="8">
        <f t="shared" ref="AW355:BD355" si="0">+AW28+AW167</f>
        <v>6388075768.9000006</v>
      </c>
      <c r="AX355" s="8">
        <f t="shared" si="0"/>
        <v>39206490455.239998</v>
      </c>
      <c r="AY355" s="8">
        <f t="shared" si="0"/>
        <v>4361276390.8600006</v>
      </c>
      <c r="AZ355" s="8">
        <f t="shared" si="0"/>
        <v>39206490455.239998</v>
      </c>
      <c r="BA355" s="8">
        <f t="shared" si="0"/>
        <v>0</v>
      </c>
      <c r="BB355" s="8">
        <f t="shared" si="0"/>
        <v>39206490455.239998</v>
      </c>
      <c r="BC355" s="8">
        <f t="shared" si="0"/>
        <v>0</v>
      </c>
      <c r="BD355" s="8">
        <f t="shared" si="0"/>
        <v>106051985.51000001</v>
      </c>
    </row>
    <row r="356" spans="1:57" s="3" customFormat="1" x14ac:dyDescent="0.25">
      <c r="U356" s="3" t="s">
        <v>232</v>
      </c>
      <c r="AP356" s="8">
        <v>3187375585</v>
      </c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</row>
    <row r="357" spans="1:57" x14ac:dyDescent="0.25">
      <c r="U357" s="1" t="s">
        <v>211</v>
      </c>
      <c r="AP357" s="2">
        <f>+AP132</f>
        <v>218383350</v>
      </c>
      <c r="AQ357" s="8">
        <f>+AQ132</f>
        <v>182754130</v>
      </c>
      <c r="AR357" s="8">
        <f>+AR132</f>
        <v>35629220</v>
      </c>
      <c r="AS357" s="8">
        <f>+AS132</f>
        <v>0</v>
      </c>
      <c r="AT357" s="2"/>
      <c r="AU357" s="8">
        <f>+AU132</f>
        <v>182754130</v>
      </c>
      <c r="AV357" s="2"/>
      <c r="AW357" s="8">
        <f t="shared" ref="AW357:BD357" si="1">+AW132</f>
        <v>0</v>
      </c>
      <c r="AX357" s="8">
        <f t="shared" si="1"/>
        <v>182754130</v>
      </c>
      <c r="AY357" s="8">
        <f t="shared" si="1"/>
        <v>0</v>
      </c>
      <c r="AZ357" s="8">
        <f t="shared" si="1"/>
        <v>182754130</v>
      </c>
      <c r="BA357" s="8">
        <f t="shared" si="1"/>
        <v>0</v>
      </c>
      <c r="BB357" s="8">
        <f t="shared" si="1"/>
        <v>182754130</v>
      </c>
      <c r="BC357" s="8">
        <f t="shared" si="1"/>
        <v>0</v>
      </c>
      <c r="BD357" s="8">
        <f t="shared" si="1"/>
        <v>0</v>
      </c>
    </row>
    <row r="358" spans="1:57" x14ac:dyDescent="0.25">
      <c r="U358" s="1" t="s">
        <v>212</v>
      </c>
      <c r="AP358" s="2">
        <f t="shared" ref="AP358:AS358" si="2">+AP30</f>
        <v>596894000</v>
      </c>
      <c r="AQ358" s="2">
        <f t="shared" si="2"/>
        <v>591790000</v>
      </c>
      <c r="AR358" s="2">
        <f t="shared" si="2"/>
        <v>5104000</v>
      </c>
      <c r="AS358" s="2">
        <f t="shared" si="2"/>
        <v>0</v>
      </c>
      <c r="AT358" s="2"/>
      <c r="AU358" s="2">
        <f>+AU30</f>
        <v>571906000</v>
      </c>
      <c r="AV358" s="2"/>
      <c r="AW358" s="2">
        <f t="shared" ref="AW358:BD358" si="3">+AW30</f>
        <v>19884000</v>
      </c>
      <c r="AX358" s="2">
        <f t="shared" si="3"/>
        <v>485355000</v>
      </c>
      <c r="AY358" s="2">
        <f t="shared" si="3"/>
        <v>86551000</v>
      </c>
      <c r="AZ358" s="2">
        <f t="shared" si="3"/>
        <v>485355000</v>
      </c>
      <c r="BA358" s="2">
        <f t="shared" si="3"/>
        <v>0</v>
      </c>
      <c r="BB358" s="2">
        <f t="shared" si="3"/>
        <v>485355000</v>
      </c>
      <c r="BC358" s="2">
        <f t="shared" si="3"/>
        <v>0</v>
      </c>
      <c r="BD358" s="2">
        <f t="shared" si="3"/>
        <v>0</v>
      </c>
    </row>
    <row r="359" spans="1:57" x14ac:dyDescent="0.25">
      <c r="U359" t="s">
        <v>220</v>
      </c>
      <c r="AP359" s="2">
        <f>+AP140</f>
        <v>73458261</v>
      </c>
      <c r="AQ359" s="8">
        <f t="shared" ref="AQ359:BD359" si="4">+AQ140</f>
        <v>73458261</v>
      </c>
      <c r="AR359" s="8">
        <f t="shared" si="4"/>
        <v>0</v>
      </c>
      <c r="AS359" s="8">
        <f t="shared" si="4"/>
        <v>0</v>
      </c>
      <c r="AT359" s="8">
        <f t="shared" si="4"/>
        <v>0</v>
      </c>
      <c r="AU359" s="8">
        <f t="shared" si="4"/>
        <v>73458261</v>
      </c>
      <c r="AV359" s="8"/>
      <c r="AW359" s="8">
        <f t="shared" si="4"/>
        <v>0</v>
      </c>
      <c r="AX359" s="8">
        <f t="shared" si="4"/>
        <v>73458261</v>
      </c>
      <c r="AY359" s="8">
        <f t="shared" si="4"/>
        <v>0</v>
      </c>
      <c r="AZ359" s="8">
        <f t="shared" si="4"/>
        <v>73458261</v>
      </c>
      <c r="BA359" s="8">
        <f t="shared" si="4"/>
        <v>0</v>
      </c>
      <c r="BB359" s="8">
        <f t="shared" si="4"/>
        <v>73458261</v>
      </c>
      <c r="BC359" s="8">
        <f t="shared" si="4"/>
        <v>0</v>
      </c>
      <c r="BD359" s="8">
        <f t="shared" si="4"/>
        <v>0</v>
      </c>
    </row>
    <row r="360" spans="1:57" x14ac:dyDescent="0.25">
      <c r="U360" t="s">
        <v>221</v>
      </c>
      <c r="AP360" s="2">
        <f>+AP18+AP144+AP183+AP215+AP225+AP252+AP279+AP291</f>
        <v>18000000000</v>
      </c>
      <c r="AQ360" s="7">
        <f>+AQ18+AQ144+AQ183+AQ215+AQ225+AQ252+AQ279+AQ291</f>
        <v>17643082562</v>
      </c>
      <c r="AR360" s="7">
        <f>+AR18+AR144+AR183+AR215+AR225+AR252+AR279+AR291</f>
        <v>356917438</v>
      </c>
      <c r="AS360" s="7">
        <f>+AS18+AS144+AS183+AS215+AS225+AS252+AS279+AS291</f>
        <v>0</v>
      </c>
      <c r="AT360" s="2"/>
      <c r="AU360" s="7">
        <f>+AU18+AU144+AU183+AU215+AU225+AU252+AU279+AU291</f>
        <v>16782543296.079998</v>
      </c>
      <c r="AV360" s="2"/>
      <c r="AW360" s="7">
        <f t="shared" ref="AW360:BD360" si="5">+AW18+AW144+AW183+AW215+AW225+AW252+AW279+AW291</f>
        <v>860539265.92000008</v>
      </c>
      <c r="AX360" s="7">
        <f t="shared" si="5"/>
        <v>11379683719.460001</v>
      </c>
      <c r="AY360" s="7">
        <f t="shared" si="5"/>
        <v>5402859576.6199999</v>
      </c>
      <c r="AZ360" s="7">
        <f t="shared" si="5"/>
        <v>11379683719.460001</v>
      </c>
      <c r="BA360" s="7">
        <f t="shared" si="5"/>
        <v>0</v>
      </c>
      <c r="BB360" s="7">
        <f t="shared" si="5"/>
        <v>11379683719.460001</v>
      </c>
      <c r="BC360" s="7">
        <f t="shared" si="5"/>
        <v>0</v>
      </c>
      <c r="BD360" s="7">
        <f t="shared" si="5"/>
        <v>21426526.98</v>
      </c>
    </row>
    <row r="361" spans="1:57" x14ac:dyDescent="0.25">
      <c r="U361" t="s">
        <v>222</v>
      </c>
      <c r="AP361" s="2">
        <f>+AP145+AP184+AP322</f>
        <v>5920239274</v>
      </c>
      <c r="AQ361" s="7">
        <f>+AQ145+AQ184+AQ322</f>
        <v>5812519794</v>
      </c>
      <c r="AR361" s="7">
        <f>+AR145+AR184+AR322</f>
        <v>107719480</v>
      </c>
      <c r="AS361" s="7">
        <f>+AS145+AS184+AS322</f>
        <v>0</v>
      </c>
      <c r="AT361" s="2"/>
      <c r="AU361" s="7">
        <f>+AU145+AU184+AU322</f>
        <v>4869404791.3400002</v>
      </c>
      <c r="AV361" s="2"/>
      <c r="AW361" s="7">
        <f t="shared" ref="AW361:BD361" si="6">+AW145+AW184+AW322</f>
        <v>943115002.65999997</v>
      </c>
      <c r="AX361" s="7">
        <f t="shared" si="6"/>
        <v>3213067692.8699999</v>
      </c>
      <c r="AY361" s="7">
        <f t="shared" si="6"/>
        <v>1656337098.47</v>
      </c>
      <c r="AZ361" s="7">
        <f t="shared" si="6"/>
        <v>3213067692.8699999</v>
      </c>
      <c r="BA361" s="7">
        <f t="shared" si="6"/>
        <v>0</v>
      </c>
      <c r="BB361" s="7">
        <f t="shared" si="6"/>
        <v>3213067692.8699999</v>
      </c>
      <c r="BC361" s="7">
        <f t="shared" si="6"/>
        <v>0</v>
      </c>
      <c r="BD361" s="7">
        <f t="shared" si="6"/>
        <v>0</v>
      </c>
    </row>
    <row r="362" spans="1:57" x14ac:dyDescent="0.25">
      <c r="U362" t="s">
        <v>223</v>
      </c>
      <c r="AP362" s="2">
        <f>+AP232+AP257+AP272+AP296+AP315+AP336+AP352</f>
        <v>8308000000</v>
      </c>
      <c r="AQ362" s="7">
        <f>+AQ232+AQ257+AQ272+AQ296+AQ315+AQ336+AQ352</f>
        <v>8027882270.8000002</v>
      </c>
      <c r="AR362" s="7">
        <f>+AR232+AR257+AR272+AR296+AR315+AR336+AR352</f>
        <v>280117729.19999999</v>
      </c>
      <c r="AS362" s="7">
        <f>+AS232+AS257+AS272+AS296+AS315+AS336+AS352</f>
        <v>0</v>
      </c>
      <c r="AT362" s="2"/>
      <c r="AU362" s="7">
        <f>+AU232+AU257+AU272+AU296+AU315+AU336+AU352</f>
        <v>7293173002.3000002</v>
      </c>
      <c r="AV362" s="2"/>
      <c r="AW362" s="7">
        <f t="shared" ref="AW362:BD362" si="7">+AW232+AW257+AW272+AW296+AW315+AW336+AW352</f>
        <v>734709268.5</v>
      </c>
      <c r="AX362" s="7">
        <f t="shared" si="7"/>
        <v>5670782002.5</v>
      </c>
      <c r="AY362" s="7">
        <f t="shared" si="7"/>
        <v>1622390999.8</v>
      </c>
      <c r="AZ362" s="7">
        <f t="shared" si="7"/>
        <v>5670782002.5</v>
      </c>
      <c r="BA362" s="7">
        <f t="shared" si="7"/>
        <v>0</v>
      </c>
      <c r="BB362" s="7">
        <f t="shared" si="7"/>
        <v>5670782002.5</v>
      </c>
      <c r="BC362" s="7">
        <f t="shared" si="7"/>
        <v>0</v>
      </c>
      <c r="BD362" s="7">
        <f t="shared" si="7"/>
        <v>3762150</v>
      </c>
    </row>
    <row r="363" spans="1:57" x14ac:dyDescent="0.25">
      <c r="U363" t="s">
        <v>224</v>
      </c>
      <c r="AP363" s="2">
        <f>+AP355+AP357+AP358+AP359+AP360+AP361+AP362+AP356</f>
        <v>86437874885</v>
      </c>
      <c r="AQ363" s="2">
        <f t="shared" ref="AQ363:BD363" si="8">SUM(AQ355:AQ362)</f>
        <v>82287329632.800003</v>
      </c>
      <c r="AR363" s="2">
        <f t="shared" si="8"/>
        <v>963169667.20000005</v>
      </c>
      <c r="AS363" s="2">
        <f t="shared" si="8"/>
        <v>0</v>
      </c>
      <c r="AT363" s="2"/>
      <c r="AU363" s="2">
        <f>+AU355+AU356+AU357+AU358+AU359+AU360+AU361+AU362</f>
        <v>73341006326.819992</v>
      </c>
      <c r="AV363" s="2"/>
      <c r="AW363" s="2">
        <f t="shared" si="8"/>
        <v>8946323305.9799995</v>
      </c>
      <c r="AX363" s="2">
        <f t="shared" si="8"/>
        <v>60211591261.07</v>
      </c>
      <c r="AY363" s="2">
        <f t="shared" si="8"/>
        <v>13129415065.749998</v>
      </c>
      <c r="AZ363" s="2">
        <f t="shared" si="8"/>
        <v>60211591261.07</v>
      </c>
      <c r="BA363" s="2">
        <f t="shared" si="8"/>
        <v>0</v>
      </c>
      <c r="BB363" s="2">
        <f t="shared" si="8"/>
        <v>60211591261.07</v>
      </c>
      <c r="BC363" s="2">
        <f t="shared" si="8"/>
        <v>0</v>
      </c>
      <c r="BD363" s="2">
        <f t="shared" si="8"/>
        <v>131240662.49000001</v>
      </c>
    </row>
    <row r="364" spans="1:57" x14ac:dyDescent="0.25">
      <c r="AP364" s="2"/>
      <c r="AU364" s="4"/>
      <c r="AX364" s="7"/>
    </row>
    <row r="365" spans="1:57" x14ac:dyDescent="0.25">
      <c r="AP365" s="5"/>
      <c r="AU365" s="5"/>
    </row>
    <row r="366" spans="1:57" x14ac:dyDescent="0.25">
      <c r="AP366" s="22"/>
      <c r="AU366" s="9"/>
    </row>
    <row r="367" spans="1:57" x14ac:dyDescent="0.25">
      <c r="AP367" s="8"/>
      <c r="AU367" s="2"/>
    </row>
    <row r="368" spans="1:57" x14ac:dyDescent="0.25">
      <c r="AP368" s="22"/>
      <c r="AU368" s="2"/>
    </row>
    <row r="369" spans="42:43" x14ac:dyDescent="0.25">
      <c r="AP369" s="8"/>
      <c r="AQ369" s="8"/>
    </row>
  </sheetData>
  <mergeCells count="4554">
    <mergeCell ref="AS209:AT209"/>
    <mergeCell ref="AU209:AV209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AS207:AT207"/>
    <mergeCell ref="AU207:AV207"/>
    <mergeCell ref="AJ342:AO342"/>
    <mergeCell ref="I327:K327"/>
    <mergeCell ref="L327:N327"/>
    <mergeCell ref="O327:P327"/>
    <mergeCell ref="Q327:R327"/>
    <mergeCell ref="S327:Z327"/>
    <mergeCell ref="AA327:AE327"/>
    <mergeCell ref="AF327:AH327"/>
    <mergeCell ref="AJ327:AO327"/>
    <mergeCell ref="I323:K323"/>
    <mergeCell ref="S323:Z323"/>
    <mergeCell ref="AA323:AE323"/>
    <mergeCell ref="A323:B323"/>
    <mergeCell ref="C323:D323"/>
    <mergeCell ref="E323:F323"/>
    <mergeCell ref="A326:B326"/>
    <mergeCell ref="A343:B343"/>
    <mergeCell ref="C343:D343"/>
    <mergeCell ref="E343:F343"/>
    <mergeCell ref="G343:H343"/>
    <mergeCell ref="I343:K343"/>
    <mergeCell ref="L343:N343"/>
    <mergeCell ref="O343:P343"/>
    <mergeCell ref="Q343:R343"/>
    <mergeCell ref="S343:Z343"/>
    <mergeCell ref="AA343:AE343"/>
    <mergeCell ref="AF343:AH343"/>
    <mergeCell ref="AJ343:AO343"/>
    <mergeCell ref="A342:B342"/>
    <mergeCell ref="C342:D342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AF308:AH308"/>
    <mergeCell ref="AJ308:AO308"/>
    <mergeCell ref="A327:B327"/>
    <mergeCell ref="C327:D327"/>
    <mergeCell ref="E327:F327"/>
    <mergeCell ref="G327:H327"/>
    <mergeCell ref="C326:D326"/>
    <mergeCell ref="AF326:AH326"/>
    <mergeCell ref="AJ326:AO326"/>
    <mergeCell ref="L323:N323"/>
    <mergeCell ref="O323:P323"/>
    <mergeCell ref="Q323:R323"/>
    <mergeCell ref="G323:H323"/>
    <mergeCell ref="E326:F326"/>
    <mergeCell ref="G326:H326"/>
    <mergeCell ref="I326:K326"/>
    <mergeCell ref="L326:N326"/>
    <mergeCell ref="C308:D308"/>
    <mergeCell ref="E308:F308"/>
    <mergeCell ref="G308:H308"/>
    <mergeCell ref="I308:K308"/>
    <mergeCell ref="L308:N308"/>
    <mergeCell ref="O308:P308"/>
    <mergeCell ref="Q308:R308"/>
    <mergeCell ref="S308:Z308"/>
    <mergeCell ref="AA308:AE308"/>
    <mergeCell ref="AF316:AH316"/>
    <mergeCell ref="AJ316:AO316"/>
    <mergeCell ref="AF315:AH315"/>
    <mergeCell ref="AJ315:AO315"/>
    <mergeCell ref="AM319:AO319"/>
    <mergeCell ref="H320:AO320"/>
    <mergeCell ref="O326:P326"/>
    <mergeCell ref="Q326:R326"/>
    <mergeCell ref="A307:B307"/>
    <mergeCell ref="C307:D307"/>
    <mergeCell ref="E307:F307"/>
    <mergeCell ref="G307:H307"/>
    <mergeCell ref="AA312:AE312"/>
    <mergeCell ref="A312:B312"/>
    <mergeCell ref="C312:D312"/>
    <mergeCell ref="E312:F312"/>
    <mergeCell ref="G312:H312"/>
    <mergeCell ref="I312:K312"/>
    <mergeCell ref="A308:B308"/>
    <mergeCell ref="S326:Z326"/>
    <mergeCell ref="AA326:AE326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L312:N312"/>
    <mergeCell ref="O312:P312"/>
    <mergeCell ref="Q312:R312"/>
    <mergeCell ref="S312:Z312"/>
    <mergeCell ref="A318:B318"/>
    <mergeCell ref="C318:D318"/>
    <mergeCell ref="E318:F318"/>
    <mergeCell ref="G318:H318"/>
    <mergeCell ref="A320:G320"/>
    <mergeCell ref="Q241:R241"/>
    <mergeCell ref="S241:Z241"/>
    <mergeCell ref="AA241:AE241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S264:Z264"/>
    <mergeCell ref="AA264:AE264"/>
    <mergeCell ref="AF264:AH264"/>
    <mergeCell ref="AJ264:AO264"/>
    <mergeCell ref="AF257:AH257"/>
    <mergeCell ref="AJ257:AO257"/>
    <mergeCell ref="S254:Z254"/>
    <mergeCell ref="AA254:AE254"/>
    <mergeCell ref="AF254:AH254"/>
    <mergeCell ref="AS171:AT171"/>
    <mergeCell ref="AU171:AV171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C241:D241"/>
    <mergeCell ref="E241:F241"/>
    <mergeCell ref="G241:H241"/>
    <mergeCell ref="I241:K241"/>
    <mergeCell ref="AS239:AT239"/>
    <mergeCell ref="AU239:AV239"/>
    <mergeCell ref="A240:B240"/>
    <mergeCell ref="C240:D240"/>
    <mergeCell ref="E240:F240"/>
    <mergeCell ref="G240:H240"/>
    <mergeCell ref="I240:K240"/>
    <mergeCell ref="L240:N240"/>
    <mergeCell ref="G220:H220"/>
    <mergeCell ref="I220:K220"/>
    <mergeCell ref="L220:N220"/>
    <mergeCell ref="O220:P220"/>
    <mergeCell ref="Q220:R220"/>
    <mergeCell ref="S220:Z220"/>
    <mergeCell ref="AS168:AT168"/>
    <mergeCell ref="AU168:AV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S170:AT170"/>
    <mergeCell ref="AU170:AV170"/>
    <mergeCell ref="A168:B168"/>
    <mergeCell ref="C168:D168"/>
    <mergeCell ref="L168:N168"/>
    <mergeCell ref="S279:Z279"/>
    <mergeCell ref="AA279:AE279"/>
    <mergeCell ref="AF279:AH279"/>
    <mergeCell ref="AJ279:AO279"/>
    <mergeCell ref="O168:P168"/>
    <mergeCell ref="Q168:R168"/>
    <mergeCell ref="S168:Z168"/>
    <mergeCell ref="AA168:AE168"/>
    <mergeCell ref="AF168:AH168"/>
    <mergeCell ref="AJ168:AO168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A220:B220"/>
    <mergeCell ref="C220:D220"/>
    <mergeCell ref="E220:F220"/>
    <mergeCell ref="E253:F253"/>
    <mergeCell ref="G253:H253"/>
    <mergeCell ref="A241:B241"/>
    <mergeCell ref="Q258:R258"/>
    <mergeCell ref="C253:D253"/>
    <mergeCell ref="AA220:AE220"/>
    <mergeCell ref="A328:B328"/>
    <mergeCell ref="C328:D328"/>
    <mergeCell ref="E328:F328"/>
    <mergeCell ref="S166:Z166"/>
    <mergeCell ref="AA166:AE166"/>
    <mergeCell ref="AF166:AH166"/>
    <mergeCell ref="AJ166:AO166"/>
    <mergeCell ref="AS166:AT166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AS167:AT167"/>
    <mergeCell ref="AU167:AV167"/>
    <mergeCell ref="E168:F168"/>
    <mergeCell ref="G168:H168"/>
    <mergeCell ref="I168:K168"/>
    <mergeCell ref="E279:F279"/>
    <mergeCell ref="G279:H279"/>
    <mergeCell ref="I279:K279"/>
    <mergeCell ref="L279:N279"/>
    <mergeCell ref="O279:P279"/>
    <mergeCell ref="Q279:R279"/>
    <mergeCell ref="A299:B299"/>
    <mergeCell ref="L294:N294"/>
    <mergeCell ref="O294:P294"/>
    <mergeCell ref="Q294:R294"/>
    <mergeCell ref="A294:B294"/>
    <mergeCell ref="C294:D294"/>
    <mergeCell ref="E294:F294"/>
    <mergeCell ref="G294:H294"/>
    <mergeCell ref="I294:K294"/>
    <mergeCell ref="L291:N291"/>
    <mergeCell ref="E285:F285"/>
    <mergeCell ref="C299:D299"/>
    <mergeCell ref="E299:F299"/>
    <mergeCell ref="G299:H299"/>
    <mergeCell ref="I299:K299"/>
    <mergeCell ref="L299:N299"/>
    <mergeCell ref="O299:P299"/>
    <mergeCell ref="Q299:R299"/>
    <mergeCell ref="A286:B286"/>
    <mergeCell ref="C286:D286"/>
    <mergeCell ref="E286:F286"/>
    <mergeCell ref="G286:H286"/>
    <mergeCell ref="I286:K286"/>
    <mergeCell ref="L286:N286"/>
    <mergeCell ref="O286:P286"/>
    <mergeCell ref="Q286:R286"/>
    <mergeCell ref="A287:B287"/>
    <mergeCell ref="C287:D287"/>
    <mergeCell ref="E287:F287"/>
    <mergeCell ref="G287:H287"/>
    <mergeCell ref="I287:K287"/>
    <mergeCell ref="L287:N287"/>
    <mergeCell ref="AA205:AE205"/>
    <mergeCell ref="A205:B205"/>
    <mergeCell ref="C205:D205"/>
    <mergeCell ref="E205:F205"/>
    <mergeCell ref="G205:H205"/>
    <mergeCell ref="I205:K205"/>
    <mergeCell ref="AA215:AE215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S258:Z258"/>
    <mergeCell ref="I253:K253"/>
    <mergeCell ref="L253:N253"/>
    <mergeCell ref="O253:P253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L241:N241"/>
    <mergeCell ref="O241:P241"/>
    <mergeCell ref="AU128:AV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AS129:AT129"/>
    <mergeCell ref="AU129:AV129"/>
    <mergeCell ref="AA258:AE258"/>
    <mergeCell ref="A258:B258"/>
    <mergeCell ref="AF255:AH255"/>
    <mergeCell ref="AJ255:AO255"/>
    <mergeCell ref="C258:D258"/>
    <mergeCell ref="E258:F258"/>
    <mergeCell ref="G258:H258"/>
    <mergeCell ref="I258:K258"/>
    <mergeCell ref="Q255:R255"/>
    <mergeCell ref="S255:Z255"/>
    <mergeCell ref="AA255:AE255"/>
    <mergeCell ref="O218:P218"/>
    <mergeCell ref="Q218:R218"/>
    <mergeCell ref="L205:N205"/>
    <mergeCell ref="O205:P205"/>
    <mergeCell ref="Q205:R205"/>
    <mergeCell ref="S205:Z205"/>
    <mergeCell ref="S24:Z24"/>
    <mergeCell ref="AU328:AV328"/>
    <mergeCell ref="AS326:AT326"/>
    <mergeCell ref="AU326:AV326"/>
    <mergeCell ref="AF323:AH323"/>
    <mergeCell ref="AJ323:AO323"/>
    <mergeCell ref="AS323:AT323"/>
    <mergeCell ref="AU323:AV323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S324:Z324"/>
    <mergeCell ref="AA324:AE324"/>
    <mergeCell ref="AF324:AH324"/>
    <mergeCell ref="AS327:AT327"/>
    <mergeCell ref="AU327:AV327"/>
    <mergeCell ref="AS328:AT328"/>
    <mergeCell ref="A255:B255"/>
    <mergeCell ref="C255:D255"/>
    <mergeCell ref="E255:F255"/>
    <mergeCell ref="G255:H255"/>
    <mergeCell ref="I255:K255"/>
    <mergeCell ref="A252:B252"/>
    <mergeCell ref="C252:D252"/>
    <mergeCell ref="AF258:AH258"/>
    <mergeCell ref="AJ258:AO258"/>
    <mergeCell ref="A253:B253"/>
    <mergeCell ref="AS324:AT324"/>
    <mergeCell ref="AU324:AV324"/>
    <mergeCell ref="A325:B325"/>
    <mergeCell ref="C325:D325"/>
    <mergeCell ref="E325:F325"/>
    <mergeCell ref="G325:H325"/>
    <mergeCell ref="I325:K325"/>
    <mergeCell ref="L325:N325"/>
    <mergeCell ref="O325:P325"/>
    <mergeCell ref="Q325:R325"/>
    <mergeCell ref="S325:Z325"/>
    <mergeCell ref="AA325:AE325"/>
    <mergeCell ref="AF325:AH325"/>
    <mergeCell ref="AJ325:AO325"/>
    <mergeCell ref="AS344:AT344"/>
    <mergeCell ref="AU344:AV344"/>
    <mergeCell ref="AF332:AH332"/>
    <mergeCell ref="AJ332:AO332"/>
    <mergeCell ref="AS332:AT332"/>
    <mergeCell ref="AU332:AV332"/>
    <mergeCell ref="A333:B333"/>
    <mergeCell ref="C333:D333"/>
    <mergeCell ref="E333:F333"/>
    <mergeCell ref="G333:H333"/>
    <mergeCell ref="I333:K333"/>
    <mergeCell ref="AU330:AV330"/>
    <mergeCell ref="A331:B331"/>
    <mergeCell ref="AS329:AT329"/>
    <mergeCell ref="AU329:AV329"/>
    <mergeCell ref="AS331:AT331"/>
    <mergeCell ref="AU331:AV331"/>
    <mergeCell ref="AJ324:AO324"/>
    <mergeCell ref="I334:K334"/>
    <mergeCell ref="L334:N334"/>
    <mergeCell ref="AS325:AT325"/>
    <mergeCell ref="AU325:AV325"/>
    <mergeCell ref="S334:Z334"/>
    <mergeCell ref="AA334:AE334"/>
    <mergeCell ref="AF334:AH334"/>
    <mergeCell ref="AJ334:AO334"/>
    <mergeCell ref="AA332:AE332"/>
    <mergeCell ref="A332:B332"/>
    <mergeCell ref="AS338:AT338"/>
    <mergeCell ref="C332:D332"/>
    <mergeCell ref="E332:F332"/>
    <mergeCell ref="G332:H332"/>
    <mergeCell ref="I332:K332"/>
    <mergeCell ref="AS330:AT330"/>
    <mergeCell ref="L333:N333"/>
    <mergeCell ref="O333:P333"/>
    <mergeCell ref="AS333:AT333"/>
    <mergeCell ref="AU333:AV333"/>
    <mergeCell ref="C331:D331"/>
    <mergeCell ref="E331:F331"/>
    <mergeCell ref="G331:H331"/>
    <mergeCell ref="I331:K331"/>
    <mergeCell ref="L331:N331"/>
    <mergeCell ref="O331:P331"/>
    <mergeCell ref="Q331:R331"/>
    <mergeCell ref="S331:Z331"/>
    <mergeCell ref="AA331:AE331"/>
    <mergeCell ref="AF331:AH331"/>
    <mergeCell ref="AJ331:AO331"/>
    <mergeCell ref="S332:Z332"/>
    <mergeCell ref="AS321:AT321"/>
    <mergeCell ref="AU321:AV321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S322:Z322"/>
    <mergeCell ref="AA322:AE322"/>
    <mergeCell ref="AF322:AH322"/>
    <mergeCell ref="AJ322:AO322"/>
    <mergeCell ref="AS322:AT322"/>
    <mergeCell ref="AU322:AV322"/>
    <mergeCell ref="AS320:AT320"/>
    <mergeCell ref="AU320:AV320"/>
    <mergeCell ref="A321:B321"/>
    <mergeCell ref="C321:D321"/>
    <mergeCell ref="E321:F321"/>
    <mergeCell ref="G321:H321"/>
    <mergeCell ref="I321:K321"/>
    <mergeCell ref="L321:N321"/>
    <mergeCell ref="O321:P321"/>
    <mergeCell ref="Q321:R321"/>
    <mergeCell ref="S321:Z321"/>
    <mergeCell ref="AA321:AE321"/>
    <mergeCell ref="AF321:AH321"/>
    <mergeCell ref="AJ321:AO321"/>
    <mergeCell ref="AS318:AT318"/>
    <mergeCell ref="AU318:AV318"/>
    <mergeCell ref="AS319:AT319"/>
    <mergeCell ref="AU319:AV319"/>
    <mergeCell ref="AS316:AT316"/>
    <mergeCell ref="AU316:AV316"/>
    <mergeCell ref="AS317:AT317"/>
    <mergeCell ref="AU317:AV317"/>
    <mergeCell ref="AS315:AT315"/>
    <mergeCell ref="AU315:AV315"/>
    <mergeCell ref="L315:N315"/>
    <mergeCell ref="O315:P315"/>
    <mergeCell ref="Q315:R315"/>
    <mergeCell ref="S315:Z315"/>
    <mergeCell ref="AA315:AE315"/>
    <mergeCell ref="A315:B315"/>
    <mergeCell ref="C315:D315"/>
    <mergeCell ref="E315:F315"/>
    <mergeCell ref="G315:H315"/>
    <mergeCell ref="I315:K315"/>
    <mergeCell ref="A317:B317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J317:AO317"/>
    <mergeCell ref="AS313:AT313"/>
    <mergeCell ref="AU313:AV313"/>
    <mergeCell ref="A314:B314"/>
    <mergeCell ref="C314:D314"/>
    <mergeCell ref="E314:F314"/>
    <mergeCell ref="G314:H314"/>
    <mergeCell ref="I314:K314"/>
    <mergeCell ref="L314:N314"/>
    <mergeCell ref="O314:P314"/>
    <mergeCell ref="Q314:R314"/>
    <mergeCell ref="S314:Z314"/>
    <mergeCell ref="AA314:AE314"/>
    <mergeCell ref="AF314:AH314"/>
    <mergeCell ref="AJ314:AO314"/>
    <mergeCell ref="AS314:AT314"/>
    <mergeCell ref="AU314:AV314"/>
    <mergeCell ref="AF312:AH312"/>
    <mergeCell ref="AJ312:AO312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AS310:AT310"/>
    <mergeCell ref="AU310:AV310"/>
    <mergeCell ref="A311:B311"/>
    <mergeCell ref="C311:D311"/>
    <mergeCell ref="E311:F311"/>
    <mergeCell ref="G311:H311"/>
    <mergeCell ref="I311:K311"/>
    <mergeCell ref="L311:N311"/>
    <mergeCell ref="O311:P311"/>
    <mergeCell ref="Q311:R311"/>
    <mergeCell ref="S311:Z311"/>
    <mergeCell ref="AA311:AE311"/>
    <mergeCell ref="AF311:AH311"/>
    <mergeCell ref="AJ311:AO311"/>
    <mergeCell ref="AS311:AT311"/>
    <mergeCell ref="AU311:AV311"/>
    <mergeCell ref="AS309:AT309"/>
    <mergeCell ref="AU309:AV309"/>
    <mergeCell ref="A310:G310"/>
    <mergeCell ref="H310:AO310"/>
    <mergeCell ref="J309:K309"/>
    <mergeCell ref="L309:M309"/>
    <mergeCell ref="AA309:AB309"/>
    <mergeCell ref="AC309:AD309"/>
    <mergeCell ref="AM309:AO309"/>
    <mergeCell ref="AS308:AT308"/>
    <mergeCell ref="AU308:AV308"/>
    <mergeCell ref="AS306:AT306"/>
    <mergeCell ref="AU306:AV306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S305:Z305"/>
    <mergeCell ref="AA305:AE305"/>
    <mergeCell ref="AF305:AH305"/>
    <mergeCell ref="AJ305:AO305"/>
    <mergeCell ref="AS305:AT305"/>
    <mergeCell ref="AU305:AV305"/>
    <mergeCell ref="AS307:AT307"/>
    <mergeCell ref="AU307:AV307"/>
    <mergeCell ref="A306:B306"/>
    <mergeCell ref="C306:D306"/>
    <mergeCell ref="E306:F306"/>
    <mergeCell ref="G306:H306"/>
    <mergeCell ref="I306:K306"/>
    <mergeCell ref="L306:N306"/>
    <mergeCell ref="O306:P306"/>
    <mergeCell ref="Q306:R306"/>
    <mergeCell ref="S306:Z306"/>
    <mergeCell ref="AA306:AE306"/>
    <mergeCell ref="AF306:AH306"/>
    <mergeCell ref="AJ306:AO306"/>
    <mergeCell ref="AS303:AT303"/>
    <mergeCell ref="AU303:AV303"/>
    <mergeCell ref="A304:B304"/>
    <mergeCell ref="C304:D304"/>
    <mergeCell ref="E304:F304"/>
    <mergeCell ref="G304:H304"/>
    <mergeCell ref="I304:K304"/>
    <mergeCell ref="L304:N304"/>
    <mergeCell ref="O304:P304"/>
    <mergeCell ref="Q304:R304"/>
    <mergeCell ref="S304:Z304"/>
    <mergeCell ref="AA304:AE304"/>
    <mergeCell ref="AF304:AH304"/>
    <mergeCell ref="AJ304:AO304"/>
    <mergeCell ref="L303:N303"/>
    <mergeCell ref="O303:P303"/>
    <mergeCell ref="Q303:R303"/>
    <mergeCell ref="S303:Z303"/>
    <mergeCell ref="AA303:AE303"/>
    <mergeCell ref="A303:B303"/>
    <mergeCell ref="C303:D303"/>
    <mergeCell ref="E303:F303"/>
    <mergeCell ref="G303:H303"/>
    <mergeCell ref="I303:K303"/>
    <mergeCell ref="AF303:AH303"/>
    <mergeCell ref="AJ303:AO303"/>
    <mergeCell ref="AS304:AT304"/>
    <mergeCell ref="AU304:AV304"/>
    <mergeCell ref="AS301:AT301"/>
    <mergeCell ref="AU301:AV301"/>
    <mergeCell ref="A302:B302"/>
    <mergeCell ref="C302:D302"/>
    <mergeCell ref="E302:F302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J302:AO302"/>
    <mergeCell ref="AS302:AT302"/>
    <mergeCell ref="AU302:AV302"/>
    <mergeCell ref="AF300:AH300"/>
    <mergeCell ref="AJ300:AO300"/>
    <mergeCell ref="AS300:AT300"/>
    <mergeCell ref="AU300:AV300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AJ301:AO301"/>
    <mergeCell ref="AS299:AT299"/>
    <mergeCell ref="AU299:AV299"/>
    <mergeCell ref="L300:N300"/>
    <mergeCell ref="O300:P300"/>
    <mergeCell ref="Q300:R300"/>
    <mergeCell ref="S300:Z300"/>
    <mergeCell ref="AA300:AE300"/>
    <mergeCell ref="A300:B300"/>
    <mergeCell ref="C300:D300"/>
    <mergeCell ref="E300:F300"/>
    <mergeCell ref="G300:H300"/>
    <mergeCell ref="AS297:AT297"/>
    <mergeCell ref="AU297:AV297"/>
    <mergeCell ref="A298:B298"/>
    <mergeCell ref="C298:D298"/>
    <mergeCell ref="E298:F298"/>
    <mergeCell ref="G298:H298"/>
    <mergeCell ref="I298:K298"/>
    <mergeCell ref="L298:N298"/>
    <mergeCell ref="O298:P298"/>
    <mergeCell ref="Q298:R298"/>
    <mergeCell ref="S298:Z298"/>
    <mergeCell ref="AA298:AE298"/>
    <mergeCell ref="AF298:AH298"/>
    <mergeCell ref="AJ298:AO298"/>
    <mergeCell ref="L297:N297"/>
    <mergeCell ref="O297:P297"/>
    <mergeCell ref="Q297:R297"/>
    <mergeCell ref="S297:Z297"/>
    <mergeCell ref="AA297:AE297"/>
    <mergeCell ref="C297:D297"/>
    <mergeCell ref="E297:F297"/>
    <mergeCell ref="AS298:AT298"/>
    <mergeCell ref="AU298:AV298"/>
    <mergeCell ref="AF297:AH297"/>
    <mergeCell ref="AJ297:AO297"/>
    <mergeCell ref="AS295:AT295"/>
    <mergeCell ref="AU295:AV295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AS296:AT296"/>
    <mergeCell ref="AU296:AV296"/>
    <mergeCell ref="A297:B297"/>
    <mergeCell ref="G297:H297"/>
    <mergeCell ref="I297:K297"/>
    <mergeCell ref="AS294:AT294"/>
    <mergeCell ref="AU294:AV294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S295:Z295"/>
    <mergeCell ref="AA295:AE295"/>
    <mergeCell ref="AF295:AH295"/>
    <mergeCell ref="AJ295:AO295"/>
    <mergeCell ref="AS292:AT292"/>
    <mergeCell ref="AU292:AV292"/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S293:Z293"/>
    <mergeCell ref="AA293:AE293"/>
    <mergeCell ref="AF293:AH293"/>
    <mergeCell ref="AJ293:AO293"/>
    <mergeCell ref="AS293:AT293"/>
    <mergeCell ref="AU293:AV293"/>
    <mergeCell ref="S294:Z294"/>
    <mergeCell ref="AA294:AE294"/>
    <mergeCell ref="AS291:AT291"/>
    <mergeCell ref="AU291:AV291"/>
    <mergeCell ref="A292:B292"/>
    <mergeCell ref="C292:D292"/>
    <mergeCell ref="E292:F292"/>
    <mergeCell ref="G292:H292"/>
    <mergeCell ref="I292:K292"/>
    <mergeCell ref="L292:N292"/>
    <mergeCell ref="O292:P292"/>
    <mergeCell ref="Q292:R292"/>
    <mergeCell ref="S292:Z292"/>
    <mergeCell ref="AA292:AE292"/>
    <mergeCell ref="AF292:AH292"/>
    <mergeCell ref="AJ292:AO292"/>
    <mergeCell ref="O291:P291"/>
    <mergeCell ref="Q291:R291"/>
    <mergeCell ref="S291:Z291"/>
    <mergeCell ref="AA291:AE291"/>
    <mergeCell ref="A291:B291"/>
    <mergeCell ref="C291:D291"/>
    <mergeCell ref="E291:F291"/>
    <mergeCell ref="G291:H291"/>
    <mergeCell ref="I291:K291"/>
    <mergeCell ref="AF291:AH291"/>
    <mergeCell ref="AJ291:AO291"/>
    <mergeCell ref="AS289:AT289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AF290:AH290"/>
    <mergeCell ref="AJ290:AO290"/>
    <mergeCell ref="AS290:AT290"/>
    <mergeCell ref="AU290:AV290"/>
    <mergeCell ref="AS288:AT288"/>
    <mergeCell ref="AU288:AV288"/>
    <mergeCell ref="J288:K288"/>
    <mergeCell ref="L288:M288"/>
    <mergeCell ref="AM288:AO288"/>
    <mergeCell ref="A289:G289"/>
    <mergeCell ref="H289:AO289"/>
    <mergeCell ref="AA288:AB288"/>
    <mergeCell ref="AC288:AD288"/>
    <mergeCell ref="AS286:AT286"/>
    <mergeCell ref="AU286:AV286"/>
    <mergeCell ref="AS287:AT287"/>
    <mergeCell ref="AU287:AV287"/>
    <mergeCell ref="AS284:AT284"/>
    <mergeCell ref="AU284:AV284"/>
    <mergeCell ref="AS285:AT285"/>
    <mergeCell ref="AU285:AV285"/>
    <mergeCell ref="AS283:AT283"/>
    <mergeCell ref="AU283:AV283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A284:AE284"/>
    <mergeCell ref="AF284:AH284"/>
    <mergeCell ref="AJ284:AO284"/>
    <mergeCell ref="L283:N283"/>
    <mergeCell ref="O283:P283"/>
    <mergeCell ref="Q283:R283"/>
    <mergeCell ref="AF286:AH286"/>
    <mergeCell ref="AJ286:AO286"/>
    <mergeCell ref="G285:H285"/>
    <mergeCell ref="I285:K285"/>
    <mergeCell ref="L285:N285"/>
    <mergeCell ref="O285:P285"/>
    <mergeCell ref="Q285:R285"/>
    <mergeCell ref="AS281:AT281"/>
    <mergeCell ref="AU281:AV281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J282:AO282"/>
    <mergeCell ref="AS282:AT282"/>
    <mergeCell ref="AU282:AV282"/>
    <mergeCell ref="S285:Z285"/>
    <mergeCell ref="AA285:AE285"/>
    <mergeCell ref="AF285:AH285"/>
    <mergeCell ref="AJ285:AO285"/>
    <mergeCell ref="AS278:AT278"/>
    <mergeCell ref="AU278:AV278"/>
    <mergeCell ref="AF280:AH280"/>
    <mergeCell ref="AJ280:AO280"/>
    <mergeCell ref="AS280:AT280"/>
    <mergeCell ref="AU280:AV280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AS279:AT279"/>
    <mergeCell ref="AU279:AV279"/>
    <mergeCell ref="L280:N280"/>
    <mergeCell ref="O280:P280"/>
    <mergeCell ref="Q280:R280"/>
    <mergeCell ref="S280:Z280"/>
    <mergeCell ref="AA280:AE280"/>
    <mergeCell ref="A280:B280"/>
    <mergeCell ref="C280:D280"/>
    <mergeCell ref="E280:F280"/>
    <mergeCell ref="G280:H280"/>
    <mergeCell ref="I280:K280"/>
    <mergeCell ref="A279:B279"/>
    <mergeCell ref="C279:D279"/>
    <mergeCell ref="AS277:AT277"/>
    <mergeCell ref="AU277:AV277"/>
    <mergeCell ref="AJ273:AO273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275:B275"/>
    <mergeCell ref="C275:D275"/>
    <mergeCell ref="E275:F275"/>
    <mergeCell ref="G275:H275"/>
    <mergeCell ref="I275:K275"/>
    <mergeCell ref="A273:B273"/>
    <mergeCell ref="C273:D273"/>
    <mergeCell ref="E273:F273"/>
    <mergeCell ref="G273:H273"/>
    <mergeCell ref="I273:K273"/>
    <mergeCell ref="J276:K276"/>
    <mergeCell ref="L276:M276"/>
    <mergeCell ref="AA276:AB276"/>
    <mergeCell ref="AC276:AD276"/>
    <mergeCell ref="AM276:AO276"/>
    <mergeCell ref="A277:G277"/>
    <mergeCell ref="H277:AO277"/>
    <mergeCell ref="AS271:AT271"/>
    <mergeCell ref="AU271:AV271"/>
    <mergeCell ref="S272:Z272"/>
    <mergeCell ref="AA272:AE272"/>
    <mergeCell ref="AF272:AH272"/>
    <mergeCell ref="AJ272:AO272"/>
    <mergeCell ref="AS272:AT272"/>
    <mergeCell ref="AU272:AV272"/>
    <mergeCell ref="AS275:AT275"/>
    <mergeCell ref="AU275:AV275"/>
    <mergeCell ref="AS276:AT276"/>
    <mergeCell ref="AU276:AV276"/>
    <mergeCell ref="AS273:AT273"/>
    <mergeCell ref="AU273:AV273"/>
    <mergeCell ref="AS274:AT274"/>
    <mergeCell ref="AU274:AV274"/>
    <mergeCell ref="L272:N272"/>
    <mergeCell ref="O272:P272"/>
    <mergeCell ref="Q272:R272"/>
    <mergeCell ref="L273:N273"/>
    <mergeCell ref="O273:P273"/>
    <mergeCell ref="Q273:R273"/>
    <mergeCell ref="S273:Z273"/>
    <mergeCell ref="AA273:AE273"/>
    <mergeCell ref="AF273:AH273"/>
    <mergeCell ref="L275:N275"/>
    <mergeCell ref="O275:P275"/>
    <mergeCell ref="Q275:R275"/>
    <mergeCell ref="S275:Z275"/>
    <mergeCell ref="AA275:AE275"/>
    <mergeCell ref="AF275:AH275"/>
    <mergeCell ref="AJ275:AO275"/>
    <mergeCell ref="AS269:AT269"/>
    <mergeCell ref="AU269:AV269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S270:Z270"/>
    <mergeCell ref="AA270:AE270"/>
    <mergeCell ref="AF270:AH270"/>
    <mergeCell ref="AJ270:AO270"/>
    <mergeCell ref="L269:N269"/>
    <mergeCell ref="O269:P269"/>
    <mergeCell ref="Q269:R269"/>
    <mergeCell ref="S269:Z269"/>
    <mergeCell ref="AA269:AE269"/>
    <mergeCell ref="A269:B269"/>
    <mergeCell ref="C269:D269"/>
    <mergeCell ref="E269:F269"/>
    <mergeCell ref="G269:H269"/>
    <mergeCell ref="I269:K269"/>
    <mergeCell ref="AF269:AH269"/>
    <mergeCell ref="AJ269:AO269"/>
    <mergeCell ref="AS270:AT270"/>
    <mergeCell ref="AU270:AV270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AS268:AT268"/>
    <mergeCell ref="AU268:AV268"/>
    <mergeCell ref="AS266:AT266"/>
    <mergeCell ref="AU266:AV266"/>
    <mergeCell ref="J266:K266"/>
    <mergeCell ref="L266:M266"/>
    <mergeCell ref="AA266:AB266"/>
    <mergeCell ref="AC266:AD266"/>
    <mergeCell ref="AM266:AO266"/>
    <mergeCell ref="A267:G267"/>
    <mergeCell ref="H267:AO267"/>
    <mergeCell ref="AS264:AT264"/>
    <mergeCell ref="AU264:AV264"/>
    <mergeCell ref="AS265:AT265"/>
    <mergeCell ref="AU265:AV265"/>
    <mergeCell ref="AS263:AT263"/>
    <mergeCell ref="AU263:AV263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L261:N261"/>
    <mergeCell ref="O261:P261"/>
    <mergeCell ref="Q261:R261"/>
    <mergeCell ref="S261:Z261"/>
    <mergeCell ref="AA261:AE261"/>
    <mergeCell ref="A261:B261"/>
    <mergeCell ref="C261:D261"/>
    <mergeCell ref="O258:P258"/>
    <mergeCell ref="E261:F261"/>
    <mergeCell ref="G261:H261"/>
    <mergeCell ref="I261:K261"/>
    <mergeCell ref="AS262:AT262"/>
    <mergeCell ref="AU262:AV262"/>
    <mergeCell ref="AS259:AT259"/>
    <mergeCell ref="AU259:AV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A260:AE260"/>
    <mergeCell ref="AF260:AH260"/>
    <mergeCell ref="AJ260:AO260"/>
    <mergeCell ref="AS260:AT260"/>
    <mergeCell ref="AU260:AV260"/>
    <mergeCell ref="AF261:AH261"/>
    <mergeCell ref="AJ261:AO261"/>
    <mergeCell ref="AJ254:AO254"/>
    <mergeCell ref="AS254:AT254"/>
    <mergeCell ref="AU254:AV254"/>
    <mergeCell ref="AS258:AT258"/>
    <mergeCell ref="AU258:AV258"/>
    <mergeCell ref="A259:B259"/>
    <mergeCell ref="C259:D259"/>
    <mergeCell ref="E259:F259"/>
    <mergeCell ref="G259:H259"/>
    <mergeCell ref="I259:K259"/>
    <mergeCell ref="L259:N259"/>
    <mergeCell ref="O259:P259"/>
    <mergeCell ref="Q259:R259"/>
    <mergeCell ref="S259:Z259"/>
    <mergeCell ref="AA259:AE259"/>
    <mergeCell ref="AF259:AH259"/>
    <mergeCell ref="AJ259:AO259"/>
    <mergeCell ref="AS256:AT256"/>
    <mergeCell ref="AU256:AV256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AA257:AE257"/>
    <mergeCell ref="AS257:AT257"/>
    <mergeCell ref="AU257:AV257"/>
    <mergeCell ref="L258:N258"/>
    <mergeCell ref="AS251:AT251"/>
    <mergeCell ref="AU251:AV251"/>
    <mergeCell ref="L252:N252"/>
    <mergeCell ref="O252:P252"/>
    <mergeCell ref="Q252:R252"/>
    <mergeCell ref="S252:Z252"/>
    <mergeCell ref="AA252:AE252"/>
    <mergeCell ref="AF252:AH252"/>
    <mergeCell ref="AJ252:AO252"/>
    <mergeCell ref="AS252:AT252"/>
    <mergeCell ref="AS255:AT255"/>
    <mergeCell ref="AU255:AV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L255:N255"/>
    <mergeCell ref="O255:P255"/>
    <mergeCell ref="AS253:AT253"/>
    <mergeCell ref="AU253:AV253"/>
    <mergeCell ref="A254:B254"/>
    <mergeCell ref="C254:D254"/>
    <mergeCell ref="E254:F254"/>
    <mergeCell ref="G254:H254"/>
    <mergeCell ref="AU252:AV252"/>
    <mergeCell ref="AS249:AT249"/>
    <mergeCell ref="AU249:AV249"/>
    <mergeCell ref="AS247:AT247"/>
    <mergeCell ref="AU247:AV247"/>
    <mergeCell ref="AS248:AT248"/>
    <mergeCell ref="AU248:AV248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E252:F252"/>
    <mergeCell ref="G252:H252"/>
    <mergeCell ref="I252:K252"/>
    <mergeCell ref="AS250:AT250"/>
    <mergeCell ref="AU250:AV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AS245:AT245"/>
    <mergeCell ref="AU245:AV245"/>
    <mergeCell ref="AS246:AT246"/>
    <mergeCell ref="AU246:AV246"/>
    <mergeCell ref="AF244:AH244"/>
    <mergeCell ref="AJ244:AO244"/>
    <mergeCell ref="AS244:AT244"/>
    <mergeCell ref="AU244:AV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L244:N244"/>
    <mergeCell ref="O244:P244"/>
    <mergeCell ref="Q244:R244"/>
    <mergeCell ref="S244:Z244"/>
    <mergeCell ref="AA244:AE244"/>
    <mergeCell ref="A244:B244"/>
    <mergeCell ref="C244:D244"/>
    <mergeCell ref="E244:F244"/>
    <mergeCell ref="G244:H244"/>
    <mergeCell ref="I244:K244"/>
    <mergeCell ref="AF246:AH246"/>
    <mergeCell ref="AJ246:AO246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S243:AT243"/>
    <mergeCell ref="AU243:AV243"/>
    <mergeCell ref="AF241:AH241"/>
    <mergeCell ref="AJ241:AO241"/>
    <mergeCell ref="AS241:AT241"/>
    <mergeCell ref="AU241:AV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O240:P240"/>
    <mergeCell ref="Q240:R240"/>
    <mergeCell ref="S240:Z240"/>
    <mergeCell ref="AA240:AE240"/>
    <mergeCell ref="AF240:AH240"/>
    <mergeCell ref="AJ240:AO240"/>
    <mergeCell ref="AS240:AT240"/>
    <mergeCell ref="AU240:AV240"/>
    <mergeCell ref="AF238:AH238"/>
    <mergeCell ref="AJ238:AO238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L238:N238"/>
    <mergeCell ref="O238:P238"/>
    <mergeCell ref="Q238:R238"/>
    <mergeCell ref="S238:Z238"/>
    <mergeCell ref="AA238:AE238"/>
    <mergeCell ref="A238:B238"/>
    <mergeCell ref="C238:D238"/>
    <mergeCell ref="E238:F238"/>
    <mergeCell ref="G238:H238"/>
    <mergeCell ref="I238:K238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AS237:AT237"/>
    <mergeCell ref="AU237:AV237"/>
    <mergeCell ref="AF235:AH235"/>
    <mergeCell ref="AJ235:AO235"/>
    <mergeCell ref="AS235:AT235"/>
    <mergeCell ref="AU235:AV235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L235:N235"/>
    <mergeCell ref="O235:P235"/>
    <mergeCell ref="Q235:R235"/>
    <mergeCell ref="S235:Z235"/>
    <mergeCell ref="AA235:AE235"/>
    <mergeCell ref="A235:B235"/>
    <mergeCell ref="C235:D235"/>
    <mergeCell ref="E235:F235"/>
    <mergeCell ref="G235:H235"/>
    <mergeCell ref="I235:K235"/>
    <mergeCell ref="AS233:AT233"/>
    <mergeCell ref="AU233:AV233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AS234:AT234"/>
    <mergeCell ref="AU234:AV234"/>
    <mergeCell ref="AF232:AH232"/>
    <mergeCell ref="AJ232:AO232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O232:P232"/>
    <mergeCell ref="Q232:R232"/>
    <mergeCell ref="S232:Z232"/>
    <mergeCell ref="AA232:AE232"/>
    <mergeCell ref="A232:B232"/>
    <mergeCell ref="C232:D232"/>
    <mergeCell ref="E232:F232"/>
    <mergeCell ref="G232:H232"/>
    <mergeCell ref="I232:K232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AS231:AT231"/>
    <mergeCell ref="AU231:AV231"/>
    <mergeCell ref="AS229:AT229"/>
    <mergeCell ref="AU229:AV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L229:N229"/>
    <mergeCell ref="O229:P229"/>
    <mergeCell ref="Q229:R229"/>
    <mergeCell ref="S229:Z229"/>
    <mergeCell ref="AA229:AE229"/>
    <mergeCell ref="A229:B229"/>
    <mergeCell ref="C229:D229"/>
    <mergeCell ref="E229:F229"/>
    <mergeCell ref="G229:H229"/>
    <mergeCell ref="I229:K229"/>
    <mergeCell ref="AS225:AT225"/>
    <mergeCell ref="AU225:AV225"/>
    <mergeCell ref="AS227:AT227"/>
    <mergeCell ref="AU227:AV227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S228:Z228"/>
    <mergeCell ref="AA228:AE228"/>
    <mergeCell ref="AF228:AH228"/>
    <mergeCell ref="AJ228:AO228"/>
    <mergeCell ref="AS228:AT228"/>
    <mergeCell ref="AU228:AV228"/>
    <mergeCell ref="AF226:AH226"/>
    <mergeCell ref="AJ226:AO226"/>
    <mergeCell ref="AS226:AT226"/>
    <mergeCell ref="AU226:AV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S223:AT223"/>
    <mergeCell ref="AU223:AV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L226:N226"/>
    <mergeCell ref="O226:P226"/>
    <mergeCell ref="Q226:R226"/>
    <mergeCell ref="S226:Z226"/>
    <mergeCell ref="AA226:AE226"/>
    <mergeCell ref="A226:B226"/>
    <mergeCell ref="C226:D226"/>
    <mergeCell ref="E226:F226"/>
    <mergeCell ref="G226:H226"/>
    <mergeCell ref="I226:K226"/>
    <mergeCell ref="AS224:AT224"/>
    <mergeCell ref="AU224:AV224"/>
    <mergeCell ref="A225:B225"/>
    <mergeCell ref="C225:D225"/>
    <mergeCell ref="E225:F225"/>
    <mergeCell ref="G225:H225"/>
    <mergeCell ref="I225:K225"/>
    <mergeCell ref="L225:N225"/>
    <mergeCell ref="AS221:AT221"/>
    <mergeCell ref="AU221:AV221"/>
    <mergeCell ref="AS222:AT222"/>
    <mergeCell ref="AU222:AV222"/>
    <mergeCell ref="AS219:AT219"/>
    <mergeCell ref="AU219:AV219"/>
    <mergeCell ref="AS220:AT220"/>
    <mergeCell ref="AU220:AV220"/>
    <mergeCell ref="AF218:AH218"/>
    <mergeCell ref="AJ218:AO218"/>
    <mergeCell ref="AS218:AT218"/>
    <mergeCell ref="AU218:AV218"/>
    <mergeCell ref="L218:N218"/>
    <mergeCell ref="S218:Z218"/>
    <mergeCell ref="AA218:AE218"/>
    <mergeCell ref="A218:B218"/>
    <mergeCell ref="C218:D218"/>
    <mergeCell ref="E218:F218"/>
    <mergeCell ref="G218:H218"/>
    <mergeCell ref="I218:K218"/>
    <mergeCell ref="A221:B221"/>
    <mergeCell ref="C221:D221"/>
    <mergeCell ref="E221:F221"/>
    <mergeCell ref="G221:H221"/>
    <mergeCell ref="I221:K221"/>
    <mergeCell ref="AF220:AH220"/>
    <mergeCell ref="AJ220:AO220"/>
    <mergeCell ref="L221:N221"/>
    <mergeCell ref="O221:P221"/>
    <mergeCell ref="Q221:R221"/>
    <mergeCell ref="S221:Z221"/>
    <mergeCell ref="AA221:AE221"/>
    <mergeCell ref="AS216:AT216"/>
    <mergeCell ref="AU216:AV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S217:AT217"/>
    <mergeCell ref="AU217:AV217"/>
    <mergeCell ref="AS215:AT215"/>
    <mergeCell ref="AU215:AV215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AF215:AH215"/>
    <mergeCell ref="AJ215:AO215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AS214:AT214"/>
    <mergeCell ref="AU214:AV214"/>
    <mergeCell ref="AS212:AT212"/>
    <mergeCell ref="AU212:AV212"/>
    <mergeCell ref="A213:G213"/>
    <mergeCell ref="H213:AO213"/>
    <mergeCell ref="AS210:AT210"/>
    <mergeCell ref="AU210:AV210"/>
    <mergeCell ref="AS211:AT211"/>
    <mergeCell ref="AU211:AV211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AS213:AT213"/>
    <mergeCell ref="AU213:AV213"/>
    <mergeCell ref="AS206:AT206"/>
    <mergeCell ref="AU206:AV206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AS208:AT208"/>
    <mergeCell ref="AU208:AV208"/>
    <mergeCell ref="AF205:AH205"/>
    <mergeCell ref="AJ205:AO205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4:AH204"/>
    <mergeCell ref="AJ204:AO204"/>
    <mergeCell ref="AS204:AT204"/>
    <mergeCell ref="AU204:AV204"/>
    <mergeCell ref="AF202:AH202"/>
    <mergeCell ref="AJ202:AO202"/>
    <mergeCell ref="AS202:AT202"/>
    <mergeCell ref="AU202:AV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Q202:R202"/>
    <mergeCell ref="S202:Z202"/>
    <mergeCell ref="AA202:AE202"/>
    <mergeCell ref="A202:B202"/>
    <mergeCell ref="C202:D202"/>
    <mergeCell ref="E202:F202"/>
    <mergeCell ref="G202:H202"/>
    <mergeCell ref="I202:K202"/>
    <mergeCell ref="AS200:AT200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S201:AT201"/>
    <mergeCell ref="AU201:AV201"/>
    <mergeCell ref="L202:N202"/>
    <mergeCell ref="O202:P202"/>
    <mergeCell ref="AF199:AH199"/>
    <mergeCell ref="AJ199:AO199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L199:N199"/>
    <mergeCell ref="O199:P199"/>
    <mergeCell ref="Q199:R199"/>
    <mergeCell ref="S199:Z199"/>
    <mergeCell ref="AA199:AE199"/>
    <mergeCell ref="A199:B199"/>
    <mergeCell ref="C199:D199"/>
    <mergeCell ref="E199:F199"/>
    <mergeCell ref="G199:H199"/>
    <mergeCell ref="I199:K199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S198:AT198"/>
    <mergeCell ref="AU198:AV198"/>
    <mergeCell ref="AF196:AH196"/>
    <mergeCell ref="AJ196:AO196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L196:N196"/>
    <mergeCell ref="O196:P196"/>
    <mergeCell ref="Q196:R196"/>
    <mergeCell ref="S196:Z196"/>
    <mergeCell ref="AA196:AE196"/>
    <mergeCell ref="A196:B196"/>
    <mergeCell ref="C196:D196"/>
    <mergeCell ref="E196:F196"/>
    <mergeCell ref="G196:H196"/>
    <mergeCell ref="I196:K196"/>
    <mergeCell ref="AS194:AT194"/>
    <mergeCell ref="AU194:AV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AS195:AT195"/>
    <mergeCell ref="AU195:AV195"/>
    <mergeCell ref="AF193:AH193"/>
    <mergeCell ref="AJ193:AO193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L193:N193"/>
    <mergeCell ref="O193:P193"/>
    <mergeCell ref="Q193:R193"/>
    <mergeCell ref="S193:Z193"/>
    <mergeCell ref="AA193:AE193"/>
    <mergeCell ref="A193:B193"/>
    <mergeCell ref="C193:D193"/>
    <mergeCell ref="E193:F193"/>
    <mergeCell ref="G193:H193"/>
    <mergeCell ref="I193:K193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AS192:AT192"/>
    <mergeCell ref="AU192:AV192"/>
    <mergeCell ref="AF190:AH190"/>
    <mergeCell ref="AJ190:AO190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L190:N190"/>
    <mergeCell ref="O190:P190"/>
    <mergeCell ref="Q190:R190"/>
    <mergeCell ref="S190:Z190"/>
    <mergeCell ref="AA190:AE190"/>
    <mergeCell ref="A190:B190"/>
    <mergeCell ref="C190:D190"/>
    <mergeCell ref="E190:F190"/>
    <mergeCell ref="G190:H190"/>
    <mergeCell ref="I190:K190"/>
    <mergeCell ref="AS188:AT188"/>
    <mergeCell ref="AU188:AV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S189:AT189"/>
    <mergeCell ref="AU189:AV189"/>
    <mergeCell ref="AF187:AH187"/>
    <mergeCell ref="AJ187:AO187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L187:N187"/>
    <mergeCell ref="O187:P187"/>
    <mergeCell ref="Q187:R187"/>
    <mergeCell ref="S187:Z187"/>
    <mergeCell ref="AA187:AE187"/>
    <mergeCell ref="A187:B187"/>
    <mergeCell ref="C187:D187"/>
    <mergeCell ref="E187:F187"/>
    <mergeCell ref="G187:H187"/>
    <mergeCell ref="I187:K187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AS186:AT186"/>
    <mergeCell ref="AU186:AV186"/>
    <mergeCell ref="AF184:AH184"/>
    <mergeCell ref="AJ184:AO184"/>
    <mergeCell ref="AS184:AT184"/>
    <mergeCell ref="AU184:AV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L184:N184"/>
    <mergeCell ref="O184:P184"/>
    <mergeCell ref="Q184:R184"/>
    <mergeCell ref="S184:Z184"/>
    <mergeCell ref="AA184:AE184"/>
    <mergeCell ref="A184:B184"/>
    <mergeCell ref="C184:D184"/>
    <mergeCell ref="E184:F184"/>
    <mergeCell ref="G184:H184"/>
    <mergeCell ref="I184:K184"/>
    <mergeCell ref="AS182:AT182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S183:AT183"/>
    <mergeCell ref="AU183:AV183"/>
    <mergeCell ref="AF181:AH181"/>
    <mergeCell ref="AJ181:AO181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L181:N181"/>
    <mergeCell ref="O181:P181"/>
    <mergeCell ref="Q181:R181"/>
    <mergeCell ref="S181:Z181"/>
    <mergeCell ref="AA181:AE181"/>
    <mergeCell ref="A181:B181"/>
    <mergeCell ref="C181:D181"/>
    <mergeCell ref="E181:F181"/>
    <mergeCell ref="G181:H181"/>
    <mergeCell ref="I181:K181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AS180:AT180"/>
    <mergeCell ref="AU180:AV180"/>
    <mergeCell ref="AF178:AH178"/>
    <mergeCell ref="AJ178:AO178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L178:N178"/>
    <mergeCell ref="O178:P178"/>
    <mergeCell ref="Q178:R178"/>
    <mergeCell ref="S178:Z178"/>
    <mergeCell ref="AA178:AE178"/>
    <mergeCell ref="A178:B178"/>
    <mergeCell ref="C178:D178"/>
    <mergeCell ref="E178:F178"/>
    <mergeCell ref="G178:H178"/>
    <mergeCell ref="I178:K178"/>
    <mergeCell ref="AS176:AT176"/>
    <mergeCell ref="AU176:AV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AS177:AT177"/>
    <mergeCell ref="AU177:AV177"/>
    <mergeCell ref="O173:P173"/>
    <mergeCell ref="Q173:R173"/>
    <mergeCell ref="S173:Z173"/>
    <mergeCell ref="AA173:AE173"/>
    <mergeCell ref="AF173:AH173"/>
    <mergeCell ref="AJ173:AO173"/>
    <mergeCell ref="AF175:AH175"/>
    <mergeCell ref="AJ175:AO175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L175:N175"/>
    <mergeCell ref="O175:P175"/>
    <mergeCell ref="Q175:R175"/>
    <mergeCell ref="S175:Z175"/>
    <mergeCell ref="AA175:AE175"/>
    <mergeCell ref="A175:B175"/>
    <mergeCell ref="C175:D175"/>
    <mergeCell ref="E175:F175"/>
    <mergeCell ref="G175:H175"/>
    <mergeCell ref="I175:K175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S174:AT174"/>
    <mergeCell ref="AU174:AV174"/>
    <mergeCell ref="AF172:AH172"/>
    <mergeCell ref="AJ172:AO172"/>
    <mergeCell ref="AS172:AT172"/>
    <mergeCell ref="AU172:AV172"/>
    <mergeCell ref="A173:B173"/>
    <mergeCell ref="C173:D173"/>
    <mergeCell ref="AS163:AT163"/>
    <mergeCell ref="AU163:AV163"/>
    <mergeCell ref="AS164:AT164"/>
    <mergeCell ref="AU164:AV164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S162:AT162"/>
    <mergeCell ref="AU162:AV162"/>
    <mergeCell ref="AJ162:AO162"/>
    <mergeCell ref="AF160:AH160"/>
    <mergeCell ref="AJ160:AO160"/>
    <mergeCell ref="AS160:AT160"/>
    <mergeCell ref="AU160:AV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L160:N160"/>
    <mergeCell ref="O160:P160"/>
    <mergeCell ref="Q160:R160"/>
    <mergeCell ref="S160:Z160"/>
    <mergeCell ref="AA160:AE160"/>
    <mergeCell ref="A160:B160"/>
    <mergeCell ref="C160:D160"/>
    <mergeCell ref="E160:F160"/>
    <mergeCell ref="G160:H160"/>
    <mergeCell ref="I160:K160"/>
    <mergeCell ref="AS158:AT158"/>
    <mergeCell ref="AU158:AV158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AS159:AT159"/>
    <mergeCell ref="AU159:AV159"/>
    <mergeCell ref="AF157:AH157"/>
    <mergeCell ref="AJ157:AO157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L157:N157"/>
    <mergeCell ref="O157:P157"/>
    <mergeCell ref="Q157:R157"/>
    <mergeCell ref="S157:Z157"/>
    <mergeCell ref="AA157:AE157"/>
    <mergeCell ref="A157:B157"/>
    <mergeCell ref="C157:D157"/>
    <mergeCell ref="E157:F157"/>
    <mergeCell ref="G157:H157"/>
    <mergeCell ref="I157:K157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S156:AT156"/>
    <mergeCell ref="AU156:AV156"/>
    <mergeCell ref="AF154:AH154"/>
    <mergeCell ref="AJ154:AO154"/>
    <mergeCell ref="AS154:AT154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L154:N154"/>
    <mergeCell ref="O154:P154"/>
    <mergeCell ref="Q154:R154"/>
    <mergeCell ref="S154:Z154"/>
    <mergeCell ref="AA154:AE154"/>
    <mergeCell ref="A154:B154"/>
    <mergeCell ref="C154:D154"/>
    <mergeCell ref="E154:F154"/>
    <mergeCell ref="G154:H154"/>
    <mergeCell ref="I154:K154"/>
    <mergeCell ref="AS152:AT152"/>
    <mergeCell ref="AU152:AV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AS153:AT153"/>
    <mergeCell ref="AU153:AV153"/>
    <mergeCell ref="AF151:AH151"/>
    <mergeCell ref="AJ151:AO151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L151:N151"/>
    <mergeCell ref="O151:P151"/>
    <mergeCell ref="Q151:R151"/>
    <mergeCell ref="S151:Z151"/>
    <mergeCell ref="AA151:AE151"/>
    <mergeCell ref="A151:B151"/>
    <mergeCell ref="C151:D151"/>
    <mergeCell ref="E151:F151"/>
    <mergeCell ref="G151:H151"/>
    <mergeCell ref="I151:K151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AS150:AT150"/>
    <mergeCell ref="AU150:AV150"/>
    <mergeCell ref="AF148:AH148"/>
    <mergeCell ref="AJ148:AO148"/>
    <mergeCell ref="AS148:AT148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L148:N148"/>
    <mergeCell ref="O148:P148"/>
    <mergeCell ref="Q148:R148"/>
    <mergeCell ref="S148:Z148"/>
    <mergeCell ref="AA148:AE148"/>
    <mergeCell ref="A148:B148"/>
    <mergeCell ref="C148:D148"/>
    <mergeCell ref="E148:F148"/>
    <mergeCell ref="G148:H148"/>
    <mergeCell ref="I148:K148"/>
    <mergeCell ref="AS146:AT146"/>
    <mergeCell ref="AU146:AV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AS147:AT147"/>
    <mergeCell ref="AU147:AV147"/>
    <mergeCell ref="AF145:AH145"/>
    <mergeCell ref="AJ145:AO145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L145:N145"/>
    <mergeCell ref="O145:P145"/>
    <mergeCell ref="Q145:R145"/>
    <mergeCell ref="S145:Z145"/>
    <mergeCell ref="AA145:AE145"/>
    <mergeCell ref="A145:B145"/>
    <mergeCell ref="C145:D145"/>
    <mergeCell ref="E145:F145"/>
    <mergeCell ref="G145:H145"/>
    <mergeCell ref="I145:K145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AS144:AT144"/>
    <mergeCell ref="AU144:AV144"/>
    <mergeCell ref="AF142:AH142"/>
    <mergeCell ref="AJ142:AO142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L142:N142"/>
    <mergeCell ref="O142:P142"/>
    <mergeCell ref="Q142:R142"/>
    <mergeCell ref="S142:Z142"/>
    <mergeCell ref="AA142:AE142"/>
    <mergeCell ref="A142:B142"/>
    <mergeCell ref="C142:D142"/>
    <mergeCell ref="E142:F142"/>
    <mergeCell ref="G142:H142"/>
    <mergeCell ref="I142:K142"/>
    <mergeCell ref="AS140:AT140"/>
    <mergeCell ref="AU140:AV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AS141:AT141"/>
    <mergeCell ref="AU141:AV141"/>
    <mergeCell ref="AF139:AH139"/>
    <mergeCell ref="AJ139:AO139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L139:N139"/>
    <mergeCell ref="O139:P139"/>
    <mergeCell ref="Q139:R139"/>
    <mergeCell ref="S139:Z139"/>
    <mergeCell ref="AA139:AE139"/>
    <mergeCell ref="A139:B139"/>
    <mergeCell ref="C139:D139"/>
    <mergeCell ref="E139:F139"/>
    <mergeCell ref="G139:H139"/>
    <mergeCell ref="I139:K139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AS138:AT138"/>
    <mergeCell ref="AU138:AV138"/>
    <mergeCell ref="AF136:AH136"/>
    <mergeCell ref="AJ136:AO136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L136:N136"/>
    <mergeCell ref="O136:P136"/>
    <mergeCell ref="Q136:R136"/>
    <mergeCell ref="S136:Z136"/>
    <mergeCell ref="AA136:AE136"/>
    <mergeCell ref="A136:B136"/>
    <mergeCell ref="C136:D136"/>
    <mergeCell ref="E136:F136"/>
    <mergeCell ref="G136:H136"/>
    <mergeCell ref="I136:K136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AS134:AT134"/>
    <mergeCell ref="AU134:AV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S135:AT135"/>
    <mergeCell ref="AU135:AV135"/>
    <mergeCell ref="AF132:AH132"/>
    <mergeCell ref="AJ132:AO132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L132:N132"/>
    <mergeCell ref="O132:P132"/>
    <mergeCell ref="Q132:R132"/>
    <mergeCell ref="S132:Z132"/>
    <mergeCell ref="AA132:AE132"/>
    <mergeCell ref="A132:B132"/>
    <mergeCell ref="C132:D132"/>
    <mergeCell ref="E132:F132"/>
    <mergeCell ref="G132:H132"/>
    <mergeCell ref="I132:K132"/>
    <mergeCell ref="AS133:AT133"/>
    <mergeCell ref="AU133:AV133"/>
    <mergeCell ref="AS130:AT130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AS131:AT131"/>
    <mergeCell ref="AU131:AV131"/>
    <mergeCell ref="AF127:AH127"/>
    <mergeCell ref="AJ127:AO127"/>
    <mergeCell ref="AS127:AT127"/>
    <mergeCell ref="AU127:AV127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L127:N127"/>
    <mergeCell ref="O127:P127"/>
    <mergeCell ref="Q127:R127"/>
    <mergeCell ref="S127:Z127"/>
    <mergeCell ref="AA127:AE127"/>
    <mergeCell ref="A127:B127"/>
    <mergeCell ref="C127:D127"/>
    <mergeCell ref="E127:F127"/>
    <mergeCell ref="G127:H127"/>
    <mergeCell ref="I127:K127"/>
    <mergeCell ref="A128:B128"/>
    <mergeCell ref="C128:D128"/>
    <mergeCell ref="E128:F128"/>
    <mergeCell ref="G128:H128"/>
    <mergeCell ref="I128:K128"/>
    <mergeCell ref="L128:N128"/>
    <mergeCell ref="AS125:AT125"/>
    <mergeCell ref="O128:P128"/>
    <mergeCell ref="Q128:R128"/>
    <mergeCell ref="S128:Z128"/>
    <mergeCell ref="AA128:AE128"/>
    <mergeCell ref="AF128:AH128"/>
    <mergeCell ref="AJ128:AO128"/>
    <mergeCell ref="AS128:AT128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AF126:AH126"/>
    <mergeCell ref="AJ126:AO126"/>
    <mergeCell ref="AS126:AT126"/>
    <mergeCell ref="AU126:AV126"/>
    <mergeCell ref="AF124:AH124"/>
    <mergeCell ref="AJ124:AO124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L124:N124"/>
    <mergeCell ref="O124:P124"/>
    <mergeCell ref="Q124:R124"/>
    <mergeCell ref="S124:Z124"/>
    <mergeCell ref="AA124:AE124"/>
    <mergeCell ref="A124:B124"/>
    <mergeCell ref="C124:D124"/>
    <mergeCell ref="E124:F124"/>
    <mergeCell ref="G124:H124"/>
    <mergeCell ref="I124:K124"/>
    <mergeCell ref="AS122:AT122"/>
    <mergeCell ref="AU122:AV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3:AH123"/>
    <mergeCell ref="AJ123:AO123"/>
    <mergeCell ref="AS123:AT123"/>
    <mergeCell ref="AU123:AV123"/>
    <mergeCell ref="AF121:AH121"/>
    <mergeCell ref="AJ121:AO121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L121:N121"/>
    <mergeCell ref="O121:P121"/>
    <mergeCell ref="Q121:R121"/>
    <mergeCell ref="S121:Z121"/>
    <mergeCell ref="AA121:AE121"/>
    <mergeCell ref="A121:B121"/>
    <mergeCell ref="C121:D121"/>
    <mergeCell ref="E121:F121"/>
    <mergeCell ref="G121:H121"/>
    <mergeCell ref="I121:K121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AS120:AT120"/>
    <mergeCell ref="AU120:AV120"/>
    <mergeCell ref="AF118:AH118"/>
    <mergeCell ref="AJ118:AO118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L118:N118"/>
    <mergeCell ref="O118:P118"/>
    <mergeCell ref="Q118:R118"/>
    <mergeCell ref="S118:Z118"/>
    <mergeCell ref="AA118:AE118"/>
    <mergeCell ref="A118:B118"/>
    <mergeCell ref="C118:D118"/>
    <mergeCell ref="E118:F118"/>
    <mergeCell ref="G118:H118"/>
    <mergeCell ref="I118:K118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O117"/>
    <mergeCell ref="AS117:AT117"/>
    <mergeCell ref="AU117:AV117"/>
    <mergeCell ref="AF115:AH115"/>
    <mergeCell ref="AJ115:AO115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L115:N115"/>
    <mergeCell ref="O115:P115"/>
    <mergeCell ref="Q115:R115"/>
    <mergeCell ref="S115:Z115"/>
    <mergeCell ref="AA115:AE115"/>
    <mergeCell ref="A115:B115"/>
    <mergeCell ref="C115:D115"/>
    <mergeCell ref="E115:F115"/>
    <mergeCell ref="G115:H115"/>
    <mergeCell ref="I115:K115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4:AH114"/>
    <mergeCell ref="AJ114:AO114"/>
    <mergeCell ref="AS114:AT114"/>
    <mergeCell ref="AU114:AV114"/>
    <mergeCell ref="AF112:AH112"/>
    <mergeCell ref="AJ112:AO112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L112:N112"/>
    <mergeCell ref="O112:P112"/>
    <mergeCell ref="Q112:R112"/>
    <mergeCell ref="S112:Z112"/>
    <mergeCell ref="AA112:AE112"/>
    <mergeCell ref="A112:B112"/>
    <mergeCell ref="C112:D112"/>
    <mergeCell ref="E112:F112"/>
    <mergeCell ref="G112:H112"/>
    <mergeCell ref="I112:K112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AS111:AT111"/>
    <mergeCell ref="AU111:AV111"/>
    <mergeCell ref="AF109:AH109"/>
    <mergeCell ref="AJ109:AO109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L109:N109"/>
    <mergeCell ref="O109:P109"/>
    <mergeCell ref="Q109:R109"/>
    <mergeCell ref="S109:Z109"/>
    <mergeCell ref="AA109:AE109"/>
    <mergeCell ref="A109:B109"/>
    <mergeCell ref="C109:D109"/>
    <mergeCell ref="E109:F109"/>
    <mergeCell ref="G109:H109"/>
    <mergeCell ref="I109:K109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AS108:AT108"/>
    <mergeCell ref="AU108:AV108"/>
    <mergeCell ref="AF106:AH106"/>
    <mergeCell ref="AJ106:AO106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L106:N106"/>
    <mergeCell ref="O106:P106"/>
    <mergeCell ref="Q106:R106"/>
    <mergeCell ref="S106:Z106"/>
    <mergeCell ref="AA106:AE106"/>
    <mergeCell ref="A106:B106"/>
    <mergeCell ref="C106:D106"/>
    <mergeCell ref="E106:F106"/>
    <mergeCell ref="G106:H106"/>
    <mergeCell ref="I106:K106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G26"/>
    <mergeCell ref="H26:AO26"/>
    <mergeCell ref="AS26:AT26"/>
    <mergeCell ref="AU26:AV26"/>
    <mergeCell ref="J25:K25"/>
    <mergeCell ref="L25:M25"/>
    <mergeCell ref="AA25:AB25"/>
    <mergeCell ref="AC25:AD25"/>
    <mergeCell ref="AM25:AO25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F17:AH17"/>
    <mergeCell ref="AJ17:AO17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AF18:AH18"/>
    <mergeCell ref="AJ18:AO18"/>
    <mergeCell ref="AS18:AT18"/>
    <mergeCell ref="AU18:AV18"/>
    <mergeCell ref="AU16:AV16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  <mergeCell ref="AS17:AT17"/>
    <mergeCell ref="A16:G16"/>
    <mergeCell ref="H16:AO16"/>
    <mergeCell ref="AS16:AT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G334:H334"/>
    <mergeCell ref="O334:P334"/>
    <mergeCell ref="Q334:R334"/>
    <mergeCell ref="AS334:AT334"/>
    <mergeCell ref="AF105:AH105"/>
    <mergeCell ref="AJ105:AO105"/>
    <mergeCell ref="AS105:AT105"/>
    <mergeCell ref="A165:G165"/>
    <mergeCell ref="A163:B163"/>
    <mergeCell ref="C163:D163"/>
    <mergeCell ref="E163:F163"/>
    <mergeCell ref="G163:H163"/>
    <mergeCell ref="AJ163:AO163"/>
    <mergeCell ref="J164:K164"/>
    <mergeCell ref="L164:M164"/>
    <mergeCell ref="AA164:AB164"/>
    <mergeCell ref="AC164:AD164"/>
    <mergeCell ref="AM164:AO164"/>
    <mergeCell ref="AU334:AV334"/>
    <mergeCell ref="A335:B335"/>
    <mergeCell ref="C335:D335"/>
    <mergeCell ref="E335:F335"/>
    <mergeCell ref="G335:H335"/>
    <mergeCell ref="I335:K335"/>
    <mergeCell ref="L335:N335"/>
    <mergeCell ref="O335:P335"/>
    <mergeCell ref="Q335:R335"/>
    <mergeCell ref="S335:Z335"/>
    <mergeCell ref="AA335:AE335"/>
    <mergeCell ref="AU14:AV14"/>
    <mergeCell ref="A15:F15"/>
    <mergeCell ref="G15:AG15"/>
    <mergeCell ref="AM15:AO15"/>
    <mergeCell ref="AS15:AT15"/>
    <mergeCell ref="AU15:AV15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O105:P105"/>
    <mergeCell ref="Q105:R105"/>
    <mergeCell ref="S105:Z105"/>
    <mergeCell ref="AA105:AE105"/>
    <mergeCell ref="AF338:AH338"/>
    <mergeCell ref="AJ338:AO338"/>
    <mergeCell ref="Q333:R333"/>
    <mergeCell ref="S333:Z333"/>
    <mergeCell ref="AA333:AE333"/>
    <mergeCell ref="AF333:AH333"/>
    <mergeCell ref="AJ333:AO333"/>
    <mergeCell ref="L332:N332"/>
    <mergeCell ref="O332:P332"/>
    <mergeCell ref="Q332:R332"/>
    <mergeCell ref="AJ335:AO335"/>
    <mergeCell ref="AS335:AT335"/>
    <mergeCell ref="AU335:AV335"/>
    <mergeCell ref="AU338:AV338"/>
    <mergeCell ref="AF335:AH335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S336:Z336"/>
    <mergeCell ref="AA336:AE336"/>
    <mergeCell ref="AF336:AH336"/>
    <mergeCell ref="AJ336:AO336"/>
    <mergeCell ref="AS336:AT336"/>
    <mergeCell ref="AU336:AV336"/>
    <mergeCell ref="A334:B334"/>
    <mergeCell ref="C334:D334"/>
    <mergeCell ref="E334:F334"/>
    <mergeCell ref="C340:D340"/>
    <mergeCell ref="E340:F340"/>
    <mergeCell ref="G340:H340"/>
    <mergeCell ref="I340:K340"/>
    <mergeCell ref="L340:N340"/>
    <mergeCell ref="O340:P340"/>
    <mergeCell ref="Q340:R340"/>
    <mergeCell ref="S340:Z340"/>
    <mergeCell ref="AA340:AE340"/>
    <mergeCell ref="AF340:AH340"/>
    <mergeCell ref="AJ340:AO340"/>
    <mergeCell ref="AS340:AT340"/>
    <mergeCell ref="AU340:AV340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S337:Z337"/>
    <mergeCell ref="AA337:AE337"/>
    <mergeCell ref="AF337:AH337"/>
    <mergeCell ref="AJ337:AO337"/>
    <mergeCell ref="AS337:AT337"/>
    <mergeCell ref="AU337:AV337"/>
    <mergeCell ref="A338:B338"/>
    <mergeCell ref="C338:D338"/>
    <mergeCell ref="E338:F338"/>
    <mergeCell ref="G338:H338"/>
    <mergeCell ref="I338:K338"/>
    <mergeCell ref="L341:N341"/>
    <mergeCell ref="O341:P341"/>
    <mergeCell ref="Q341:R341"/>
    <mergeCell ref="S341:Z341"/>
    <mergeCell ref="AA341:AE341"/>
    <mergeCell ref="AF341:AH341"/>
    <mergeCell ref="AJ341:AO341"/>
    <mergeCell ref="AS341:AT341"/>
    <mergeCell ref="AU341:AV341"/>
    <mergeCell ref="AS342:AT342"/>
    <mergeCell ref="AU342:AV342"/>
    <mergeCell ref="AS343:AT343"/>
    <mergeCell ref="AU343:AV343"/>
    <mergeCell ref="E344:F344"/>
    <mergeCell ref="G344:H344"/>
    <mergeCell ref="I344:K344"/>
    <mergeCell ref="L344:N344"/>
    <mergeCell ref="O344:P344"/>
    <mergeCell ref="Q344:R344"/>
    <mergeCell ref="S344:Z344"/>
    <mergeCell ref="AA344:AE344"/>
    <mergeCell ref="AF344:AH344"/>
    <mergeCell ref="AJ344:AO344"/>
    <mergeCell ref="E342:F342"/>
    <mergeCell ref="G342:H342"/>
    <mergeCell ref="I342:K342"/>
    <mergeCell ref="L342:N342"/>
    <mergeCell ref="O342:P342"/>
    <mergeCell ref="Q342:R342"/>
    <mergeCell ref="S342:Z342"/>
    <mergeCell ref="AA342:AE342"/>
    <mergeCell ref="AF342:AH342"/>
    <mergeCell ref="AU105:AV105"/>
    <mergeCell ref="AS345:AT345"/>
    <mergeCell ref="AU345:AV345"/>
    <mergeCell ref="AS346:AT346"/>
    <mergeCell ref="AU346:AV346"/>
    <mergeCell ref="J345:K345"/>
    <mergeCell ref="L345:M345"/>
    <mergeCell ref="AA345:AB345"/>
    <mergeCell ref="AC345:AD345"/>
    <mergeCell ref="AM345:AO345"/>
    <mergeCell ref="I339:K339"/>
    <mergeCell ref="L339:N339"/>
    <mergeCell ref="O339:P339"/>
    <mergeCell ref="Q339:R339"/>
    <mergeCell ref="S339:Z339"/>
    <mergeCell ref="AA339:AE339"/>
    <mergeCell ref="AF339:AH339"/>
    <mergeCell ref="AJ339:AO339"/>
    <mergeCell ref="AS339:AT339"/>
    <mergeCell ref="AU339:AV339"/>
    <mergeCell ref="L338:N338"/>
    <mergeCell ref="O338:P338"/>
    <mergeCell ref="Q338:R338"/>
    <mergeCell ref="S338:Z338"/>
    <mergeCell ref="AA338:AE338"/>
    <mergeCell ref="I163:K163"/>
    <mergeCell ref="L163:N163"/>
    <mergeCell ref="O163:P163"/>
    <mergeCell ref="Q163:R163"/>
    <mergeCell ref="S163:Z163"/>
    <mergeCell ref="AA163:AE163"/>
    <mergeCell ref="AF163:AH163"/>
    <mergeCell ref="Q347:R347"/>
    <mergeCell ref="S347:Z347"/>
    <mergeCell ref="AA347:AE347"/>
    <mergeCell ref="AF347:AH347"/>
    <mergeCell ref="AJ347:AO347"/>
    <mergeCell ref="AS347:AT347"/>
    <mergeCell ref="AU347:AV347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S348:Z348"/>
    <mergeCell ref="AA348:AE348"/>
    <mergeCell ref="AF348:AH348"/>
    <mergeCell ref="AJ348:AO348"/>
    <mergeCell ref="AS348:AT348"/>
    <mergeCell ref="AU348:AV348"/>
    <mergeCell ref="Q349:R349"/>
    <mergeCell ref="S349:Z349"/>
    <mergeCell ref="AA349:AE349"/>
    <mergeCell ref="AF349:AH349"/>
    <mergeCell ref="AJ349:AO349"/>
    <mergeCell ref="AS349:AT349"/>
    <mergeCell ref="AU349:AV349"/>
    <mergeCell ref="A350:B350"/>
    <mergeCell ref="C350:D350"/>
    <mergeCell ref="E350:F350"/>
    <mergeCell ref="G350:H350"/>
    <mergeCell ref="I350:K350"/>
    <mergeCell ref="L350:N350"/>
    <mergeCell ref="O350:P350"/>
    <mergeCell ref="Q350:R350"/>
    <mergeCell ref="S350:Z350"/>
    <mergeCell ref="AA350:AE350"/>
    <mergeCell ref="AF350:AH350"/>
    <mergeCell ref="AJ350:AO350"/>
    <mergeCell ref="AS350:AT350"/>
    <mergeCell ref="AU350:AV350"/>
    <mergeCell ref="A349:B349"/>
    <mergeCell ref="C349:D349"/>
    <mergeCell ref="E349:F349"/>
    <mergeCell ref="A351:B351"/>
    <mergeCell ref="C351:D351"/>
    <mergeCell ref="E351:F351"/>
    <mergeCell ref="G351:H351"/>
    <mergeCell ref="I351:K351"/>
    <mergeCell ref="L351:N351"/>
    <mergeCell ref="O351:P351"/>
    <mergeCell ref="Q351:R351"/>
    <mergeCell ref="S351:Z351"/>
    <mergeCell ref="AA351:AE351"/>
    <mergeCell ref="AF351:AH351"/>
    <mergeCell ref="AJ351:AO351"/>
    <mergeCell ref="AS351:AT351"/>
    <mergeCell ref="AU351:AV351"/>
    <mergeCell ref="A352:B352"/>
    <mergeCell ref="C352:D352"/>
    <mergeCell ref="E352:F352"/>
    <mergeCell ref="G352:H352"/>
    <mergeCell ref="I352:K352"/>
    <mergeCell ref="L352:N352"/>
    <mergeCell ref="O352:P352"/>
    <mergeCell ref="Q352:R352"/>
    <mergeCell ref="S352:Z352"/>
    <mergeCell ref="AA352:AE352"/>
    <mergeCell ref="AF352:AH352"/>
    <mergeCell ref="AJ352:AO352"/>
    <mergeCell ref="AS352:AT352"/>
    <mergeCell ref="AU352:AV352"/>
    <mergeCell ref="H165:AO165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J212:K212"/>
    <mergeCell ref="L212:M212"/>
    <mergeCell ref="AA212:AB212"/>
    <mergeCell ref="AC212:AD212"/>
    <mergeCell ref="AM212:AO212"/>
    <mergeCell ref="L172:N172"/>
    <mergeCell ref="O172:P172"/>
    <mergeCell ref="Q172:R172"/>
    <mergeCell ref="S172:Z172"/>
    <mergeCell ref="AA172:AE172"/>
    <mergeCell ref="A172:B172"/>
    <mergeCell ref="C172:D172"/>
    <mergeCell ref="E172:F172"/>
    <mergeCell ref="G172:H172"/>
    <mergeCell ref="I172:K172"/>
    <mergeCell ref="E173:F173"/>
    <mergeCell ref="G173:H173"/>
    <mergeCell ref="I173:K173"/>
    <mergeCell ref="L173:N173"/>
    <mergeCell ref="AF221:AH221"/>
    <mergeCell ref="AJ221:AO221"/>
    <mergeCell ref="J222:K222"/>
    <mergeCell ref="L222:M222"/>
    <mergeCell ref="AA222:AB222"/>
    <mergeCell ref="AC222:AD222"/>
    <mergeCell ref="AM222:AO222"/>
    <mergeCell ref="A223:G223"/>
    <mergeCell ref="H223:AO223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O225:P225"/>
    <mergeCell ref="Q225:R225"/>
    <mergeCell ref="S225:Z225"/>
    <mergeCell ref="AA225:AE225"/>
    <mergeCell ref="AF225:AH225"/>
    <mergeCell ref="AJ225:AO225"/>
    <mergeCell ref="AF227:AH227"/>
    <mergeCell ref="AJ227:AO227"/>
    <mergeCell ref="AF229:AH229"/>
    <mergeCell ref="AJ229:AO229"/>
    <mergeCell ref="L232:N232"/>
    <mergeCell ref="J249:K249"/>
    <mergeCell ref="L249:M249"/>
    <mergeCell ref="AA249:AB249"/>
    <mergeCell ref="AC249:AD249"/>
    <mergeCell ref="AM249:AO249"/>
    <mergeCell ref="A250:G250"/>
    <mergeCell ref="H250:AO250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AF265:AH265"/>
    <mergeCell ref="AJ265:AO265"/>
    <mergeCell ref="Q253:R253"/>
    <mergeCell ref="S253:Z253"/>
    <mergeCell ref="AA253:AE253"/>
    <mergeCell ref="AF253:AH253"/>
    <mergeCell ref="AJ253:AO253"/>
    <mergeCell ref="S251:Z251"/>
    <mergeCell ref="AA251:AE251"/>
    <mergeCell ref="AF251:AH251"/>
    <mergeCell ref="AJ251:AO251"/>
    <mergeCell ref="I254:K254"/>
    <mergeCell ref="L254:N254"/>
    <mergeCell ref="O254:P254"/>
    <mergeCell ref="Q254:R254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S271:Z271"/>
    <mergeCell ref="AA271:AE271"/>
    <mergeCell ref="AF271:AH271"/>
    <mergeCell ref="AJ271:AO271"/>
    <mergeCell ref="A272:B272"/>
    <mergeCell ref="C272:D272"/>
    <mergeCell ref="E272:F272"/>
    <mergeCell ref="G272:H272"/>
    <mergeCell ref="I272:K272"/>
    <mergeCell ref="O287:P287"/>
    <mergeCell ref="Q287:R287"/>
    <mergeCell ref="S287:Z287"/>
    <mergeCell ref="AA287:AE287"/>
    <mergeCell ref="AF287:AH287"/>
    <mergeCell ref="AJ287:AO287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S283:Z283"/>
    <mergeCell ref="AA283:AE283"/>
    <mergeCell ref="A283:B283"/>
    <mergeCell ref="C283:D283"/>
    <mergeCell ref="E283:F283"/>
    <mergeCell ref="G283:H283"/>
    <mergeCell ref="I283:K283"/>
    <mergeCell ref="AF283:AH283"/>
    <mergeCell ref="AJ283:AO283"/>
    <mergeCell ref="A285:B285"/>
    <mergeCell ref="C285:D285"/>
    <mergeCell ref="S286:Z286"/>
    <mergeCell ref="AA286:AE286"/>
    <mergeCell ref="AF294:AH294"/>
    <mergeCell ref="AJ294:AO294"/>
    <mergeCell ref="AF299:AH299"/>
    <mergeCell ref="AJ299:AO299"/>
    <mergeCell ref="L307:N307"/>
    <mergeCell ref="O307:P307"/>
    <mergeCell ref="Q307:R307"/>
    <mergeCell ref="S307:Z307"/>
    <mergeCell ref="AA307:AE307"/>
    <mergeCell ref="I300:K300"/>
    <mergeCell ref="S299:Z299"/>
    <mergeCell ref="AA299:AE299"/>
    <mergeCell ref="I307:K307"/>
    <mergeCell ref="AF307:AH307"/>
    <mergeCell ref="AJ307:AO307"/>
    <mergeCell ref="Q354:R354"/>
    <mergeCell ref="S354:Z354"/>
    <mergeCell ref="AA354:AE354"/>
    <mergeCell ref="AF354:AH354"/>
    <mergeCell ref="AJ354:AO354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J319:K319"/>
    <mergeCell ref="L319:M319"/>
    <mergeCell ref="AA319:AB319"/>
    <mergeCell ref="AC319:AD319"/>
    <mergeCell ref="Q353:R353"/>
    <mergeCell ref="S353:Z353"/>
    <mergeCell ref="AA353:AE353"/>
    <mergeCell ref="AS354:AT354"/>
    <mergeCell ref="AU354:AV354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J329:K329"/>
    <mergeCell ref="L329:M329"/>
    <mergeCell ref="AA329:AB329"/>
    <mergeCell ref="AC329:AD329"/>
    <mergeCell ref="AM329:AO329"/>
    <mergeCell ref="A330:G330"/>
    <mergeCell ref="H330:AO330"/>
    <mergeCell ref="A344:B344"/>
    <mergeCell ref="C344:D344"/>
    <mergeCell ref="A339:B339"/>
    <mergeCell ref="C339:D339"/>
    <mergeCell ref="AF353:AH353"/>
    <mergeCell ref="AJ353:AO353"/>
    <mergeCell ref="AS353:AT353"/>
    <mergeCell ref="AU353:AV353"/>
    <mergeCell ref="G349:H349"/>
    <mergeCell ref="I349:K349"/>
    <mergeCell ref="L349:N349"/>
    <mergeCell ref="E339:F339"/>
    <mergeCell ref="G339:H339"/>
    <mergeCell ref="A340:B340"/>
    <mergeCell ref="A354:B354"/>
    <mergeCell ref="C354:D354"/>
    <mergeCell ref="E354:F354"/>
    <mergeCell ref="G354:H354"/>
    <mergeCell ref="I354:K354"/>
    <mergeCell ref="L354:N354"/>
    <mergeCell ref="O354:P354"/>
    <mergeCell ref="A353:B353"/>
    <mergeCell ref="C353:D353"/>
    <mergeCell ref="E353:F353"/>
    <mergeCell ref="G353:H353"/>
    <mergeCell ref="I353:K353"/>
    <mergeCell ref="L353:N353"/>
    <mergeCell ref="O353:P353"/>
    <mergeCell ref="O349:P349"/>
    <mergeCell ref="A347:B347"/>
    <mergeCell ref="C347:D347"/>
    <mergeCell ref="E347:F347"/>
    <mergeCell ref="G347:H347"/>
    <mergeCell ref="I347:K347"/>
    <mergeCell ref="L347:N347"/>
    <mergeCell ref="O347:P347"/>
    <mergeCell ref="A346:G346"/>
    <mergeCell ref="H346:AO346"/>
    <mergeCell ref="A341:B341"/>
    <mergeCell ref="C341:D341"/>
    <mergeCell ref="E341:F341"/>
    <mergeCell ref="G341:H341"/>
    <mergeCell ref="I341:K341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F167"/>
  <sheetViews>
    <sheetView showGridLines="0" tabSelected="1" workbookViewId="0">
      <pane xSplit="5" ySplit="5" topLeftCell="F6" activePane="bottomRight" state="frozen"/>
      <selection pane="topRight" activeCell="F1" sqref="F1"/>
      <selection pane="bottomLeft" activeCell="A7" sqref="A7"/>
      <selection pane="bottomRight" activeCell="A6" sqref="A6:D6"/>
    </sheetView>
  </sheetViews>
  <sheetFormatPr baseColWidth="10" defaultRowHeight="15" x14ac:dyDescent="0.25"/>
  <cols>
    <col min="1" max="1" width="5" style="25" customWidth="1"/>
    <col min="2" max="2" width="4.140625" style="25" customWidth="1"/>
    <col min="3" max="3" width="2.85546875" style="25" customWidth="1"/>
    <col min="4" max="4" width="3.140625" style="25" hidden="1" customWidth="1"/>
    <col min="5" max="5" width="27.5703125" style="25" customWidth="1"/>
    <col min="6" max="6" width="5.7109375" style="25" customWidth="1"/>
    <col min="7" max="7" width="6" style="25" customWidth="1"/>
    <col min="8" max="8" width="4.85546875" style="25" customWidth="1"/>
    <col min="9" max="9" width="10.85546875" style="25" customWidth="1"/>
    <col min="10" max="11" width="13.85546875" style="25" bestFit="1" customWidth="1"/>
    <col min="12" max="12" width="11.7109375" style="25" customWidth="1"/>
    <col min="13" max="13" width="11.5703125" style="25" customWidth="1"/>
    <col min="14" max="14" width="13.5703125" style="25" customWidth="1"/>
    <col min="15" max="15" width="12.7109375" style="25" customWidth="1"/>
    <col min="16" max="16" width="13.5703125" style="25" customWidth="1"/>
    <col min="17" max="17" width="13.85546875" style="25" customWidth="1"/>
    <col min="18" max="18" width="14" style="25" customWidth="1"/>
    <col min="19" max="19" width="12.7109375" style="25" customWidth="1"/>
    <col min="20" max="20" width="13.5703125" style="25" customWidth="1"/>
    <col min="21" max="22" width="11.5703125" style="25" customWidth="1"/>
    <col min="23" max="23" width="11.85546875" style="25" customWidth="1"/>
    <col min="24" max="32" width="10.85546875" style="25" customWidth="1"/>
    <col min="33" max="33" width="0.5703125" style="25" customWidth="1"/>
    <col min="34" max="16384" width="11.42578125" style="25"/>
  </cols>
  <sheetData>
    <row r="1" spans="1:32" ht="23.25" x14ac:dyDescent="0.25">
      <c r="B1" s="44"/>
      <c r="C1" s="44"/>
      <c r="D1" s="44"/>
      <c r="E1" s="44"/>
      <c r="F1" s="44"/>
      <c r="G1" s="88" t="s">
        <v>225</v>
      </c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44"/>
      <c r="V1" s="44"/>
      <c r="W1" s="23"/>
      <c r="X1" s="24"/>
      <c r="Y1" s="24"/>
      <c r="Z1" s="24"/>
      <c r="AA1" s="24"/>
      <c r="AB1" s="24"/>
      <c r="AC1" s="24"/>
      <c r="AD1" s="24"/>
      <c r="AE1" s="24"/>
      <c r="AF1" s="24"/>
    </row>
    <row r="2" spans="1:32" x14ac:dyDescent="0.25">
      <c r="B2" s="45"/>
      <c r="C2" s="45"/>
      <c r="D2" s="45"/>
      <c r="E2" s="45"/>
      <c r="F2" s="45"/>
      <c r="G2" s="89" t="s">
        <v>298</v>
      </c>
      <c r="H2" s="89"/>
      <c r="I2" s="89"/>
      <c r="J2" s="89"/>
      <c r="K2" s="89"/>
      <c r="L2" s="89"/>
      <c r="M2" s="89"/>
      <c r="N2" s="89"/>
      <c r="O2" s="89"/>
      <c r="P2" s="89"/>
      <c r="Q2" s="89"/>
      <c r="R2" s="45"/>
      <c r="S2" s="45"/>
      <c r="T2" s="45"/>
      <c r="U2" s="45"/>
      <c r="V2" s="45"/>
      <c r="W2" s="26"/>
      <c r="X2" s="27"/>
      <c r="Y2" s="27"/>
      <c r="Z2" s="27"/>
      <c r="AA2" s="27"/>
      <c r="AB2" s="27"/>
      <c r="AC2" s="27"/>
      <c r="AD2" s="27"/>
      <c r="AE2" s="27"/>
      <c r="AF2" s="27"/>
    </row>
    <row r="3" spans="1:32" x14ac:dyDescent="0.25">
      <c r="A3" s="28"/>
      <c r="W3" s="29"/>
    </row>
    <row r="4" spans="1:32" x14ac:dyDescent="0.25">
      <c r="A4" s="28"/>
      <c r="W4" s="29"/>
    </row>
    <row r="5" spans="1:32" s="48" customFormat="1" ht="27" x14ac:dyDescent="0.25">
      <c r="A5" s="84" t="s">
        <v>195</v>
      </c>
      <c r="B5" s="84"/>
      <c r="C5" s="84"/>
      <c r="D5" s="84"/>
      <c r="E5" s="81" t="s">
        <v>23</v>
      </c>
      <c r="F5" s="82" t="s">
        <v>24</v>
      </c>
      <c r="G5" s="46" t="s">
        <v>25</v>
      </c>
      <c r="H5" s="46" t="s">
        <v>196</v>
      </c>
      <c r="I5" s="46" t="s">
        <v>26</v>
      </c>
      <c r="J5" s="46" t="s">
        <v>197</v>
      </c>
      <c r="K5" s="46" t="s">
        <v>198</v>
      </c>
      <c r="L5" s="46" t="s">
        <v>199</v>
      </c>
      <c r="M5" s="46" t="s">
        <v>200</v>
      </c>
      <c r="N5" s="46" t="s">
        <v>201</v>
      </c>
      <c r="O5" s="46" t="s">
        <v>202</v>
      </c>
      <c r="P5" s="46" t="s">
        <v>203</v>
      </c>
      <c r="Q5" s="46" t="s">
        <v>204</v>
      </c>
      <c r="R5" s="46" t="s">
        <v>205</v>
      </c>
      <c r="S5" s="46" t="s">
        <v>209</v>
      </c>
      <c r="T5" s="46" t="s">
        <v>206</v>
      </c>
      <c r="U5" s="46" t="s">
        <v>207</v>
      </c>
      <c r="V5" s="46" t="s">
        <v>208</v>
      </c>
      <c r="W5" s="47" t="s">
        <v>228</v>
      </c>
    </row>
    <row r="6" spans="1:32" ht="22.5" x14ac:dyDescent="0.25">
      <c r="A6" s="79" t="str">
        <f>_xlfn.CONCAT(Eje.Depend.Afectacion!A28," ", Eje.Depend.Afectacion!C28," ",Eje.Depend.Afectacion!E28," ",Eje.Depend.Afectacion!G28," ",Eje.Depend.Afectacion!I28," ",Eje.Depend.Afectacion!LMN28," ",Eje.Depend.Afectacion!O28)</f>
        <v xml:space="preserve">A      </v>
      </c>
      <c r="B6" s="79"/>
      <c r="C6" s="79"/>
      <c r="D6" s="79"/>
      <c r="E6" s="30" t="str">
        <f>+Eje.Depend.Afectacion!S28</f>
        <v xml:space="preserve">FUNCIONAMIENTO </v>
      </c>
      <c r="F6" s="30" t="str">
        <f>+Eje.Depend.Afectacion!AA28</f>
        <v>Nación</v>
      </c>
      <c r="G6" s="30" t="str">
        <f>+Eje.Depend.Afectacion!AF28</f>
        <v>CSF</v>
      </c>
      <c r="H6" s="30" t="str">
        <f>+Eje.Depend.Afectacion!AI28</f>
        <v>10</v>
      </c>
      <c r="I6" s="30" t="str">
        <f>+Eje.Depend.Afectacion!AJ28</f>
        <v>RECURSOS CORRIENTES</v>
      </c>
      <c r="J6" s="31">
        <f>+Eje.Depend.Afectacion!$AP$28+Eje.Depend.Afectacion!$AP$167</f>
        <v>50133524415</v>
      </c>
      <c r="K6" s="31">
        <f>+Eje.Depend.Afectacion!$AQ$28+Eje.Depend.Afectacion!$AQ$167</f>
        <v>49955842615</v>
      </c>
      <c r="L6" s="31">
        <f>+Eje.Depend.Afectacion!$AR$28+Eje.Depend.Afectacion!$AR$167</f>
        <v>177681800</v>
      </c>
      <c r="M6" s="31">
        <f>+Eje.Depend.Afectacion!$AS$28+Eje.Depend.Afectacion!$AS$167</f>
        <v>0</v>
      </c>
      <c r="N6" s="31">
        <f>+Eje.Depend.Afectacion!$AU$28+Eje.Depend.Afectacion!$AU$167</f>
        <v>43567766846.099998</v>
      </c>
      <c r="O6" s="31">
        <f>+Eje.Depend.Afectacion!$AW$28+Eje.Depend.Afectacion!$AW$167</f>
        <v>6388075768.9000006</v>
      </c>
      <c r="P6" s="31">
        <f>+Eje.Depend.Afectacion!$AX$28+Eje.Depend.Afectacion!$AX$167</f>
        <v>39206490455.239998</v>
      </c>
      <c r="Q6" s="31">
        <f>+Eje.Depend.Afectacion!$AY$28+Eje.Depend.Afectacion!$AY$167</f>
        <v>4361276390.8600006</v>
      </c>
      <c r="R6" s="31">
        <f>+Eje.Depend.Afectacion!$AZ$28+Eje.Depend.Afectacion!$AZ$167</f>
        <v>39206490455.239998</v>
      </c>
      <c r="S6" s="31">
        <f>+Eje.Depend.Afectacion!$BA$28+Eje.Depend.Afectacion!$BA$167</f>
        <v>0</v>
      </c>
      <c r="T6" s="31">
        <f>+Eje.Depend.Afectacion!$BB$28+Eje.Depend.Afectacion!$BB$167</f>
        <v>39206490455.239998</v>
      </c>
      <c r="U6" s="31">
        <f>+Eje.Depend.Afectacion!$BC$28+Eje.Depend.Afectacion!$BC$167</f>
        <v>0</v>
      </c>
      <c r="V6" s="31">
        <f>+Eje.Depend.Afectacion!$BD$28+Eje.Depend.Afectacion!$BD$167</f>
        <v>106051985.51000001</v>
      </c>
      <c r="W6" s="32">
        <f>+(N6/J6)*100</f>
        <v>86.903459021653134</v>
      </c>
    </row>
    <row r="7" spans="1:32" ht="22.5" x14ac:dyDescent="0.25">
      <c r="A7" s="79" t="str">
        <f>_xlfn.CONCAT(Eje.Depend.Afectacion!A29," ", Eje.Depend.Afectacion!C29," ",Eje.Depend.Afectacion!E29," ",Eje.Depend.Afectacion!G29," ",Eje.Depend.Afectacion!I29," ",Eje.Depend.Afectacion!L29," ",Eje.Depend.Afectacion!O29)</f>
        <v xml:space="preserve">A      </v>
      </c>
      <c r="B7" s="79"/>
      <c r="C7" s="79"/>
      <c r="D7" s="79"/>
      <c r="E7" s="30" t="str">
        <f>+Eje.Depend.Afectacion!S29</f>
        <v xml:space="preserve">FUNCIONAMIENTO </v>
      </c>
      <c r="F7" s="30" t="str">
        <f>+Eje.Depend.Afectacion!AA29</f>
        <v>Nación</v>
      </c>
      <c r="G7" s="30" t="str">
        <f>+Eje.Depend.Afectacion!AF29</f>
        <v>SSF</v>
      </c>
      <c r="H7" s="30" t="str">
        <f>+Eje.Depend.Afectacion!AI29</f>
        <v>11</v>
      </c>
      <c r="I7" s="30" t="str">
        <f>+Eje.Depend.Afectacion!AJ29</f>
        <v>OTROS RECURSOS DEL TESORO</v>
      </c>
      <c r="J7" s="31">
        <f>+Eje.Depend.Afectacion!$AP$29</f>
        <v>218383350</v>
      </c>
      <c r="K7" s="31">
        <f>+Eje.Depend.Afectacion!$AQ$29</f>
        <v>182754130</v>
      </c>
      <c r="L7" s="31">
        <f>+Eje.Depend.Afectacion!$AR$29</f>
        <v>35629220</v>
      </c>
      <c r="M7" s="31">
        <f>+Eje.Depend.Afectacion!$AS$29</f>
        <v>0</v>
      </c>
      <c r="N7" s="31">
        <f>+Eje.Depend.Afectacion!$AU$29</f>
        <v>182754130</v>
      </c>
      <c r="O7" s="31">
        <f>+Eje.Depend.Afectacion!$AW$29</f>
        <v>0</v>
      </c>
      <c r="P7" s="31">
        <f>+Eje.Depend.Afectacion!$AX$29</f>
        <v>182754130</v>
      </c>
      <c r="Q7" s="31">
        <f>+Eje.Depend.Afectacion!$AY$29</f>
        <v>0</v>
      </c>
      <c r="R7" s="31">
        <f>+Eje.Depend.Afectacion!$AZ$29</f>
        <v>182754130</v>
      </c>
      <c r="S7" s="31">
        <f>+Eje.Depend.Afectacion!$BA$29</f>
        <v>0</v>
      </c>
      <c r="T7" s="31">
        <f>+Eje.Depend.Afectacion!$BB$29</f>
        <v>182754130</v>
      </c>
      <c r="U7" s="31">
        <f>+Eje.Depend.Afectacion!$BC$29</f>
        <v>0</v>
      </c>
      <c r="V7" s="31">
        <f>+Eje.Depend.Afectacion!$BD$29</f>
        <v>0</v>
      </c>
      <c r="W7" s="32">
        <f t="shared" ref="W7:W71" si="0">+(N7/J7)*100</f>
        <v>83.685010784933922</v>
      </c>
    </row>
    <row r="8" spans="1:32" ht="33.75" x14ac:dyDescent="0.25">
      <c r="A8" s="79" t="str">
        <f>_xlfn.CONCAT(Eje.Depend.Afectacion!A30," ", Eje.Depend.Afectacion!C30," ",Eje.Depend.Afectacion!E30," ",Eje.Depend.Afectacion!G30," ",Eje.Depend.Afectacion!I30," ",Eje.Depend.Afectacion!L30," ",Eje.Depend.Afectacion!O30)</f>
        <v xml:space="preserve">A      </v>
      </c>
      <c r="B8" s="79"/>
      <c r="C8" s="79"/>
      <c r="D8" s="79"/>
      <c r="E8" s="30" t="str">
        <f>+Eje.Depend.Afectacion!S30</f>
        <v xml:space="preserve">FUNCIONAMIENTO </v>
      </c>
      <c r="F8" s="30" t="str">
        <f>+Eje.Depend.Afectacion!AA30</f>
        <v>Propios</v>
      </c>
      <c r="G8" s="30" t="str">
        <f>+Eje.Depend.Afectacion!AF30</f>
        <v>CSF</v>
      </c>
      <c r="H8" s="30" t="str">
        <f>+Eje.Depend.Afectacion!AI30</f>
        <v>21</v>
      </c>
      <c r="I8" s="30" t="str">
        <f>+Eje.Depend.Afectacion!AJ30</f>
        <v>OTROS RECURSOS DE TESORERIA</v>
      </c>
      <c r="J8" s="31">
        <f>+Eje.Depend.Afectacion!$AP$30</f>
        <v>596894000</v>
      </c>
      <c r="K8" s="31">
        <f>+Eje.Depend.Afectacion!$AQ$30</f>
        <v>591790000</v>
      </c>
      <c r="L8" s="31">
        <f>+Eje.Depend.Afectacion!$AR$30</f>
        <v>5104000</v>
      </c>
      <c r="M8" s="31">
        <f>+Eje.Depend.Afectacion!$AS$30</f>
        <v>0</v>
      </c>
      <c r="N8" s="31">
        <f>+Eje.Depend.Afectacion!$AU$30</f>
        <v>571906000</v>
      </c>
      <c r="O8" s="31">
        <f>+Eje.Depend.Afectacion!$AW$30</f>
        <v>19884000</v>
      </c>
      <c r="P8" s="31">
        <f>+Eje.Depend.Afectacion!$AX$30</f>
        <v>485355000</v>
      </c>
      <c r="Q8" s="31">
        <f>+Eje.Depend.Afectacion!$AY$30</f>
        <v>86551000</v>
      </c>
      <c r="R8" s="31">
        <f>+Eje.Depend.Afectacion!$AZ$30</f>
        <v>485355000</v>
      </c>
      <c r="S8" s="31">
        <f>+Eje.Depend.Afectacion!$BA$30</f>
        <v>0</v>
      </c>
      <c r="T8" s="31">
        <f>+Eje.Depend.Afectacion!$BB$30</f>
        <v>485355000</v>
      </c>
      <c r="U8" s="31">
        <f>+Eje.Depend.Afectacion!$BC$30</f>
        <v>0</v>
      </c>
      <c r="V8" s="31">
        <f>+Eje.Depend.Afectacion!$BD$30</f>
        <v>0</v>
      </c>
      <c r="W8" s="32">
        <f t="shared" si="0"/>
        <v>95.813662057249687</v>
      </c>
    </row>
    <row r="9" spans="1:32" ht="22.5" x14ac:dyDescent="0.25">
      <c r="A9" s="79" t="str">
        <f>_xlfn.CONCAT(Eje.Depend.Afectacion!A31," ", Eje.Depend.Afectacion!C31," ",Eje.Depend.Afectacion!E31," ",Eje.Depend.Afectacion!G31," ",Eje.Depend.Afectacion!I31," ",Eje.Depend.Afectacion!L31," ",Eje.Depend.Afectacion!O31)</f>
        <v xml:space="preserve">A 01     </v>
      </c>
      <c r="B9" s="79"/>
      <c r="C9" s="79"/>
      <c r="D9" s="79"/>
      <c r="E9" s="30" t="str">
        <f>+Eje.Depend.Afectacion!S31</f>
        <v>GASTOS DE PERSONAL</v>
      </c>
      <c r="F9" s="30" t="str">
        <f>+Eje.Depend.Afectacion!AA31</f>
        <v>Nación</v>
      </c>
      <c r="G9" s="30" t="str">
        <f>+Eje.Depend.Afectacion!AF31</f>
        <v>CSF</v>
      </c>
      <c r="H9" s="30" t="str">
        <f>+Eje.Depend.Afectacion!AI31</f>
        <v>10</v>
      </c>
      <c r="I9" s="30" t="str">
        <f>+Eje.Depend.Afectacion!AJ31</f>
        <v>RECURSOS CORRIENTES</v>
      </c>
      <c r="J9" s="31">
        <f>+Eje.Depend.Afectacion!$AP$31</f>
        <v>31085951961</v>
      </c>
      <c r="K9" s="31">
        <f>+Eje.Depend.Afectacion!$AQ$31</f>
        <v>30997951961</v>
      </c>
      <c r="L9" s="31">
        <f>+Eje.Depend.Afectacion!$AR$31</f>
        <v>88000000</v>
      </c>
      <c r="M9" s="31">
        <f>+Eje.Depend.Afectacion!$AS$31</f>
        <v>0</v>
      </c>
      <c r="N9" s="31">
        <f>+Eje.Depend.Afectacion!$AU$31</f>
        <v>26426981880</v>
      </c>
      <c r="O9" s="31">
        <f>+Eje.Depend.Afectacion!$AW$31</f>
        <v>4570970081</v>
      </c>
      <c r="P9" s="31">
        <f>+Eje.Depend.Afectacion!$AX$31</f>
        <v>26190510241</v>
      </c>
      <c r="Q9" s="31">
        <f>+Eje.Depend.Afectacion!$AY$31</f>
        <v>236471639</v>
      </c>
      <c r="R9" s="31">
        <f>+Eje.Depend.Afectacion!$AZ$31</f>
        <v>26190510241</v>
      </c>
      <c r="S9" s="31">
        <f>+Eje.Depend.Afectacion!$BA$31</f>
        <v>0</v>
      </c>
      <c r="T9" s="31">
        <f>+Eje.Depend.Afectacion!$BB$31</f>
        <v>26190510241</v>
      </c>
      <c r="U9" s="31">
        <f>+Eje.Depend.Afectacion!$BC$31</f>
        <v>0</v>
      </c>
      <c r="V9" s="31">
        <f>+Eje.Depend.Afectacion!$BD$31</f>
        <v>38973653</v>
      </c>
      <c r="W9" s="32">
        <f t="shared" si="0"/>
        <v>85.012618925599966</v>
      </c>
    </row>
    <row r="10" spans="1:32" ht="22.5" x14ac:dyDescent="0.25">
      <c r="A10" s="79" t="str">
        <f>_xlfn.CONCAT(Eje.Depend.Afectacion!A32," ", Eje.Depend.Afectacion!C32," ",Eje.Depend.Afectacion!E32," ",Eje.Depend.Afectacion!G32," ",Eje.Depend.Afectacion!I32," ",Eje.Depend.Afectacion!L32," ",Eje.Depend.Afectacion!O32)</f>
        <v xml:space="preserve">A 01 01    </v>
      </c>
      <c r="B10" s="79"/>
      <c r="C10" s="79"/>
      <c r="D10" s="79"/>
      <c r="E10" s="30" t="str">
        <f>+Eje.Depend.Afectacion!S32</f>
        <v>PLANTA DE PERSONAL PERMANENTE</v>
      </c>
      <c r="F10" s="30" t="str">
        <f>+Eje.Depend.Afectacion!AA32</f>
        <v>Nación</v>
      </c>
      <c r="G10" s="30" t="str">
        <f>+Eje.Depend.Afectacion!AF32</f>
        <v>CSF</v>
      </c>
      <c r="H10" s="30" t="str">
        <f>+Eje.Depend.Afectacion!AI32</f>
        <v>10</v>
      </c>
      <c r="I10" s="30" t="str">
        <f>+Eje.Depend.Afectacion!AJ32</f>
        <v>RECURSOS CORRIENTES</v>
      </c>
      <c r="J10" s="31">
        <f>+Eje.Depend.Afectacion!$AP$32</f>
        <v>31085951961</v>
      </c>
      <c r="K10" s="31">
        <f>+Eje.Depend.Afectacion!$AQ$32</f>
        <v>30997951961</v>
      </c>
      <c r="L10" s="31">
        <f>+Eje.Depend.Afectacion!$AR$32</f>
        <v>88000000</v>
      </c>
      <c r="M10" s="31">
        <f>+Eje.Depend.Afectacion!$AS$32</f>
        <v>0</v>
      </c>
      <c r="N10" s="31">
        <f>+Eje.Depend.Afectacion!$AU$32</f>
        <v>26426981880</v>
      </c>
      <c r="O10" s="31">
        <f>+Eje.Depend.Afectacion!$AW$32</f>
        <v>4570970081</v>
      </c>
      <c r="P10" s="31">
        <f>+Eje.Depend.Afectacion!$AX$32</f>
        <v>26190510241</v>
      </c>
      <c r="Q10" s="31">
        <f>+Eje.Depend.Afectacion!$AY$32</f>
        <v>236471639</v>
      </c>
      <c r="R10" s="31">
        <f>+Eje.Depend.Afectacion!$AZ$32</f>
        <v>26190510241</v>
      </c>
      <c r="S10" s="31">
        <f>+Eje.Depend.Afectacion!$BA$32</f>
        <v>0</v>
      </c>
      <c r="T10" s="31">
        <f>+Eje.Depend.Afectacion!$BB$32</f>
        <v>26190510241</v>
      </c>
      <c r="U10" s="31">
        <f>+Eje.Depend.Afectacion!$BC$32</f>
        <v>0</v>
      </c>
      <c r="V10" s="31">
        <f>+Eje.Depend.Afectacion!$BD$32</f>
        <v>38973653</v>
      </c>
      <c r="W10" s="32">
        <f t="shared" si="0"/>
        <v>85.012618925599966</v>
      </c>
    </row>
    <row r="11" spans="1:32" ht="22.5" x14ac:dyDescent="0.25">
      <c r="A11" s="79" t="str">
        <f>_xlfn.CONCAT(Eje.Depend.Afectacion!A33," ", Eje.Depend.Afectacion!C33," ",Eje.Depend.Afectacion!E33," ",Eje.Depend.Afectacion!G33," ",Eje.Depend.Afectacion!I33," ",Eje.Depend.Afectacion!L33," ",Eje.Depend.Afectacion!O33)</f>
        <v xml:space="preserve">A 01 01 01   </v>
      </c>
      <c r="B11" s="79"/>
      <c r="C11" s="79"/>
      <c r="D11" s="79"/>
      <c r="E11" s="30" t="str">
        <f>+Eje.Depend.Afectacion!S33</f>
        <v>SALARIO</v>
      </c>
      <c r="F11" s="30" t="str">
        <f>+Eje.Depend.Afectacion!AA33</f>
        <v>Nación</v>
      </c>
      <c r="G11" s="30" t="str">
        <f>+Eje.Depend.Afectacion!AF33</f>
        <v>CSF</v>
      </c>
      <c r="H11" s="30" t="str">
        <f>+Eje.Depend.Afectacion!AI33</f>
        <v>10</v>
      </c>
      <c r="I11" s="30" t="str">
        <f>+Eje.Depend.Afectacion!AJ33</f>
        <v>RECURSOS CORRIENTES</v>
      </c>
      <c r="J11" s="31">
        <f>+Eje.Depend.Afectacion!$AP$33</f>
        <v>21096301908</v>
      </c>
      <c r="K11" s="31">
        <f>+Eje.Depend.Afectacion!$AQ$33</f>
        <v>21074301908</v>
      </c>
      <c r="L11" s="31">
        <f>+Eje.Depend.Afectacion!$AR$33</f>
        <v>22000000</v>
      </c>
      <c r="M11" s="31">
        <f>+Eje.Depend.Afectacion!$AS$33</f>
        <v>0</v>
      </c>
      <c r="N11" s="31">
        <f>+Eje.Depend.Afectacion!$AU$33</f>
        <v>17499267473</v>
      </c>
      <c r="O11" s="31">
        <f>+Eje.Depend.Afectacion!$AW$33</f>
        <v>3575034435</v>
      </c>
      <c r="P11" s="31">
        <f>+Eje.Depend.Afectacion!$AX$33</f>
        <v>17445796709</v>
      </c>
      <c r="Q11" s="31">
        <f>+Eje.Depend.Afectacion!$AY$33</f>
        <v>53470764</v>
      </c>
      <c r="R11" s="31">
        <f>+Eje.Depend.Afectacion!$AZ$33</f>
        <v>17445796709</v>
      </c>
      <c r="S11" s="31">
        <f>+Eje.Depend.Afectacion!$BA$33</f>
        <v>0</v>
      </c>
      <c r="T11" s="31">
        <f>+Eje.Depend.Afectacion!$BB$33</f>
        <v>17445796709</v>
      </c>
      <c r="U11" s="31">
        <f>+Eje.Depend.Afectacion!$BC$33</f>
        <v>0</v>
      </c>
      <c r="V11" s="31">
        <f>+Eje.Depend.Afectacion!$BD$33</f>
        <v>25739052</v>
      </c>
      <c r="W11" s="32">
        <f t="shared" si="0"/>
        <v>82.949455071858083</v>
      </c>
    </row>
    <row r="12" spans="1:32" ht="22.5" x14ac:dyDescent="0.25">
      <c r="A12" s="79" t="str">
        <f>_xlfn.CONCAT(Eje.Depend.Afectacion!A34," ", Eje.Depend.Afectacion!C34," ",Eje.Depend.Afectacion!E34," ",Eje.Depend.Afectacion!G34," ",Eje.Depend.Afectacion!I34," ",Eje.Depend.Afectacion!L34," ",Eje.Depend.Afectacion!O34)</f>
        <v xml:space="preserve">A 01 01 01 001  </v>
      </c>
      <c r="B12" s="79"/>
      <c r="C12" s="79"/>
      <c r="D12" s="79"/>
      <c r="E12" s="30" t="str">
        <f>+Eje.Depend.Afectacion!S34</f>
        <v>FACTORES SALARIALES COMUNES</v>
      </c>
      <c r="F12" s="30" t="str">
        <f>+Eje.Depend.Afectacion!AA34</f>
        <v>Nación</v>
      </c>
      <c r="G12" s="30" t="str">
        <f>+Eje.Depend.Afectacion!AF34</f>
        <v>CSF</v>
      </c>
      <c r="H12" s="30" t="str">
        <f>+Eje.Depend.Afectacion!AI34</f>
        <v>10</v>
      </c>
      <c r="I12" s="30" t="str">
        <f>+Eje.Depend.Afectacion!AJ34</f>
        <v>RECURSOS CORRIENTES</v>
      </c>
      <c r="J12" s="31">
        <f>+Eje.Depend.Afectacion!$AP$34</f>
        <v>20171748483</v>
      </c>
      <c r="K12" s="31">
        <f>+Eje.Depend.Afectacion!$AQ$34</f>
        <v>20149748483</v>
      </c>
      <c r="L12" s="31">
        <f>+Eje.Depend.Afectacion!$AR$34</f>
        <v>22000000</v>
      </c>
      <c r="M12" s="31">
        <f>+Eje.Depend.Afectacion!$AS$34</f>
        <v>0</v>
      </c>
      <c r="N12" s="31">
        <f>+Eje.Depend.Afectacion!$AU$34</f>
        <v>17053722695</v>
      </c>
      <c r="O12" s="31">
        <f>+Eje.Depend.Afectacion!$AW$34</f>
        <v>3096025788</v>
      </c>
      <c r="P12" s="31">
        <f>+Eje.Depend.Afectacion!$AX$34</f>
        <v>17001067672</v>
      </c>
      <c r="Q12" s="31">
        <f>+Eje.Depend.Afectacion!$AY$34</f>
        <v>52655023</v>
      </c>
      <c r="R12" s="31">
        <f>+Eje.Depend.Afectacion!$AZ$34</f>
        <v>17001067672</v>
      </c>
      <c r="S12" s="31">
        <f>+Eje.Depend.Afectacion!$BA$34</f>
        <v>0</v>
      </c>
      <c r="T12" s="31">
        <f>+Eje.Depend.Afectacion!$BB$34</f>
        <v>17001067672</v>
      </c>
      <c r="U12" s="31">
        <f>+Eje.Depend.Afectacion!$BC$34</f>
        <v>0</v>
      </c>
      <c r="V12" s="31">
        <f>+Eje.Depend.Afectacion!$BD$34</f>
        <v>25739052</v>
      </c>
      <c r="W12" s="32">
        <f t="shared" si="0"/>
        <v>84.542610222273211</v>
      </c>
    </row>
    <row r="13" spans="1:32" ht="22.5" x14ac:dyDescent="0.25">
      <c r="A13" s="80" t="str">
        <f>_xlfn.CONCAT(Eje.Depend.Afectacion!A35," ", Eje.Depend.Afectacion!C35," ",Eje.Depend.Afectacion!E35," ",Eje.Depend.Afectacion!G35," ",Eje.Depend.Afectacion!I35," ",Eje.Depend.Afectacion!L35," ",Eje.Depend.Afectacion!O35)</f>
        <v xml:space="preserve">A 01 01 01 001 001 </v>
      </c>
      <c r="B13" s="80"/>
      <c r="C13" s="80"/>
      <c r="D13" s="80"/>
      <c r="E13" s="33" t="str">
        <f>+Eje.Depend.Afectacion!S35</f>
        <v>SUELDO BÁSICO</v>
      </c>
      <c r="F13" s="33" t="str">
        <f>+Eje.Depend.Afectacion!AA35</f>
        <v>Nación</v>
      </c>
      <c r="G13" s="33" t="str">
        <f>+Eje.Depend.Afectacion!AF35</f>
        <v>CSF</v>
      </c>
      <c r="H13" s="33" t="str">
        <f>+Eje.Depend.Afectacion!AI35</f>
        <v>10</v>
      </c>
      <c r="I13" s="33" t="str">
        <f>+Eje.Depend.Afectacion!AJ35</f>
        <v>RECURSOS CORRIENTES</v>
      </c>
      <c r="J13" s="32">
        <f>+Eje.Depend.Afectacion!$AP$35</f>
        <v>14168366756</v>
      </c>
      <c r="K13" s="32">
        <f>+Eje.Depend.Afectacion!$AQ$35</f>
        <v>14146366756</v>
      </c>
      <c r="L13" s="32">
        <f>+Eje.Depend.Afectacion!$AR$35</f>
        <v>22000000</v>
      </c>
      <c r="M13" s="32">
        <f>+Eje.Depend.Afectacion!$AS$35</f>
        <v>0</v>
      </c>
      <c r="N13" s="32">
        <f>+Eje.Depend.Afectacion!$AU$35</f>
        <v>12710893949</v>
      </c>
      <c r="O13" s="32">
        <f>+Eje.Depend.Afectacion!$AW$35</f>
        <v>1435472807</v>
      </c>
      <c r="P13" s="32">
        <f>+Eje.Depend.Afectacion!$AX$35</f>
        <v>12703921263</v>
      </c>
      <c r="Q13" s="32">
        <f>+Eje.Depend.Afectacion!$AY$35</f>
        <v>6972686</v>
      </c>
      <c r="R13" s="32">
        <f>+Eje.Depend.Afectacion!$AZ$35</f>
        <v>12703921263</v>
      </c>
      <c r="S13" s="32">
        <f>+Eje.Depend.Afectacion!$BA$35</f>
        <v>0</v>
      </c>
      <c r="T13" s="32">
        <f>+Eje.Depend.Afectacion!$BB$35</f>
        <v>12703921263</v>
      </c>
      <c r="U13" s="32">
        <f>+Eje.Depend.Afectacion!$BC$35</f>
        <v>0</v>
      </c>
      <c r="V13" s="32">
        <f>+Eje.Depend.Afectacion!$BD$35</f>
        <v>10674765</v>
      </c>
      <c r="W13" s="32">
        <f t="shared" si="0"/>
        <v>89.713191138401385</v>
      </c>
    </row>
    <row r="14" spans="1:32" ht="22.5" x14ac:dyDescent="0.25">
      <c r="A14" s="80" t="str">
        <f>_xlfn.CONCAT(Eje.Depend.Afectacion!A36," ", Eje.Depend.Afectacion!C36," ",Eje.Depend.Afectacion!E36," ",Eje.Depend.Afectacion!G36," ",Eje.Depend.Afectacion!I36," ",Eje.Depend.Afectacion!L36," ",Eje.Depend.Afectacion!O36)</f>
        <v xml:space="preserve">A 01 01 01 001 003 </v>
      </c>
      <c r="B14" s="80"/>
      <c r="C14" s="80"/>
      <c r="D14" s="80"/>
      <c r="E14" s="33" t="str">
        <f>+Eje.Depend.Afectacion!S36</f>
        <v>PRIMA TÉCNICA SALARIAL</v>
      </c>
      <c r="F14" s="33" t="str">
        <f>+Eje.Depend.Afectacion!AA36</f>
        <v>Nación</v>
      </c>
      <c r="G14" s="33" t="str">
        <f>+Eje.Depend.Afectacion!AF36</f>
        <v>CSF</v>
      </c>
      <c r="H14" s="33" t="str">
        <f>+Eje.Depend.Afectacion!AI36</f>
        <v>10</v>
      </c>
      <c r="I14" s="33" t="str">
        <f>+Eje.Depend.Afectacion!AJ36</f>
        <v>RECURSOS CORRIENTES</v>
      </c>
      <c r="J14" s="32">
        <f>+Eje.Depend.Afectacion!$AP$36</f>
        <v>90157782</v>
      </c>
      <c r="K14" s="32">
        <f>+Eje.Depend.Afectacion!$AQ$36</f>
        <v>90157782</v>
      </c>
      <c r="L14" s="32">
        <f>+Eje.Depend.Afectacion!$AR$36</f>
        <v>0</v>
      </c>
      <c r="M14" s="32">
        <f>+Eje.Depend.Afectacion!$AS$36</f>
        <v>0</v>
      </c>
      <c r="N14" s="32">
        <f>+Eje.Depend.Afectacion!$AU$36</f>
        <v>80002075</v>
      </c>
      <c r="O14" s="32">
        <f>+Eje.Depend.Afectacion!$AW$36</f>
        <v>10155707</v>
      </c>
      <c r="P14" s="32">
        <f>+Eje.Depend.Afectacion!$AX$36</f>
        <v>80002075</v>
      </c>
      <c r="Q14" s="32">
        <f>+Eje.Depend.Afectacion!$AY$36</f>
        <v>0</v>
      </c>
      <c r="R14" s="32">
        <f>+Eje.Depend.Afectacion!$AZ$36</f>
        <v>80002075</v>
      </c>
      <c r="S14" s="32">
        <f>+Eje.Depend.Afectacion!$BA$36</f>
        <v>0</v>
      </c>
      <c r="T14" s="32">
        <f>+Eje.Depend.Afectacion!$BB$36</f>
        <v>80002075</v>
      </c>
      <c r="U14" s="32">
        <f>+Eje.Depend.Afectacion!$BC$36</f>
        <v>0</v>
      </c>
      <c r="V14" s="32">
        <f>+Eje.Depend.Afectacion!$BD$36</f>
        <v>0</v>
      </c>
      <c r="W14" s="32">
        <f t="shared" si="0"/>
        <v>88.735629055293302</v>
      </c>
    </row>
    <row r="15" spans="1:32" ht="22.5" x14ac:dyDescent="0.25">
      <c r="A15" s="80" t="str">
        <f>_xlfn.CONCAT(Eje.Depend.Afectacion!A37," ", Eje.Depend.Afectacion!C37," ",Eje.Depend.Afectacion!E37," ",Eje.Depend.Afectacion!G37," ",Eje.Depend.Afectacion!I37," ",Eje.Depend.Afectacion!L37," ",Eje.Depend.Afectacion!O37)</f>
        <v xml:space="preserve">A 01 01 01 001 004 </v>
      </c>
      <c r="B15" s="80"/>
      <c r="C15" s="80"/>
      <c r="D15" s="80"/>
      <c r="E15" s="33" t="str">
        <f>+Eje.Depend.Afectacion!S37</f>
        <v>SUBSIDIO DE ALIMENTACIÓN</v>
      </c>
      <c r="F15" s="33" t="str">
        <f>+Eje.Depend.Afectacion!AA37</f>
        <v>Nación</v>
      </c>
      <c r="G15" s="33" t="str">
        <f>+Eje.Depend.Afectacion!AF37</f>
        <v>CSF</v>
      </c>
      <c r="H15" s="33" t="str">
        <f>+Eje.Depend.Afectacion!AI37</f>
        <v>10</v>
      </c>
      <c r="I15" s="33" t="str">
        <f>+Eje.Depend.Afectacion!AJ37</f>
        <v>RECURSOS CORRIENTES</v>
      </c>
      <c r="J15" s="32">
        <f>+Eje.Depend.Afectacion!$AP$37</f>
        <v>169989471</v>
      </c>
      <c r="K15" s="32">
        <f>+Eje.Depend.Afectacion!$AQ$37</f>
        <v>169989471</v>
      </c>
      <c r="L15" s="32">
        <f>+Eje.Depend.Afectacion!$AR$37</f>
        <v>0</v>
      </c>
      <c r="M15" s="32">
        <f>+Eje.Depend.Afectacion!$AS$37</f>
        <v>0</v>
      </c>
      <c r="N15" s="32">
        <f>+Eje.Depend.Afectacion!$AU$37</f>
        <v>155181398</v>
      </c>
      <c r="O15" s="32">
        <f>+Eje.Depend.Afectacion!$AW$37</f>
        <v>14808073</v>
      </c>
      <c r="P15" s="32">
        <f>+Eje.Depend.Afectacion!$AX$37</f>
        <v>155181398</v>
      </c>
      <c r="Q15" s="32">
        <f>+Eje.Depend.Afectacion!$AY$37</f>
        <v>0</v>
      </c>
      <c r="R15" s="32">
        <f>+Eje.Depend.Afectacion!$AZ$37</f>
        <v>155181398</v>
      </c>
      <c r="S15" s="32">
        <f>+Eje.Depend.Afectacion!$BA$37</f>
        <v>0</v>
      </c>
      <c r="T15" s="32">
        <f>+Eje.Depend.Afectacion!$BB$37</f>
        <v>155181398</v>
      </c>
      <c r="U15" s="32">
        <f>+Eje.Depend.Afectacion!$BC$37</f>
        <v>0</v>
      </c>
      <c r="V15" s="32">
        <f>+Eje.Depend.Afectacion!$BD$37</f>
        <v>0</v>
      </c>
      <c r="W15" s="32">
        <f t="shared" si="0"/>
        <v>91.28882929460967</v>
      </c>
    </row>
    <row r="16" spans="1:32" ht="22.5" x14ac:dyDescent="0.25">
      <c r="A16" s="80" t="str">
        <f>_xlfn.CONCAT(Eje.Depend.Afectacion!A38," ", Eje.Depend.Afectacion!C38," ",Eje.Depend.Afectacion!E38," ",Eje.Depend.Afectacion!G38," ",Eje.Depend.Afectacion!I38," ",Eje.Depend.Afectacion!L38," ",Eje.Depend.Afectacion!O38)</f>
        <v xml:space="preserve">A 01 01 01 001 005 </v>
      </c>
      <c r="B16" s="80"/>
      <c r="C16" s="80"/>
      <c r="D16" s="80"/>
      <c r="E16" s="33" t="str">
        <f>+Eje.Depend.Afectacion!S38</f>
        <v>AUXILIO DE TRANSPORTE</v>
      </c>
      <c r="F16" s="33" t="str">
        <f>+Eje.Depend.Afectacion!AA38</f>
        <v>Nación</v>
      </c>
      <c r="G16" s="33" t="str">
        <f>+Eje.Depend.Afectacion!AF38</f>
        <v>CSF</v>
      </c>
      <c r="H16" s="33" t="str">
        <f>+Eje.Depend.Afectacion!AI38</f>
        <v>10</v>
      </c>
      <c r="I16" s="33" t="str">
        <f>+Eje.Depend.Afectacion!AJ38</f>
        <v>RECURSOS CORRIENTES</v>
      </c>
      <c r="J16" s="32">
        <f>+Eje.Depend.Afectacion!$AP$38</f>
        <v>183750267</v>
      </c>
      <c r="K16" s="32">
        <f>+Eje.Depend.Afectacion!$AQ$38</f>
        <v>183750267</v>
      </c>
      <c r="L16" s="32">
        <f>+Eje.Depend.Afectacion!$AR$38</f>
        <v>0</v>
      </c>
      <c r="M16" s="32">
        <f>+Eje.Depend.Afectacion!$AS$38</f>
        <v>0</v>
      </c>
      <c r="N16" s="32">
        <f>+Eje.Depend.Afectacion!$AU$38</f>
        <v>180698226</v>
      </c>
      <c r="O16" s="32">
        <f>+Eje.Depend.Afectacion!$AW$38</f>
        <v>3052041</v>
      </c>
      <c r="P16" s="32">
        <f>+Eje.Depend.Afectacion!$AX$38</f>
        <v>171664248</v>
      </c>
      <c r="Q16" s="32">
        <f>+Eje.Depend.Afectacion!$AY$38</f>
        <v>9033978</v>
      </c>
      <c r="R16" s="32">
        <f>+Eje.Depend.Afectacion!$AZ$38</f>
        <v>171664248</v>
      </c>
      <c r="S16" s="32">
        <f>+Eje.Depend.Afectacion!$BA$38</f>
        <v>0</v>
      </c>
      <c r="T16" s="32">
        <f>+Eje.Depend.Afectacion!$BB$38</f>
        <v>171664248</v>
      </c>
      <c r="U16" s="32">
        <f>+Eje.Depend.Afectacion!$BC$38</f>
        <v>0</v>
      </c>
      <c r="V16" s="32">
        <f>+Eje.Depend.Afectacion!$BD$38</f>
        <v>14686123</v>
      </c>
      <c r="W16" s="32">
        <f t="shared" si="0"/>
        <v>98.339027719616865</v>
      </c>
    </row>
    <row r="17" spans="1:23" ht="22.5" x14ac:dyDescent="0.25">
      <c r="A17" s="80" t="str">
        <f>_xlfn.CONCAT(Eje.Depend.Afectacion!A39," ", Eje.Depend.Afectacion!C39," ",Eje.Depend.Afectacion!E39," ",Eje.Depend.Afectacion!G39," ",Eje.Depend.Afectacion!I39," ",Eje.Depend.Afectacion!L39," ",Eje.Depend.Afectacion!O39)</f>
        <v xml:space="preserve">A 01 01 01 001 006 </v>
      </c>
      <c r="B17" s="80"/>
      <c r="C17" s="80"/>
      <c r="D17" s="80"/>
      <c r="E17" s="33" t="str">
        <f>+Eje.Depend.Afectacion!S39</f>
        <v>PRIMA DE SERVICIO</v>
      </c>
      <c r="F17" s="33" t="str">
        <f>+Eje.Depend.Afectacion!AA39</f>
        <v>Nación</v>
      </c>
      <c r="G17" s="33" t="str">
        <f>+Eje.Depend.Afectacion!AF39</f>
        <v>CSF</v>
      </c>
      <c r="H17" s="33" t="str">
        <f>+Eje.Depend.Afectacion!AI39</f>
        <v>10</v>
      </c>
      <c r="I17" s="33" t="str">
        <f>+Eje.Depend.Afectacion!AJ39</f>
        <v>RECURSOS CORRIENTES</v>
      </c>
      <c r="J17" s="32">
        <f>+Eje.Depend.Afectacion!$AP$39</f>
        <v>711432055</v>
      </c>
      <c r="K17" s="32">
        <f>+Eje.Depend.Afectacion!$AQ$39</f>
        <v>711432055</v>
      </c>
      <c r="L17" s="32">
        <f>+Eje.Depend.Afectacion!$AR$39</f>
        <v>0</v>
      </c>
      <c r="M17" s="32">
        <f>+Eje.Depend.Afectacion!$AS$39</f>
        <v>0</v>
      </c>
      <c r="N17" s="32">
        <f>+Eje.Depend.Afectacion!$AU$39</f>
        <v>677465864</v>
      </c>
      <c r="O17" s="32">
        <f>+Eje.Depend.Afectacion!$AW$39</f>
        <v>33966191</v>
      </c>
      <c r="P17" s="32">
        <f>+Eje.Depend.Afectacion!$AX$39</f>
        <v>674484230</v>
      </c>
      <c r="Q17" s="32">
        <f>+Eje.Depend.Afectacion!$AY$39</f>
        <v>2981634</v>
      </c>
      <c r="R17" s="32">
        <f>+Eje.Depend.Afectacion!$AZ$39</f>
        <v>674484230</v>
      </c>
      <c r="S17" s="32">
        <f>+Eje.Depend.Afectacion!$BA$39</f>
        <v>0</v>
      </c>
      <c r="T17" s="32">
        <f>+Eje.Depend.Afectacion!$BB$39</f>
        <v>674484230</v>
      </c>
      <c r="U17" s="32">
        <f>+Eje.Depend.Afectacion!$BC$39</f>
        <v>0</v>
      </c>
      <c r="V17" s="32">
        <f>+Eje.Depend.Afectacion!$BD$39</f>
        <v>0</v>
      </c>
      <c r="W17" s="32">
        <f t="shared" si="0"/>
        <v>95.225659181184923</v>
      </c>
    </row>
    <row r="18" spans="1:23" ht="22.5" x14ac:dyDescent="0.25">
      <c r="A18" s="80" t="str">
        <f>_xlfn.CONCAT(Eje.Depend.Afectacion!A40," ", Eje.Depend.Afectacion!C40," ",Eje.Depend.Afectacion!E40," ",Eje.Depend.Afectacion!G40," ",Eje.Depend.Afectacion!I40," ",Eje.Depend.Afectacion!L40," ",Eje.Depend.Afectacion!O40)</f>
        <v xml:space="preserve">A 01 01 01 001 007 </v>
      </c>
      <c r="B18" s="80"/>
      <c r="C18" s="80"/>
      <c r="D18" s="80"/>
      <c r="E18" s="33" t="str">
        <f>+Eje.Depend.Afectacion!S40</f>
        <v>BONIFICACIÓN POR SERVICIOS PRESTADOS</v>
      </c>
      <c r="F18" s="33" t="str">
        <f>+Eje.Depend.Afectacion!AA40</f>
        <v>Nación</v>
      </c>
      <c r="G18" s="33" t="str">
        <f>+Eje.Depend.Afectacion!AF40</f>
        <v>CSF</v>
      </c>
      <c r="H18" s="33" t="str">
        <f>+Eje.Depend.Afectacion!AI40</f>
        <v>10</v>
      </c>
      <c r="I18" s="33" t="str">
        <f>+Eje.Depend.Afectacion!AJ40</f>
        <v>RECURSOS CORRIENTES</v>
      </c>
      <c r="J18" s="32">
        <f>+Eje.Depend.Afectacion!$AP$40</f>
        <v>509109721</v>
      </c>
      <c r="K18" s="32">
        <f>+Eje.Depend.Afectacion!$AQ$40</f>
        <v>509109721</v>
      </c>
      <c r="L18" s="32">
        <f>+Eje.Depend.Afectacion!$AR$40</f>
        <v>0</v>
      </c>
      <c r="M18" s="32">
        <f>+Eje.Depend.Afectacion!$AS$40</f>
        <v>0</v>
      </c>
      <c r="N18" s="32">
        <f>+Eje.Depend.Afectacion!$AU$40</f>
        <v>466250903</v>
      </c>
      <c r="O18" s="32">
        <f>+Eje.Depend.Afectacion!$AW$40</f>
        <v>42858818</v>
      </c>
      <c r="P18" s="32">
        <f>+Eje.Depend.Afectacion!$AX$40</f>
        <v>461479590</v>
      </c>
      <c r="Q18" s="32">
        <f>+Eje.Depend.Afectacion!$AY$40</f>
        <v>4771313</v>
      </c>
      <c r="R18" s="32">
        <f>+Eje.Depend.Afectacion!$AZ$40</f>
        <v>461479590</v>
      </c>
      <c r="S18" s="32">
        <f>+Eje.Depend.Afectacion!$BA$40</f>
        <v>0</v>
      </c>
      <c r="T18" s="32">
        <f>+Eje.Depend.Afectacion!$BB$40</f>
        <v>461479590</v>
      </c>
      <c r="U18" s="32">
        <f>+Eje.Depend.Afectacion!$BC$40</f>
        <v>0</v>
      </c>
      <c r="V18" s="32">
        <f>+Eje.Depend.Afectacion!$BD$40</f>
        <v>378164</v>
      </c>
      <c r="W18" s="32">
        <f t="shared" si="0"/>
        <v>91.581614683016426</v>
      </c>
    </row>
    <row r="19" spans="1:23" ht="22.5" x14ac:dyDescent="0.25">
      <c r="A19" s="80" t="str">
        <f>_xlfn.CONCAT(Eje.Depend.Afectacion!A41," ", Eje.Depend.Afectacion!C41," ",Eje.Depend.Afectacion!E41," ",Eje.Depend.Afectacion!G41," ",Eje.Depend.Afectacion!I41," ",Eje.Depend.Afectacion!L41," ",Eje.Depend.Afectacion!O41)</f>
        <v xml:space="preserve">A 01 01 01 001 008 </v>
      </c>
      <c r="B19" s="80"/>
      <c r="C19" s="80"/>
      <c r="D19" s="80"/>
      <c r="E19" s="33" t="str">
        <f>+Eje.Depend.Afectacion!S41</f>
        <v>HORAS EXTRAS, DOMINICALES, FESTIVOS Y RECARGOS</v>
      </c>
      <c r="F19" s="33" t="str">
        <f>+Eje.Depend.Afectacion!AA41</f>
        <v>Nación</v>
      </c>
      <c r="G19" s="33" t="str">
        <f>+Eje.Depend.Afectacion!AF41</f>
        <v>CSF</v>
      </c>
      <c r="H19" s="33" t="str">
        <f>+Eje.Depend.Afectacion!AI41</f>
        <v>10</v>
      </c>
      <c r="I19" s="33" t="str">
        <f>+Eje.Depend.Afectacion!AJ41</f>
        <v>RECURSOS CORRIENTES</v>
      </c>
      <c r="J19" s="32">
        <f>+Eje.Depend.Afectacion!$AP$41</f>
        <v>2238207479</v>
      </c>
      <c r="K19" s="32">
        <f>+Eje.Depend.Afectacion!$AQ$41</f>
        <v>2238207479</v>
      </c>
      <c r="L19" s="32">
        <f>+Eje.Depend.Afectacion!$AR$41</f>
        <v>0</v>
      </c>
      <c r="M19" s="32">
        <f>+Eje.Depend.Afectacion!$AS$41</f>
        <v>0</v>
      </c>
      <c r="N19" s="32">
        <f>+Eje.Depend.Afectacion!$AU$41</f>
        <v>1848826960</v>
      </c>
      <c r="O19" s="32">
        <f>+Eje.Depend.Afectacion!$AW$41</f>
        <v>389380519</v>
      </c>
      <c r="P19" s="32">
        <f>+Eje.Depend.Afectacion!$AX$41</f>
        <v>1847684649</v>
      </c>
      <c r="Q19" s="32">
        <f>+Eje.Depend.Afectacion!$AY$41</f>
        <v>1142311</v>
      </c>
      <c r="R19" s="32">
        <f>+Eje.Depend.Afectacion!$AZ$41</f>
        <v>1847684649</v>
      </c>
      <c r="S19" s="32">
        <f>+Eje.Depend.Afectacion!$BA$41</f>
        <v>0</v>
      </c>
      <c r="T19" s="32">
        <f>+Eje.Depend.Afectacion!$BB$41</f>
        <v>1847684649</v>
      </c>
      <c r="U19" s="32">
        <f>+Eje.Depend.Afectacion!$BC$41</f>
        <v>0</v>
      </c>
      <c r="V19" s="32">
        <f>+Eje.Depend.Afectacion!$BD$41</f>
        <v>0</v>
      </c>
      <c r="W19" s="32">
        <f t="shared" si="0"/>
        <v>82.603019485308408</v>
      </c>
    </row>
    <row r="20" spans="1:23" ht="22.5" x14ac:dyDescent="0.25">
      <c r="A20" s="80" t="str">
        <f>_xlfn.CONCAT(Eje.Depend.Afectacion!A42," ", Eje.Depend.Afectacion!C42," ",Eje.Depend.Afectacion!E42," ",Eje.Depend.Afectacion!G42," ",Eje.Depend.Afectacion!I42," ",Eje.Depend.Afectacion!L42," ",Eje.Depend.Afectacion!O42)</f>
        <v xml:space="preserve">A 01 01 01 001 009 </v>
      </c>
      <c r="B20" s="80"/>
      <c r="C20" s="80"/>
      <c r="D20" s="80"/>
      <c r="E20" s="33" t="str">
        <f>+Eje.Depend.Afectacion!S42</f>
        <v>PRIMA DE NAVIDAD</v>
      </c>
      <c r="F20" s="33" t="str">
        <f>+Eje.Depend.Afectacion!AA42</f>
        <v>Nación</v>
      </c>
      <c r="G20" s="33" t="str">
        <f>+Eje.Depend.Afectacion!AF42</f>
        <v>CSF</v>
      </c>
      <c r="H20" s="33" t="str">
        <f>+Eje.Depend.Afectacion!AI42</f>
        <v>10</v>
      </c>
      <c r="I20" s="33" t="str">
        <f>+Eje.Depend.Afectacion!AJ42</f>
        <v>RECURSOS CORRIENTES</v>
      </c>
      <c r="J20" s="32">
        <f>+Eje.Depend.Afectacion!$AP$42</f>
        <v>1138658418</v>
      </c>
      <c r="K20" s="32">
        <f>+Eje.Depend.Afectacion!$AQ$42</f>
        <v>1138658418</v>
      </c>
      <c r="L20" s="32">
        <f>+Eje.Depend.Afectacion!$AR$42</f>
        <v>0</v>
      </c>
      <c r="M20" s="32">
        <f>+Eje.Depend.Afectacion!$AS$42</f>
        <v>0</v>
      </c>
      <c r="N20" s="32">
        <f>+Eje.Depend.Afectacion!$AU$42</f>
        <v>54275869</v>
      </c>
      <c r="O20" s="32">
        <f>+Eje.Depend.Afectacion!$AW$42</f>
        <v>1084382549</v>
      </c>
      <c r="P20" s="32">
        <f>+Eje.Depend.Afectacion!$AX$42</f>
        <v>47781427</v>
      </c>
      <c r="Q20" s="32">
        <f>+Eje.Depend.Afectacion!$AY$42</f>
        <v>6494442</v>
      </c>
      <c r="R20" s="32">
        <f>+Eje.Depend.Afectacion!$AZ$42</f>
        <v>47781427</v>
      </c>
      <c r="S20" s="32">
        <f>+Eje.Depend.Afectacion!$BA$42</f>
        <v>0</v>
      </c>
      <c r="T20" s="32">
        <f>+Eje.Depend.Afectacion!$BB$42</f>
        <v>47781427</v>
      </c>
      <c r="U20" s="32">
        <f>+Eje.Depend.Afectacion!$BC$42</f>
        <v>0</v>
      </c>
      <c r="V20" s="32">
        <f>+Eje.Depend.Afectacion!$BD$42</f>
        <v>0</v>
      </c>
      <c r="W20" s="32">
        <f t="shared" si="0"/>
        <v>4.7666506602860776</v>
      </c>
    </row>
    <row r="21" spans="1:23" ht="22.5" x14ac:dyDescent="0.25">
      <c r="A21" s="80" t="str">
        <f>_xlfn.CONCAT(Eje.Depend.Afectacion!A43," ", Eje.Depend.Afectacion!C43," ",Eje.Depend.Afectacion!E43," ",Eje.Depend.Afectacion!G43," ",Eje.Depend.Afectacion!I43," ",Eje.Depend.Afectacion!L43," ",Eje.Depend.Afectacion!O43)</f>
        <v xml:space="preserve">A 01 01 01 001 010 </v>
      </c>
      <c r="B21" s="80"/>
      <c r="C21" s="80"/>
      <c r="D21" s="80"/>
      <c r="E21" s="33" t="str">
        <f>+Eje.Depend.Afectacion!S43</f>
        <v>PRIMA DE VACACIONES</v>
      </c>
      <c r="F21" s="33" t="str">
        <f>+Eje.Depend.Afectacion!AA43</f>
        <v>Nación</v>
      </c>
      <c r="G21" s="33" t="str">
        <f>+Eje.Depend.Afectacion!AF43</f>
        <v>CSF</v>
      </c>
      <c r="H21" s="33" t="str">
        <f>+Eje.Depend.Afectacion!AI43</f>
        <v>10</v>
      </c>
      <c r="I21" s="33" t="str">
        <f>+Eje.Depend.Afectacion!AJ43</f>
        <v>RECURSOS CORRIENTES</v>
      </c>
      <c r="J21" s="32">
        <f>+Eje.Depend.Afectacion!$AP$43</f>
        <v>925878600</v>
      </c>
      <c r="K21" s="32">
        <f>+Eje.Depend.Afectacion!$AQ$43</f>
        <v>925878600</v>
      </c>
      <c r="L21" s="32">
        <f>+Eje.Depend.Afectacion!$AR$43</f>
        <v>0</v>
      </c>
      <c r="M21" s="32">
        <f>+Eje.Depend.Afectacion!$AS$43</f>
        <v>0</v>
      </c>
      <c r="N21" s="32">
        <f>+Eje.Depend.Afectacion!$AU$43</f>
        <v>861001071</v>
      </c>
      <c r="O21" s="32">
        <f>+Eje.Depend.Afectacion!$AW$43</f>
        <v>64877529</v>
      </c>
      <c r="P21" s="32">
        <f>+Eje.Depend.Afectacion!$AX$43</f>
        <v>839742412</v>
      </c>
      <c r="Q21" s="32">
        <f>+Eje.Depend.Afectacion!$AY$43</f>
        <v>21258659</v>
      </c>
      <c r="R21" s="32">
        <f>+Eje.Depend.Afectacion!$AZ$43</f>
        <v>839742412</v>
      </c>
      <c r="S21" s="32">
        <f>+Eje.Depend.Afectacion!$BA$43</f>
        <v>0</v>
      </c>
      <c r="T21" s="32">
        <f>+Eje.Depend.Afectacion!$BB$43</f>
        <v>839742412</v>
      </c>
      <c r="U21" s="32">
        <f>+Eje.Depend.Afectacion!$BC$43</f>
        <v>0</v>
      </c>
      <c r="V21" s="32">
        <f>+Eje.Depend.Afectacion!$BD$43</f>
        <v>0</v>
      </c>
      <c r="W21" s="32">
        <f t="shared" si="0"/>
        <v>92.992868719505992</v>
      </c>
    </row>
    <row r="22" spans="1:23" ht="22.5" x14ac:dyDescent="0.25">
      <c r="A22" s="80" t="str">
        <f>_xlfn.CONCAT(Eje.Depend.Afectacion!A44," ", Eje.Depend.Afectacion!C44," ",Eje.Depend.Afectacion!E44," ",Eje.Depend.Afectacion!G44," ",Eje.Depend.Afectacion!I44," ",Eje.Depend.Afectacion!L44," ",Eje.Depend.Afectacion!O44)</f>
        <v xml:space="preserve">A 01 01 01 001 012 </v>
      </c>
      <c r="B22" s="80"/>
      <c r="C22" s="80"/>
      <c r="D22" s="80"/>
      <c r="E22" s="33" t="str">
        <f>+Eje.Depend.Afectacion!S44</f>
        <v xml:space="preserve">AUXILIO DE CONECTIVIDAD DIGITAL </v>
      </c>
      <c r="F22" s="33" t="str">
        <f>+Eje.Depend.Afectacion!AA44</f>
        <v>Nación</v>
      </c>
      <c r="G22" s="33" t="str">
        <f>+Eje.Depend.Afectacion!AF44</f>
        <v>CSF</v>
      </c>
      <c r="H22" s="33" t="str">
        <f>+Eje.Depend.Afectacion!AI44</f>
        <v>10</v>
      </c>
      <c r="I22" s="33" t="str">
        <f>+Eje.Depend.Afectacion!AJ44</f>
        <v>RECURSOS CORRIENTES</v>
      </c>
      <c r="J22" s="32">
        <f>+Eje.Depend.Afectacion!$AP$44</f>
        <v>36197934</v>
      </c>
      <c r="K22" s="32">
        <f>+Eje.Depend.Afectacion!$AQ$44</f>
        <v>36197934</v>
      </c>
      <c r="L22" s="32">
        <f>+Eje.Depend.Afectacion!$AR$44</f>
        <v>0</v>
      </c>
      <c r="M22" s="32">
        <f>+Eje.Depend.Afectacion!$AS$44</f>
        <v>0</v>
      </c>
      <c r="N22" s="32">
        <f>+Eje.Depend.Afectacion!$AU$44</f>
        <v>19126380</v>
      </c>
      <c r="O22" s="32">
        <f>+Eje.Depend.Afectacion!$AW$44</f>
        <v>17071554</v>
      </c>
      <c r="P22" s="32">
        <f>+Eje.Depend.Afectacion!$AX$44</f>
        <v>19126380</v>
      </c>
      <c r="Q22" s="32">
        <f>+Eje.Depend.Afectacion!$AY$44</f>
        <v>0</v>
      </c>
      <c r="R22" s="32">
        <f>+Eje.Depend.Afectacion!$AZ$44</f>
        <v>19126380</v>
      </c>
      <c r="S22" s="32">
        <f>+Eje.Depend.Afectacion!$BA$44</f>
        <v>0</v>
      </c>
      <c r="T22" s="32">
        <f>+Eje.Depend.Afectacion!$BB$44</f>
        <v>19126380</v>
      </c>
      <c r="U22" s="32">
        <f>+Eje.Depend.Afectacion!$BC$44</f>
        <v>0</v>
      </c>
      <c r="V22" s="32">
        <f>+Eje.Depend.Afectacion!$BD$44</f>
        <v>0</v>
      </c>
      <c r="W22" s="32">
        <f t="shared" si="0"/>
        <v>52.838319446629193</v>
      </c>
    </row>
    <row r="23" spans="1:23" ht="22.5" x14ac:dyDescent="0.25">
      <c r="A23" s="80" t="str">
        <f>_xlfn.CONCAT(Eje.Depend.Afectacion!A45," ", Eje.Depend.Afectacion!C45," ",Eje.Depend.Afectacion!E45," ",Eje.Depend.Afectacion!G45," ",Eje.Depend.Afectacion!I45," ",Eje.Depend.Afectacion!L45," ",Eje.Depend.Afectacion!O45)</f>
        <v xml:space="preserve">A 01 01 01 002  </v>
      </c>
      <c r="B23" s="80"/>
      <c r="C23" s="80"/>
      <c r="D23" s="80"/>
      <c r="E23" s="33" t="str">
        <f>+Eje.Depend.Afectacion!S45</f>
        <v>FACTORES SALARIALES ESPECIALES</v>
      </c>
      <c r="F23" s="33" t="str">
        <f>+Eje.Depend.Afectacion!AA45</f>
        <v>Nación</v>
      </c>
      <c r="G23" s="33" t="str">
        <f>+Eje.Depend.Afectacion!AF45</f>
        <v>CSF</v>
      </c>
      <c r="H23" s="33" t="str">
        <f>+Eje.Depend.Afectacion!AI45</f>
        <v>10</v>
      </c>
      <c r="I23" s="33" t="str">
        <f>+Eje.Depend.Afectacion!AJ45</f>
        <v>RECURSOS CORRIENTES</v>
      </c>
      <c r="J23" s="32">
        <f>+Eje.Depend.Afectacion!$AP$45</f>
        <v>924553425</v>
      </c>
      <c r="K23" s="32">
        <f>+Eje.Depend.Afectacion!$AQ$45</f>
        <v>924553425</v>
      </c>
      <c r="L23" s="32">
        <f>+Eje.Depend.Afectacion!$AR$45</f>
        <v>0</v>
      </c>
      <c r="M23" s="32">
        <f>+Eje.Depend.Afectacion!$AS$45</f>
        <v>0</v>
      </c>
      <c r="N23" s="32">
        <f>+Eje.Depend.Afectacion!$AU$45</f>
        <v>445544778</v>
      </c>
      <c r="O23" s="32">
        <f>+Eje.Depend.Afectacion!$AW$45</f>
        <v>479008647</v>
      </c>
      <c r="P23" s="32">
        <f>+Eje.Depend.Afectacion!$AX$45</f>
        <v>444729037</v>
      </c>
      <c r="Q23" s="32">
        <f>+Eje.Depend.Afectacion!$AY$45</f>
        <v>815741</v>
      </c>
      <c r="R23" s="32">
        <f>+Eje.Depend.Afectacion!$AZ$45</f>
        <v>444729037</v>
      </c>
      <c r="S23" s="32">
        <f>+Eje.Depend.Afectacion!$BA$45</f>
        <v>0</v>
      </c>
      <c r="T23" s="32">
        <f>+Eje.Depend.Afectacion!$BB$45</f>
        <v>444729037</v>
      </c>
      <c r="U23" s="32">
        <f>+Eje.Depend.Afectacion!$BC$45</f>
        <v>0</v>
      </c>
      <c r="V23" s="32">
        <f>+Eje.Depend.Afectacion!$BD$45</f>
        <v>0</v>
      </c>
      <c r="W23" s="32">
        <f t="shared" si="0"/>
        <v>48.190268507198489</v>
      </c>
    </row>
    <row r="24" spans="1:23" ht="22.5" x14ac:dyDescent="0.25">
      <c r="A24" s="80" t="str">
        <f>_xlfn.CONCAT(Eje.Depend.Afectacion!A46," ", Eje.Depend.Afectacion!C46," ",Eje.Depend.Afectacion!E46," ",Eje.Depend.Afectacion!G46," ",Eje.Depend.Afectacion!I46," ",Eje.Depend.Afectacion!L46," ",Eje.Depend.Afectacion!O46)</f>
        <v xml:space="preserve">A 01 01 01 002 003 </v>
      </c>
      <c r="B24" s="80"/>
      <c r="C24" s="80"/>
      <c r="D24" s="80"/>
      <c r="E24" s="33" t="str">
        <f>+Eje.Depend.Afectacion!S46</f>
        <v>PRIMA ESPECIAL DE SERVICIOS</v>
      </c>
      <c r="F24" s="33" t="str">
        <f>+Eje.Depend.Afectacion!AA46</f>
        <v>Nación</v>
      </c>
      <c r="G24" s="33" t="str">
        <f>+Eje.Depend.Afectacion!AF46</f>
        <v>CSF</v>
      </c>
      <c r="H24" s="33" t="str">
        <f>+Eje.Depend.Afectacion!AI46</f>
        <v>10</v>
      </c>
      <c r="I24" s="33" t="str">
        <f>+Eje.Depend.Afectacion!AJ46</f>
        <v>RECURSOS CORRIENTES</v>
      </c>
      <c r="J24" s="32">
        <f>+Eje.Depend.Afectacion!$AP$46</f>
        <v>476287580</v>
      </c>
      <c r="K24" s="32">
        <f>+Eje.Depend.Afectacion!$AQ$46</f>
        <v>476287580</v>
      </c>
      <c r="L24" s="32">
        <f>+Eje.Depend.Afectacion!$AR$46</f>
        <v>0</v>
      </c>
      <c r="M24" s="32">
        <f>+Eje.Depend.Afectacion!$AS$46</f>
        <v>0</v>
      </c>
      <c r="N24" s="32">
        <f>+Eje.Depend.Afectacion!$AU$46</f>
        <v>437639205</v>
      </c>
      <c r="O24" s="32">
        <f>+Eje.Depend.Afectacion!$AW$46</f>
        <v>38648375</v>
      </c>
      <c r="P24" s="32">
        <f>+Eje.Depend.Afectacion!$AX$46</f>
        <v>437257469</v>
      </c>
      <c r="Q24" s="32">
        <f>+Eje.Depend.Afectacion!$AY$46</f>
        <v>381736</v>
      </c>
      <c r="R24" s="32">
        <f>+Eje.Depend.Afectacion!$AZ$46</f>
        <v>437257469</v>
      </c>
      <c r="S24" s="32">
        <f>+Eje.Depend.Afectacion!$BA$46</f>
        <v>0</v>
      </c>
      <c r="T24" s="32">
        <f>+Eje.Depend.Afectacion!$BB$46</f>
        <v>437257469</v>
      </c>
      <c r="U24" s="32">
        <f>+Eje.Depend.Afectacion!$BC$46</f>
        <v>0</v>
      </c>
      <c r="V24" s="32">
        <f>+Eje.Depend.Afectacion!$BD$46</f>
        <v>0</v>
      </c>
      <c r="W24" s="32">
        <f t="shared" si="0"/>
        <v>91.885495943438215</v>
      </c>
    </row>
    <row r="25" spans="1:23" ht="22.5" x14ac:dyDescent="0.25">
      <c r="A25" s="80" t="str">
        <f>_xlfn.CONCAT(Eje.Depend.Afectacion!A47," ", Eje.Depend.Afectacion!C47," ",Eje.Depend.Afectacion!E47," ",Eje.Depend.Afectacion!G47," ",Eje.Depend.Afectacion!I47," ",Eje.Depend.Afectacion!L47," ",Eje.Depend.Afectacion!O47)</f>
        <v xml:space="preserve">A 01 01 01 002 004 </v>
      </c>
      <c r="B25" s="80"/>
      <c r="C25" s="80"/>
      <c r="D25" s="80"/>
      <c r="E25" s="33" t="str">
        <f>+Eje.Depend.Afectacion!S47</f>
        <v>PRIMA SEMESTRAL</v>
      </c>
      <c r="F25" s="33" t="str">
        <f>+Eje.Depend.Afectacion!AA47</f>
        <v>Nación</v>
      </c>
      <c r="G25" s="33" t="str">
        <f>+Eje.Depend.Afectacion!AF47</f>
        <v>CSF</v>
      </c>
      <c r="H25" s="33" t="str">
        <f>+Eje.Depend.Afectacion!AI47</f>
        <v>10</v>
      </c>
      <c r="I25" s="33" t="str">
        <f>+Eje.Depend.Afectacion!AJ47</f>
        <v>RECURSOS CORRIENTES</v>
      </c>
      <c r="J25" s="32">
        <f>+Eje.Depend.Afectacion!$AP$47</f>
        <v>448265845</v>
      </c>
      <c r="K25" s="32">
        <f>+Eje.Depend.Afectacion!$AQ$47</f>
        <v>448265845</v>
      </c>
      <c r="L25" s="32">
        <f>+Eje.Depend.Afectacion!$AR$47</f>
        <v>0</v>
      </c>
      <c r="M25" s="32">
        <f>+Eje.Depend.Afectacion!$AS$47</f>
        <v>0</v>
      </c>
      <c r="N25" s="32">
        <f>+Eje.Depend.Afectacion!$AU$47</f>
        <v>7905573</v>
      </c>
      <c r="O25" s="32">
        <f>+Eje.Depend.Afectacion!$AW$47</f>
        <v>440360272</v>
      </c>
      <c r="P25" s="32">
        <f>+Eje.Depend.Afectacion!$AX$47</f>
        <v>7471568</v>
      </c>
      <c r="Q25" s="32">
        <f>+Eje.Depend.Afectacion!$AY$47</f>
        <v>434005</v>
      </c>
      <c r="R25" s="32">
        <f>+Eje.Depend.Afectacion!$AZ$47</f>
        <v>7471568</v>
      </c>
      <c r="S25" s="32">
        <f>+Eje.Depend.Afectacion!$BA$47</f>
        <v>0</v>
      </c>
      <c r="T25" s="32">
        <f>+Eje.Depend.Afectacion!$BB$47</f>
        <v>7471568</v>
      </c>
      <c r="U25" s="32">
        <f>+Eje.Depend.Afectacion!$BC$47</f>
        <v>0</v>
      </c>
      <c r="V25" s="32">
        <f>+Eje.Depend.Afectacion!$BD$47</f>
        <v>0</v>
      </c>
      <c r="W25" s="32">
        <f t="shared" si="0"/>
        <v>1.7635903087820575</v>
      </c>
    </row>
    <row r="26" spans="1:23" ht="22.5" x14ac:dyDescent="0.25">
      <c r="A26" s="80" t="str">
        <f>_xlfn.CONCAT(Eje.Depend.Afectacion!A48," ", Eje.Depend.Afectacion!C48," ",Eje.Depend.Afectacion!E48," ",Eje.Depend.Afectacion!G48," ",Eje.Depend.Afectacion!I48," ",Eje.Depend.Afectacion!L48," ",Eje.Depend.Afectacion!O48)</f>
        <v xml:space="preserve">A 01 01 02   </v>
      </c>
      <c r="B26" s="80"/>
      <c r="C26" s="80"/>
      <c r="D26" s="80"/>
      <c r="E26" s="33" t="str">
        <f>+Eje.Depend.Afectacion!S48</f>
        <v>CONTRIBUCIONES INHERENTES A LA NÓMINA</v>
      </c>
      <c r="F26" s="33" t="str">
        <f>+Eje.Depend.Afectacion!AA48</f>
        <v>Nación</v>
      </c>
      <c r="G26" s="33" t="str">
        <f>+Eje.Depend.Afectacion!AF48</f>
        <v>CSF</v>
      </c>
      <c r="H26" s="33" t="str">
        <f>+Eje.Depend.Afectacion!AI48</f>
        <v>10</v>
      </c>
      <c r="I26" s="33" t="str">
        <f>+Eje.Depend.Afectacion!AJ48</f>
        <v>RECURSOS CORRIENTES</v>
      </c>
      <c r="J26" s="32">
        <f>+Eje.Depend.Afectacion!$AP$48</f>
        <v>7812807275</v>
      </c>
      <c r="K26" s="32">
        <f>+Eje.Depend.Afectacion!$AQ$48</f>
        <v>7746807275</v>
      </c>
      <c r="L26" s="32">
        <f>+Eje.Depend.Afectacion!$AR$48</f>
        <v>66000000</v>
      </c>
      <c r="M26" s="32">
        <f>+Eje.Depend.Afectacion!$AS$48</f>
        <v>0</v>
      </c>
      <c r="N26" s="32">
        <f>+Eje.Depend.Afectacion!$AU$48</f>
        <v>6878476538</v>
      </c>
      <c r="O26" s="32">
        <f>+Eje.Depend.Afectacion!$AW$48</f>
        <v>868330737</v>
      </c>
      <c r="P26" s="32">
        <f>+Eje.Depend.Afectacion!$AX$48</f>
        <v>6730615903</v>
      </c>
      <c r="Q26" s="32">
        <f>+Eje.Depend.Afectacion!$AY$48</f>
        <v>147860635</v>
      </c>
      <c r="R26" s="32">
        <f>+Eje.Depend.Afectacion!$AZ$48</f>
        <v>6730615903</v>
      </c>
      <c r="S26" s="32">
        <f>+Eje.Depend.Afectacion!$BA$48</f>
        <v>0</v>
      </c>
      <c r="T26" s="32">
        <f>+Eje.Depend.Afectacion!$BB$48</f>
        <v>6730615903</v>
      </c>
      <c r="U26" s="32">
        <f>+Eje.Depend.Afectacion!$BC$48</f>
        <v>0</v>
      </c>
      <c r="V26" s="32">
        <f>+Eje.Depend.Afectacion!$BD$48</f>
        <v>0</v>
      </c>
      <c r="W26" s="32">
        <f t="shared" si="0"/>
        <v>88.041036926768427</v>
      </c>
    </row>
    <row r="27" spans="1:23" ht="22.5" x14ac:dyDescent="0.25">
      <c r="A27" s="80" t="str">
        <f>_xlfn.CONCAT(Eje.Depend.Afectacion!A49," ", Eje.Depend.Afectacion!C49," ",Eje.Depend.Afectacion!E49," ",Eje.Depend.Afectacion!G49," ",Eje.Depend.Afectacion!I49," ",Eje.Depend.Afectacion!L49," ",Eje.Depend.Afectacion!O49)</f>
        <v xml:space="preserve">A 01 01 02 001  </v>
      </c>
      <c r="B27" s="80"/>
      <c r="C27" s="80"/>
      <c r="D27" s="80"/>
      <c r="E27" s="33" t="str">
        <f>+Eje.Depend.Afectacion!S49</f>
        <v>APORTES A LA SEGURIDAD SOCIAL EN PENSIONES</v>
      </c>
      <c r="F27" s="33" t="str">
        <f>+Eje.Depend.Afectacion!AA49</f>
        <v>Nación</v>
      </c>
      <c r="G27" s="33" t="str">
        <f>+Eje.Depend.Afectacion!AF49</f>
        <v>CSF</v>
      </c>
      <c r="H27" s="33" t="str">
        <f>+Eje.Depend.Afectacion!AI49</f>
        <v>10</v>
      </c>
      <c r="I27" s="33" t="str">
        <f>+Eje.Depend.Afectacion!AJ49</f>
        <v>RECURSOS CORRIENTES</v>
      </c>
      <c r="J27" s="32">
        <f>+Eje.Depend.Afectacion!$AP$49</f>
        <v>2192903367</v>
      </c>
      <c r="K27" s="32">
        <f>+Eje.Depend.Afectacion!$AQ$49</f>
        <v>2192903367</v>
      </c>
      <c r="L27" s="32">
        <f>+Eje.Depend.Afectacion!$AR$49</f>
        <v>0</v>
      </c>
      <c r="M27" s="32">
        <f>+Eje.Depend.Afectacion!$AS$49</f>
        <v>0</v>
      </c>
      <c r="N27" s="32">
        <f>+Eje.Depend.Afectacion!$AU$49</f>
        <v>1961882200</v>
      </c>
      <c r="O27" s="32">
        <f>+Eje.Depend.Afectacion!$AW$49</f>
        <v>231021167</v>
      </c>
      <c r="P27" s="32">
        <f>+Eje.Depend.Afectacion!$AX$49</f>
        <v>1961525100</v>
      </c>
      <c r="Q27" s="32">
        <f>+Eje.Depend.Afectacion!$AY$49</f>
        <v>357100</v>
      </c>
      <c r="R27" s="32">
        <f>+Eje.Depend.Afectacion!$AZ$49</f>
        <v>1961525100</v>
      </c>
      <c r="S27" s="32">
        <f>+Eje.Depend.Afectacion!$BA$49</f>
        <v>0</v>
      </c>
      <c r="T27" s="32">
        <f>+Eje.Depend.Afectacion!$BB$49</f>
        <v>1961525100</v>
      </c>
      <c r="U27" s="32">
        <f>+Eje.Depend.Afectacion!$BC$49</f>
        <v>0</v>
      </c>
      <c r="V27" s="32">
        <f>+Eje.Depend.Afectacion!$BD$49</f>
        <v>0</v>
      </c>
      <c r="W27" s="32">
        <f t="shared" si="0"/>
        <v>89.465054845711308</v>
      </c>
    </row>
    <row r="28" spans="1:23" ht="22.5" x14ac:dyDescent="0.25">
      <c r="A28" s="80" t="str">
        <f>_xlfn.CONCAT(Eje.Depend.Afectacion!A50," ", Eje.Depend.Afectacion!C50," ",Eje.Depend.Afectacion!E50," ",Eje.Depend.Afectacion!G50," ",Eje.Depend.Afectacion!I50," ",Eje.Depend.Afectacion!L50," ",Eje.Depend.Afectacion!O50)</f>
        <v xml:space="preserve">A 01 01 02 002  </v>
      </c>
      <c r="B28" s="80"/>
      <c r="C28" s="80"/>
      <c r="D28" s="80"/>
      <c r="E28" s="33" t="str">
        <f>+Eje.Depend.Afectacion!S50</f>
        <v>APORTES A LA SEGURIDAD SOCIAL EN SALUD</v>
      </c>
      <c r="F28" s="33" t="str">
        <f>+Eje.Depend.Afectacion!AA50</f>
        <v>Nación</v>
      </c>
      <c r="G28" s="33" t="str">
        <f>+Eje.Depend.Afectacion!AF50</f>
        <v>CSF</v>
      </c>
      <c r="H28" s="33" t="str">
        <f>+Eje.Depend.Afectacion!AI50</f>
        <v>10</v>
      </c>
      <c r="I28" s="33" t="str">
        <f>+Eje.Depend.Afectacion!AJ50</f>
        <v>RECURSOS CORRIENTES</v>
      </c>
      <c r="J28" s="32">
        <f>+Eje.Depend.Afectacion!$AP$50</f>
        <v>1540235548</v>
      </c>
      <c r="K28" s="32">
        <f>+Eje.Depend.Afectacion!$AQ$50</f>
        <v>1540235548</v>
      </c>
      <c r="L28" s="32">
        <f>+Eje.Depend.Afectacion!$AR$50</f>
        <v>0</v>
      </c>
      <c r="M28" s="32">
        <f>+Eje.Depend.Afectacion!$AS$50</f>
        <v>0</v>
      </c>
      <c r="N28" s="32">
        <f>+Eje.Depend.Afectacion!$AU$50</f>
        <v>1379129800</v>
      </c>
      <c r="O28" s="32">
        <f>+Eje.Depend.Afectacion!$AW$50</f>
        <v>161105748</v>
      </c>
      <c r="P28" s="32">
        <f>+Eje.Depend.Afectacion!$AX$50</f>
        <v>1375420900</v>
      </c>
      <c r="Q28" s="32">
        <f>+Eje.Depend.Afectacion!$AY$50</f>
        <v>3708900</v>
      </c>
      <c r="R28" s="32">
        <f>+Eje.Depend.Afectacion!$AZ$50</f>
        <v>1375420900</v>
      </c>
      <c r="S28" s="32">
        <f>+Eje.Depend.Afectacion!$BA$50</f>
        <v>0</v>
      </c>
      <c r="T28" s="32">
        <f>+Eje.Depend.Afectacion!$BB$50</f>
        <v>1375420900</v>
      </c>
      <c r="U28" s="32">
        <f>+Eje.Depend.Afectacion!$BC$50</f>
        <v>0</v>
      </c>
      <c r="V28" s="32">
        <f>+Eje.Depend.Afectacion!$BD$50</f>
        <v>0</v>
      </c>
      <c r="W28" s="32">
        <f t="shared" si="0"/>
        <v>89.540187654466479</v>
      </c>
    </row>
    <row r="29" spans="1:23" ht="22.5" x14ac:dyDescent="0.25">
      <c r="A29" s="80" t="str">
        <f>_xlfn.CONCAT(Eje.Depend.Afectacion!A51," ", Eje.Depend.Afectacion!C51," ",Eje.Depend.Afectacion!E51," ",Eje.Depend.Afectacion!G51," ",Eje.Depend.Afectacion!I51," ",Eje.Depend.Afectacion!L51," ",Eje.Depend.Afectacion!O51)</f>
        <v xml:space="preserve">A 01 01 02 003  </v>
      </c>
      <c r="B29" s="80"/>
      <c r="C29" s="80"/>
      <c r="D29" s="80"/>
      <c r="E29" s="33" t="str">
        <f>+Eje.Depend.Afectacion!S51</f>
        <v xml:space="preserve">AUXILIO DE CESANTÍAS </v>
      </c>
      <c r="F29" s="33" t="str">
        <f>+Eje.Depend.Afectacion!AA51</f>
        <v>Nación</v>
      </c>
      <c r="G29" s="33" t="str">
        <f>+Eje.Depend.Afectacion!AF51</f>
        <v>CSF</v>
      </c>
      <c r="H29" s="33" t="str">
        <f>+Eje.Depend.Afectacion!AI51</f>
        <v>10</v>
      </c>
      <c r="I29" s="33" t="str">
        <f>+Eje.Depend.Afectacion!AJ51</f>
        <v>RECURSOS CORRIENTES</v>
      </c>
      <c r="J29" s="32">
        <f>+Eje.Depend.Afectacion!$AP$51</f>
        <v>1795344560</v>
      </c>
      <c r="K29" s="32">
        <f>+Eje.Depend.Afectacion!$AQ$51</f>
        <v>1729344560</v>
      </c>
      <c r="L29" s="32">
        <f>+Eje.Depend.Afectacion!$AR$51</f>
        <v>66000000</v>
      </c>
      <c r="M29" s="32">
        <f>+Eje.Depend.Afectacion!$AS$51</f>
        <v>0</v>
      </c>
      <c r="N29" s="32">
        <f>+Eje.Depend.Afectacion!$AU$51</f>
        <v>1536643838</v>
      </c>
      <c r="O29" s="32">
        <f>+Eje.Depend.Afectacion!$AW$51</f>
        <v>192700722</v>
      </c>
      <c r="P29" s="32">
        <f>+Eje.Depend.Afectacion!$AX$51</f>
        <v>1395220703</v>
      </c>
      <c r="Q29" s="32">
        <f>+Eje.Depend.Afectacion!$AY$51</f>
        <v>141423135</v>
      </c>
      <c r="R29" s="32">
        <f>+Eje.Depend.Afectacion!$AZ$51</f>
        <v>1395220703</v>
      </c>
      <c r="S29" s="32">
        <f>+Eje.Depend.Afectacion!$BA$51</f>
        <v>0</v>
      </c>
      <c r="T29" s="32">
        <f>+Eje.Depend.Afectacion!$BB$51</f>
        <v>1395220703</v>
      </c>
      <c r="U29" s="32">
        <f>+Eje.Depend.Afectacion!$BC$51</f>
        <v>0</v>
      </c>
      <c r="V29" s="32">
        <f>+Eje.Depend.Afectacion!$BD$51</f>
        <v>0</v>
      </c>
      <c r="W29" s="32">
        <f t="shared" si="0"/>
        <v>85.590469497398317</v>
      </c>
    </row>
    <row r="30" spans="1:23" ht="22.5" x14ac:dyDescent="0.25">
      <c r="A30" s="80" t="str">
        <f>_xlfn.CONCAT(Eje.Depend.Afectacion!A52," ", Eje.Depend.Afectacion!C52," ",Eje.Depend.Afectacion!E52," ",Eje.Depend.Afectacion!G52," ",Eje.Depend.Afectacion!I52," ",Eje.Depend.Afectacion!L52," ",Eje.Depend.Afectacion!O52)</f>
        <v xml:space="preserve">A 01 01 02 004  </v>
      </c>
      <c r="B30" s="80"/>
      <c r="C30" s="80"/>
      <c r="D30" s="80"/>
      <c r="E30" s="33" t="str">
        <f>+Eje.Depend.Afectacion!S52</f>
        <v>APORTES A CAJAS DE COMPENSACIÓN FAMILIAR</v>
      </c>
      <c r="F30" s="33" t="str">
        <f>+Eje.Depend.Afectacion!AA52</f>
        <v>Nación</v>
      </c>
      <c r="G30" s="33" t="str">
        <f>+Eje.Depend.Afectacion!AF52</f>
        <v>CSF</v>
      </c>
      <c r="H30" s="33" t="str">
        <f>+Eje.Depend.Afectacion!AI52</f>
        <v>10</v>
      </c>
      <c r="I30" s="33" t="str">
        <f>+Eje.Depend.Afectacion!AJ52</f>
        <v>RECURSOS CORRIENTES</v>
      </c>
      <c r="J30" s="32">
        <f>+Eje.Depend.Afectacion!$AP$52</f>
        <v>829246267</v>
      </c>
      <c r="K30" s="32">
        <f>+Eje.Depend.Afectacion!$AQ$52</f>
        <v>829246267</v>
      </c>
      <c r="L30" s="32">
        <f>+Eje.Depend.Afectacion!$AR$52</f>
        <v>0</v>
      </c>
      <c r="M30" s="32">
        <f>+Eje.Depend.Afectacion!$AS$52</f>
        <v>0</v>
      </c>
      <c r="N30" s="32">
        <f>+Eje.Depend.Afectacion!$AU$52</f>
        <v>730465700</v>
      </c>
      <c r="O30" s="32">
        <f>+Eje.Depend.Afectacion!$AW$52</f>
        <v>98780567</v>
      </c>
      <c r="P30" s="32">
        <f>+Eje.Depend.Afectacion!$AX$52</f>
        <v>729418400</v>
      </c>
      <c r="Q30" s="32">
        <f>+Eje.Depend.Afectacion!$AY$52</f>
        <v>1047300</v>
      </c>
      <c r="R30" s="32">
        <f>+Eje.Depend.Afectacion!$AZ$52</f>
        <v>729418400</v>
      </c>
      <c r="S30" s="32">
        <f>+Eje.Depend.Afectacion!$BA$52</f>
        <v>0</v>
      </c>
      <c r="T30" s="32">
        <f>+Eje.Depend.Afectacion!$BB$52</f>
        <v>729418400</v>
      </c>
      <c r="U30" s="32">
        <f>+Eje.Depend.Afectacion!$BC$52</f>
        <v>0</v>
      </c>
      <c r="V30" s="32">
        <f>+Eje.Depend.Afectacion!$BD$52</f>
        <v>0</v>
      </c>
      <c r="W30" s="32">
        <f t="shared" si="0"/>
        <v>88.087909354435482</v>
      </c>
    </row>
    <row r="31" spans="1:23" ht="22.5" x14ac:dyDescent="0.25">
      <c r="A31" s="80" t="str">
        <f>_xlfn.CONCAT(Eje.Depend.Afectacion!A53," ", Eje.Depend.Afectacion!C53," ",Eje.Depend.Afectacion!E53," ",Eje.Depend.Afectacion!G53," ",Eje.Depend.Afectacion!I53," ",Eje.Depend.Afectacion!L53," ",Eje.Depend.Afectacion!O53)</f>
        <v xml:space="preserve">A 01 01 02 005  </v>
      </c>
      <c r="B31" s="80"/>
      <c r="C31" s="80"/>
      <c r="D31" s="80"/>
      <c r="E31" s="33" t="str">
        <f>+Eje.Depend.Afectacion!S53</f>
        <v>APORTES GENERALES AL SISTEMA DE RIESGOS LABORALES</v>
      </c>
      <c r="F31" s="33" t="str">
        <f>+Eje.Depend.Afectacion!AA53</f>
        <v>Nación</v>
      </c>
      <c r="G31" s="33" t="str">
        <f>+Eje.Depend.Afectacion!AF53</f>
        <v>CSF</v>
      </c>
      <c r="H31" s="33" t="str">
        <f>+Eje.Depend.Afectacion!AI53</f>
        <v>10</v>
      </c>
      <c r="I31" s="33" t="str">
        <f>+Eje.Depend.Afectacion!AJ53</f>
        <v>RECURSOS CORRIENTES</v>
      </c>
      <c r="J31" s="32">
        <f>+Eje.Depend.Afectacion!$AP$53</f>
        <v>413552299</v>
      </c>
      <c r="K31" s="32">
        <f>+Eje.Depend.Afectacion!$AQ$53</f>
        <v>413552299</v>
      </c>
      <c r="L31" s="32">
        <f>+Eje.Depend.Afectacion!$AR$53</f>
        <v>0</v>
      </c>
      <c r="M31" s="32">
        <f>+Eje.Depend.Afectacion!$AS$53</f>
        <v>0</v>
      </c>
      <c r="N31" s="32">
        <f>+Eje.Depend.Afectacion!$AU$53</f>
        <v>356304900</v>
      </c>
      <c r="O31" s="32">
        <f>+Eje.Depend.Afectacion!$AW$53</f>
        <v>57247399</v>
      </c>
      <c r="P31" s="32">
        <f>+Eje.Depend.Afectacion!$AX$53</f>
        <v>356290000</v>
      </c>
      <c r="Q31" s="32">
        <f>+Eje.Depend.Afectacion!$AY$53</f>
        <v>14900</v>
      </c>
      <c r="R31" s="32">
        <f>+Eje.Depend.Afectacion!$AZ$53</f>
        <v>356290000</v>
      </c>
      <c r="S31" s="32">
        <f>+Eje.Depend.Afectacion!$BA$53</f>
        <v>0</v>
      </c>
      <c r="T31" s="32">
        <f>+Eje.Depend.Afectacion!$BB$53</f>
        <v>356290000</v>
      </c>
      <c r="U31" s="32">
        <f>+Eje.Depend.Afectacion!$BC$53</f>
        <v>0</v>
      </c>
      <c r="V31" s="32">
        <f>+Eje.Depend.Afectacion!$BD$53</f>
        <v>0</v>
      </c>
      <c r="W31" s="32">
        <f t="shared" si="0"/>
        <v>86.157156147256714</v>
      </c>
    </row>
    <row r="32" spans="1:23" ht="22.5" x14ac:dyDescent="0.25">
      <c r="A32" s="80" t="str">
        <f>_xlfn.CONCAT(Eje.Depend.Afectacion!A54," ", Eje.Depend.Afectacion!C54," ",Eje.Depend.Afectacion!E54," ",Eje.Depend.Afectacion!G54," ",Eje.Depend.Afectacion!I54," ",Eje.Depend.Afectacion!L54," ",Eje.Depend.Afectacion!O54)</f>
        <v xml:space="preserve">A 01 01 02 006  </v>
      </c>
      <c r="B32" s="80"/>
      <c r="C32" s="80"/>
      <c r="D32" s="80"/>
      <c r="E32" s="33" t="str">
        <f>+Eje.Depend.Afectacion!S54</f>
        <v>APORTES AL ICBF</v>
      </c>
      <c r="F32" s="33" t="str">
        <f>+Eje.Depend.Afectacion!AA54</f>
        <v>Nación</v>
      </c>
      <c r="G32" s="33" t="str">
        <f>+Eje.Depend.Afectacion!AF54</f>
        <v>CSF</v>
      </c>
      <c r="H32" s="33" t="str">
        <f>+Eje.Depend.Afectacion!AI54</f>
        <v>10</v>
      </c>
      <c r="I32" s="33" t="str">
        <f>+Eje.Depend.Afectacion!AJ54</f>
        <v>RECURSOS CORRIENTES</v>
      </c>
      <c r="J32" s="32">
        <f>+Eje.Depend.Afectacion!$AP$54</f>
        <v>623590667</v>
      </c>
      <c r="K32" s="32">
        <f>+Eje.Depend.Afectacion!$AQ$54</f>
        <v>623590667</v>
      </c>
      <c r="L32" s="32">
        <f>+Eje.Depend.Afectacion!$AR$54</f>
        <v>0</v>
      </c>
      <c r="M32" s="32">
        <f>+Eje.Depend.Afectacion!$AS$54</f>
        <v>0</v>
      </c>
      <c r="N32" s="32">
        <f>+Eje.Depend.Afectacion!$AU$54</f>
        <v>548231300</v>
      </c>
      <c r="O32" s="32">
        <f>+Eje.Depend.Afectacion!$AW$54</f>
        <v>75359367</v>
      </c>
      <c r="P32" s="32">
        <f>+Eje.Depend.Afectacion!$AX$54</f>
        <v>547445600</v>
      </c>
      <c r="Q32" s="32">
        <f>+Eje.Depend.Afectacion!$AY$54</f>
        <v>785700</v>
      </c>
      <c r="R32" s="32">
        <f>+Eje.Depend.Afectacion!$AZ$54</f>
        <v>547445600</v>
      </c>
      <c r="S32" s="32">
        <f>+Eje.Depend.Afectacion!$BA$54</f>
        <v>0</v>
      </c>
      <c r="T32" s="32">
        <f>+Eje.Depend.Afectacion!$BB$54</f>
        <v>547445600</v>
      </c>
      <c r="U32" s="32">
        <f>+Eje.Depend.Afectacion!$BC$54</f>
        <v>0</v>
      </c>
      <c r="V32" s="32">
        <f>+Eje.Depend.Afectacion!$BD$54</f>
        <v>0</v>
      </c>
      <c r="W32" s="32">
        <f t="shared" si="0"/>
        <v>87.915250983061938</v>
      </c>
    </row>
    <row r="33" spans="1:23" ht="22.5" x14ac:dyDescent="0.25">
      <c r="A33" s="80" t="str">
        <f>_xlfn.CONCAT(Eje.Depend.Afectacion!A55," ", Eje.Depend.Afectacion!C55," ",Eje.Depend.Afectacion!E55," ",Eje.Depend.Afectacion!G55," ",Eje.Depend.Afectacion!I55," ",Eje.Depend.Afectacion!L55," ",Eje.Depend.Afectacion!O55)</f>
        <v xml:space="preserve">A 01 01 02 007  </v>
      </c>
      <c r="B33" s="80"/>
      <c r="C33" s="80"/>
      <c r="D33" s="80"/>
      <c r="E33" s="33" t="str">
        <f>+Eje.Depend.Afectacion!S55</f>
        <v>APORTES AL SENA</v>
      </c>
      <c r="F33" s="33" t="str">
        <f>+Eje.Depend.Afectacion!AA55</f>
        <v>Nación</v>
      </c>
      <c r="G33" s="33" t="str">
        <f>+Eje.Depend.Afectacion!AF55</f>
        <v>CSF</v>
      </c>
      <c r="H33" s="33" t="str">
        <f>+Eje.Depend.Afectacion!AI55</f>
        <v>10</v>
      </c>
      <c r="I33" s="33" t="str">
        <f>+Eje.Depend.Afectacion!AJ55</f>
        <v>RECURSOS CORRIENTES</v>
      </c>
      <c r="J33" s="32">
        <f>+Eje.Depend.Afectacion!$AP$55</f>
        <v>417934567</v>
      </c>
      <c r="K33" s="32">
        <f>+Eje.Depend.Afectacion!$AQ$55</f>
        <v>417934567</v>
      </c>
      <c r="L33" s="32">
        <f>+Eje.Depend.Afectacion!$AR$55</f>
        <v>0</v>
      </c>
      <c r="M33" s="32">
        <f>+Eje.Depend.Afectacion!$AS$55</f>
        <v>0</v>
      </c>
      <c r="N33" s="32">
        <f>+Eje.Depend.Afectacion!$AU$55</f>
        <v>365818800</v>
      </c>
      <c r="O33" s="32">
        <f>+Eje.Depend.Afectacion!$AW$55</f>
        <v>52115767</v>
      </c>
      <c r="P33" s="32">
        <f>+Eje.Depend.Afectacion!$AX$55</f>
        <v>365295200</v>
      </c>
      <c r="Q33" s="32">
        <f>+Eje.Depend.Afectacion!$AY$55</f>
        <v>523600</v>
      </c>
      <c r="R33" s="32">
        <f>+Eje.Depend.Afectacion!$AZ$55</f>
        <v>365295200</v>
      </c>
      <c r="S33" s="32">
        <f>+Eje.Depend.Afectacion!$BA$55</f>
        <v>0</v>
      </c>
      <c r="T33" s="32">
        <f>+Eje.Depend.Afectacion!$BB$55</f>
        <v>365295200</v>
      </c>
      <c r="U33" s="32">
        <f>+Eje.Depend.Afectacion!$BC$55</f>
        <v>0</v>
      </c>
      <c r="V33" s="32">
        <f>+Eje.Depend.Afectacion!$BD$55</f>
        <v>0</v>
      </c>
      <c r="W33" s="32">
        <f t="shared" si="0"/>
        <v>87.530161150800438</v>
      </c>
    </row>
    <row r="34" spans="1:23" ht="22.5" x14ac:dyDescent="0.25">
      <c r="A34" s="80" t="str">
        <f>_xlfn.CONCAT(Eje.Depend.Afectacion!A56," ", Eje.Depend.Afectacion!C56," ",Eje.Depend.Afectacion!E56," ",Eje.Depend.Afectacion!G56," ",Eje.Depend.Afectacion!I56," ",Eje.Depend.Afectacion!L56," ",Eje.Depend.Afectacion!O56)</f>
        <v xml:space="preserve">A 01 01 03   </v>
      </c>
      <c r="B34" s="80"/>
      <c r="C34" s="80"/>
      <c r="D34" s="80"/>
      <c r="E34" s="33" t="str">
        <f>+Eje.Depend.Afectacion!S56</f>
        <v>REMUNERACIONES NO CONSTITUTIVAS DE FACTOR SALARIAL</v>
      </c>
      <c r="F34" s="33" t="str">
        <f>+Eje.Depend.Afectacion!AA56</f>
        <v>Nación</v>
      </c>
      <c r="G34" s="33" t="str">
        <f>+Eje.Depend.Afectacion!AF56</f>
        <v>CSF</v>
      </c>
      <c r="H34" s="33" t="str">
        <f>+Eje.Depend.Afectacion!AI56</f>
        <v>10</v>
      </c>
      <c r="I34" s="33" t="str">
        <f>+Eje.Depend.Afectacion!AJ56</f>
        <v>RECURSOS CORRIENTES</v>
      </c>
      <c r="J34" s="32">
        <f>+Eje.Depend.Afectacion!$AP$56</f>
        <v>2176842778</v>
      </c>
      <c r="K34" s="32">
        <f>+Eje.Depend.Afectacion!$AQ$56</f>
        <v>2176842778</v>
      </c>
      <c r="L34" s="32">
        <f>+Eje.Depend.Afectacion!$AR$56</f>
        <v>0</v>
      </c>
      <c r="M34" s="32">
        <f>+Eje.Depend.Afectacion!$AS$56</f>
        <v>0</v>
      </c>
      <c r="N34" s="32">
        <f>+Eje.Depend.Afectacion!$AU$56</f>
        <v>2049237869</v>
      </c>
      <c r="O34" s="32">
        <f>+Eje.Depend.Afectacion!$AW$56</f>
        <v>127604909</v>
      </c>
      <c r="P34" s="32">
        <f>+Eje.Depend.Afectacion!$AX$56</f>
        <v>2014097629</v>
      </c>
      <c r="Q34" s="32">
        <f>+Eje.Depend.Afectacion!$AY$56</f>
        <v>35140240</v>
      </c>
      <c r="R34" s="32">
        <f>+Eje.Depend.Afectacion!$AZ$56</f>
        <v>2014097629</v>
      </c>
      <c r="S34" s="32">
        <f>+Eje.Depend.Afectacion!$BA$56</f>
        <v>0</v>
      </c>
      <c r="T34" s="32">
        <f>+Eje.Depend.Afectacion!$BB$56</f>
        <v>2014097629</v>
      </c>
      <c r="U34" s="32">
        <f>+Eje.Depend.Afectacion!$BC$56</f>
        <v>0</v>
      </c>
      <c r="V34" s="32">
        <f>+Eje.Depend.Afectacion!$BD$56</f>
        <v>13234601</v>
      </c>
      <c r="W34" s="32">
        <f t="shared" si="0"/>
        <v>94.138074173770221</v>
      </c>
    </row>
    <row r="35" spans="1:23" ht="22.5" x14ac:dyDescent="0.25">
      <c r="A35" s="80" t="str">
        <f>_xlfn.CONCAT(Eje.Depend.Afectacion!A57," ", Eje.Depend.Afectacion!C57," ",Eje.Depend.Afectacion!E57," ",Eje.Depend.Afectacion!G57," ",Eje.Depend.Afectacion!I57," ",Eje.Depend.Afectacion!L57," ",Eje.Depend.Afectacion!O57)</f>
        <v xml:space="preserve">A 01 01 03 001  </v>
      </c>
      <c r="B35" s="80"/>
      <c r="C35" s="80"/>
      <c r="D35" s="80"/>
      <c r="E35" s="33" t="str">
        <f>+Eje.Depend.Afectacion!S57</f>
        <v>PRESTACIONES SOCIALES SEGÚN DEFINICIÓN LEGAL</v>
      </c>
      <c r="F35" s="33" t="str">
        <f>+Eje.Depend.Afectacion!AA57</f>
        <v>Nación</v>
      </c>
      <c r="G35" s="33" t="str">
        <f>+Eje.Depend.Afectacion!AF57</f>
        <v>CSF</v>
      </c>
      <c r="H35" s="33" t="str">
        <f>+Eje.Depend.Afectacion!AI57</f>
        <v>10</v>
      </c>
      <c r="I35" s="33" t="str">
        <f>+Eje.Depend.Afectacion!AJ57</f>
        <v>RECURSOS CORRIENTES</v>
      </c>
      <c r="J35" s="32">
        <f>+Eje.Depend.Afectacion!$AP$57</f>
        <v>1088923869</v>
      </c>
      <c r="K35" s="32">
        <f>+Eje.Depend.Afectacion!$AQ$57</f>
        <v>1088923869</v>
      </c>
      <c r="L35" s="32">
        <f>+Eje.Depend.Afectacion!$AR$57</f>
        <v>0</v>
      </c>
      <c r="M35" s="32">
        <f>+Eje.Depend.Afectacion!$AS$57</f>
        <v>0</v>
      </c>
      <c r="N35" s="32">
        <f>+Eje.Depend.Afectacion!$AU$57</f>
        <v>1041773988</v>
      </c>
      <c r="O35" s="32">
        <f>+Eje.Depend.Afectacion!$AW$57</f>
        <v>47149881</v>
      </c>
      <c r="P35" s="32">
        <f>+Eje.Depend.Afectacion!$AX$57</f>
        <v>1011974668</v>
      </c>
      <c r="Q35" s="32">
        <f>+Eje.Depend.Afectacion!$AY$57</f>
        <v>29799320</v>
      </c>
      <c r="R35" s="32">
        <f>+Eje.Depend.Afectacion!$AZ$57</f>
        <v>1011974668</v>
      </c>
      <c r="S35" s="32">
        <f>+Eje.Depend.Afectacion!$BA$57</f>
        <v>0</v>
      </c>
      <c r="T35" s="32">
        <f>+Eje.Depend.Afectacion!$BB$57</f>
        <v>1011974668</v>
      </c>
      <c r="U35" s="32">
        <f>+Eje.Depend.Afectacion!$BC$57</f>
        <v>0</v>
      </c>
      <c r="V35" s="32">
        <f>+Eje.Depend.Afectacion!$BD$57</f>
        <v>5658658</v>
      </c>
      <c r="W35" s="32">
        <f t="shared" si="0"/>
        <v>95.670047985696243</v>
      </c>
    </row>
    <row r="36" spans="1:23" ht="22.5" x14ac:dyDescent="0.25">
      <c r="A36" s="80" t="str">
        <f>_xlfn.CONCAT(Eje.Depend.Afectacion!A58," ", Eje.Depend.Afectacion!C58," ",Eje.Depend.Afectacion!E58," ",Eje.Depend.Afectacion!G58," ",Eje.Depend.Afectacion!I58," ",Eje.Depend.Afectacion!L58," ",Eje.Depend.Afectacion!O58)</f>
        <v xml:space="preserve">A 01 01 03 001 001 </v>
      </c>
      <c r="B36" s="80"/>
      <c r="C36" s="80"/>
      <c r="D36" s="80"/>
      <c r="E36" s="33" t="str">
        <f>+Eje.Depend.Afectacion!S58</f>
        <v>VACACIONES</v>
      </c>
      <c r="F36" s="33" t="str">
        <f>+Eje.Depend.Afectacion!AA58</f>
        <v>Nación</v>
      </c>
      <c r="G36" s="33" t="str">
        <f>+Eje.Depend.Afectacion!AF58</f>
        <v>CSF</v>
      </c>
      <c r="H36" s="33" t="str">
        <f>+Eje.Depend.Afectacion!AI58</f>
        <v>10</v>
      </c>
      <c r="I36" s="33" t="str">
        <f>+Eje.Depend.Afectacion!AJ58</f>
        <v>RECURSOS CORRIENTES</v>
      </c>
      <c r="J36" s="32">
        <f>+Eje.Depend.Afectacion!$AP$58</f>
        <v>819995701</v>
      </c>
      <c r="K36" s="32">
        <f>+Eje.Depend.Afectacion!$AQ$58</f>
        <v>819995701</v>
      </c>
      <c r="L36" s="32">
        <f>+Eje.Depend.Afectacion!$AR$58</f>
        <v>0</v>
      </c>
      <c r="M36" s="32">
        <f>+Eje.Depend.Afectacion!$AS$58</f>
        <v>0</v>
      </c>
      <c r="N36" s="32">
        <f>+Eje.Depend.Afectacion!$AU$58</f>
        <v>819208098</v>
      </c>
      <c r="O36" s="32">
        <f>+Eje.Depend.Afectacion!$AW$58</f>
        <v>787603</v>
      </c>
      <c r="P36" s="32">
        <f>+Eje.Depend.Afectacion!$AX$58</f>
        <v>814881443</v>
      </c>
      <c r="Q36" s="32">
        <f>+Eje.Depend.Afectacion!$AY$58</f>
        <v>4326655</v>
      </c>
      <c r="R36" s="32">
        <f>+Eje.Depend.Afectacion!$AZ$58</f>
        <v>814881443</v>
      </c>
      <c r="S36" s="32">
        <f>+Eje.Depend.Afectacion!$BA$58</f>
        <v>0</v>
      </c>
      <c r="T36" s="32">
        <f>+Eje.Depend.Afectacion!$BB$58</f>
        <v>814881443</v>
      </c>
      <c r="U36" s="32">
        <f>+Eje.Depend.Afectacion!$BC$58</f>
        <v>0</v>
      </c>
      <c r="V36" s="32">
        <f>+Eje.Depend.Afectacion!$BD$58</f>
        <v>0</v>
      </c>
      <c r="W36" s="32">
        <f t="shared" si="0"/>
        <v>99.903950350100672</v>
      </c>
    </row>
    <row r="37" spans="1:23" ht="22.5" x14ac:dyDescent="0.25">
      <c r="A37" s="80" t="str">
        <f>_xlfn.CONCAT(Eje.Depend.Afectacion!A59," ", Eje.Depend.Afectacion!C59," ",Eje.Depend.Afectacion!E59," ",Eje.Depend.Afectacion!G59," ",Eje.Depend.Afectacion!I59," ",Eje.Depend.Afectacion!L59," ",Eje.Depend.Afectacion!O59)</f>
        <v xml:space="preserve">A 01 01 03 001 002 </v>
      </c>
      <c r="B37" s="80"/>
      <c r="C37" s="80"/>
      <c r="D37" s="80"/>
      <c r="E37" s="33" t="str">
        <f>+Eje.Depend.Afectacion!S59</f>
        <v>INDEMNIZACIÓN POR VACACIONES</v>
      </c>
      <c r="F37" s="33" t="str">
        <f>+Eje.Depend.Afectacion!AA59</f>
        <v>Nación</v>
      </c>
      <c r="G37" s="33" t="str">
        <f>+Eje.Depend.Afectacion!AF59</f>
        <v>CSF</v>
      </c>
      <c r="H37" s="33" t="str">
        <f>+Eje.Depend.Afectacion!AI59</f>
        <v>10</v>
      </c>
      <c r="I37" s="33" t="str">
        <f>+Eje.Depend.Afectacion!AJ59</f>
        <v>RECURSOS CORRIENTES</v>
      </c>
      <c r="J37" s="32">
        <f>+Eje.Depend.Afectacion!$AP$59</f>
        <v>186546858</v>
      </c>
      <c r="K37" s="32">
        <f>+Eje.Depend.Afectacion!$AQ$59</f>
        <v>186546858</v>
      </c>
      <c r="L37" s="32">
        <f>+Eje.Depend.Afectacion!$AR$59</f>
        <v>0</v>
      </c>
      <c r="M37" s="32">
        <f>+Eje.Depend.Afectacion!$AS$59</f>
        <v>0</v>
      </c>
      <c r="N37" s="32">
        <f>+Eje.Depend.Afectacion!$AU$59</f>
        <v>140718331</v>
      </c>
      <c r="O37" s="32">
        <f>+Eje.Depend.Afectacion!$AW$59</f>
        <v>45828527</v>
      </c>
      <c r="P37" s="32">
        <f>+Eje.Depend.Afectacion!$AX$59</f>
        <v>117227377</v>
      </c>
      <c r="Q37" s="32">
        <f>+Eje.Depend.Afectacion!$AY$59</f>
        <v>23490954</v>
      </c>
      <c r="R37" s="32">
        <f>+Eje.Depend.Afectacion!$AZ$59</f>
        <v>117227377</v>
      </c>
      <c r="S37" s="32">
        <f>+Eje.Depend.Afectacion!$BA$59</f>
        <v>0</v>
      </c>
      <c r="T37" s="32">
        <f>+Eje.Depend.Afectacion!$BB$59</f>
        <v>117227377</v>
      </c>
      <c r="U37" s="32">
        <f>+Eje.Depend.Afectacion!$BC$59</f>
        <v>0</v>
      </c>
      <c r="V37" s="32">
        <f>+Eje.Depend.Afectacion!$BD$59</f>
        <v>5658658</v>
      </c>
      <c r="W37" s="32">
        <f t="shared" si="0"/>
        <v>75.433235653853785</v>
      </c>
    </row>
    <row r="38" spans="1:23" ht="22.5" x14ac:dyDescent="0.25">
      <c r="A38" s="80" t="str">
        <f>_xlfn.CONCAT(Eje.Depend.Afectacion!A60," ", Eje.Depend.Afectacion!C60," ",Eje.Depend.Afectacion!E60," ",Eje.Depend.Afectacion!G60," ",Eje.Depend.Afectacion!I60," ",Eje.Depend.Afectacion!L60," ",Eje.Depend.Afectacion!O60)</f>
        <v xml:space="preserve">A 01 01 03 001 003 </v>
      </c>
      <c r="B38" s="80"/>
      <c r="C38" s="80"/>
      <c r="D38" s="80"/>
      <c r="E38" s="33" t="str">
        <f>+Eje.Depend.Afectacion!S60</f>
        <v>BONIFICACIÓN ESPECIAL DE RECREACIÓN</v>
      </c>
      <c r="F38" s="33" t="str">
        <f>+Eje.Depend.Afectacion!AA60</f>
        <v>Nación</v>
      </c>
      <c r="G38" s="33" t="str">
        <f>+Eje.Depend.Afectacion!AF60</f>
        <v>CSF</v>
      </c>
      <c r="H38" s="33" t="str">
        <f>+Eje.Depend.Afectacion!AI60</f>
        <v>10</v>
      </c>
      <c r="I38" s="33" t="str">
        <f>+Eje.Depend.Afectacion!AJ60</f>
        <v>RECURSOS CORRIENTES</v>
      </c>
      <c r="J38" s="32">
        <f>+Eje.Depend.Afectacion!$AP$60</f>
        <v>82381310</v>
      </c>
      <c r="K38" s="32">
        <f>+Eje.Depend.Afectacion!$AQ$60</f>
        <v>82381310</v>
      </c>
      <c r="L38" s="32">
        <f>+Eje.Depend.Afectacion!$AR$60</f>
        <v>0</v>
      </c>
      <c r="M38" s="32">
        <f>+Eje.Depend.Afectacion!$AS$60</f>
        <v>0</v>
      </c>
      <c r="N38" s="32">
        <f>+Eje.Depend.Afectacion!$AU$60</f>
        <v>81847559</v>
      </c>
      <c r="O38" s="32">
        <f>+Eje.Depend.Afectacion!$AW$60</f>
        <v>533751</v>
      </c>
      <c r="P38" s="32">
        <f>+Eje.Depend.Afectacion!$AX$60</f>
        <v>79865848</v>
      </c>
      <c r="Q38" s="32">
        <f>+Eje.Depend.Afectacion!$AY$60</f>
        <v>1981711</v>
      </c>
      <c r="R38" s="32">
        <f>+Eje.Depend.Afectacion!$AZ$60</f>
        <v>79865848</v>
      </c>
      <c r="S38" s="32">
        <f>+Eje.Depend.Afectacion!$BA$60</f>
        <v>0</v>
      </c>
      <c r="T38" s="32">
        <f>+Eje.Depend.Afectacion!$BB$60</f>
        <v>79865848</v>
      </c>
      <c r="U38" s="32">
        <f>+Eje.Depend.Afectacion!$BC$60</f>
        <v>0</v>
      </c>
      <c r="V38" s="32">
        <f>+Eje.Depend.Afectacion!$BD$60</f>
        <v>0</v>
      </c>
      <c r="W38" s="32">
        <f t="shared" si="0"/>
        <v>99.352096974422963</v>
      </c>
    </row>
    <row r="39" spans="1:23" ht="22.5" x14ac:dyDescent="0.25">
      <c r="A39" s="80" t="str">
        <f>_xlfn.CONCAT(Eje.Depend.Afectacion!A61," ", Eje.Depend.Afectacion!C61," ",Eje.Depend.Afectacion!E61," ",Eje.Depend.Afectacion!G61," ",Eje.Depend.Afectacion!I61," ",Eje.Depend.Afectacion!L61," ",Eje.Depend.Afectacion!O61)</f>
        <v xml:space="preserve">A 01 01 03 002  </v>
      </c>
      <c r="B39" s="80"/>
      <c r="C39" s="80"/>
      <c r="D39" s="80"/>
      <c r="E39" s="33" t="str">
        <f>+Eje.Depend.Afectacion!S61</f>
        <v>PRIMA TÉCNICA NO SALARIAL</v>
      </c>
      <c r="F39" s="33" t="str">
        <f>+Eje.Depend.Afectacion!AA61</f>
        <v>Nación</v>
      </c>
      <c r="G39" s="33" t="str">
        <f>+Eje.Depend.Afectacion!AF61</f>
        <v>CSF</v>
      </c>
      <c r="H39" s="33" t="str">
        <f>+Eje.Depend.Afectacion!AI61</f>
        <v>10</v>
      </c>
      <c r="I39" s="33" t="str">
        <f>+Eje.Depend.Afectacion!AJ61</f>
        <v>RECURSOS CORRIENTES</v>
      </c>
      <c r="J39" s="32">
        <f>+Eje.Depend.Afectacion!$AP$61</f>
        <v>535678266</v>
      </c>
      <c r="K39" s="32">
        <f>+Eje.Depend.Afectacion!$AQ$61</f>
        <v>535678266</v>
      </c>
      <c r="L39" s="32">
        <f>+Eje.Depend.Afectacion!$AR$61</f>
        <v>0</v>
      </c>
      <c r="M39" s="32">
        <f>+Eje.Depend.Afectacion!$AS$61</f>
        <v>0</v>
      </c>
      <c r="N39" s="32">
        <f>+Eje.Depend.Afectacion!$AU$61</f>
        <v>488154399</v>
      </c>
      <c r="O39" s="32">
        <f>+Eje.Depend.Afectacion!$AW$61</f>
        <v>47523867</v>
      </c>
      <c r="P39" s="32">
        <f>+Eje.Depend.Afectacion!$AX$61</f>
        <v>488154399</v>
      </c>
      <c r="Q39" s="32">
        <f>+Eje.Depend.Afectacion!$AY$61</f>
        <v>0</v>
      </c>
      <c r="R39" s="32">
        <f>+Eje.Depend.Afectacion!$AZ$61</f>
        <v>488154399</v>
      </c>
      <c r="S39" s="32">
        <f>+Eje.Depend.Afectacion!$BA$61</f>
        <v>0</v>
      </c>
      <c r="T39" s="32">
        <f>+Eje.Depend.Afectacion!$BB$61</f>
        <v>488154399</v>
      </c>
      <c r="U39" s="32">
        <f>+Eje.Depend.Afectacion!$BC$61</f>
        <v>0</v>
      </c>
      <c r="V39" s="32">
        <f>+Eje.Depend.Afectacion!$BD$61</f>
        <v>0</v>
      </c>
      <c r="W39" s="32">
        <f t="shared" si="0"/>
        <v>91.12828165404791</v>
      </c>
    </row>
    <row r="40" spans="1:23" ht="22.5" x14ac:dyDescent="0.25">
      <c r="A40" s="80" t="str">
        <f>_xlfn.CONCAT(Eje.Depend.Afectacion!A62," ", Eje.Depend.Afectacion!C62," ",Eje.Depend.Afectacion!E62," ",Eje.Depend.Afectacion!G62," ",Eje.Depend.Afectacion!I62," ",Eje.Depend.Afectacion!L62," ",Eje.Depend.Afectacion!O62)</f>
        <v xml:space="preserve">A 01 01 03 016  </v>
      </c>
      <c r="B40" s="80"/>
      <c r="C40" s="80"/>
      <c r="D40" s="80"/>
      <c r="E40" s="33" t="str">
        <f>+Eje.Depend.Afectacion!S62</f>
        <v>PRIMA DE COORDINACIÓN</v>
      </c>
      <c r="F40" s="33" t="str">
        <f>+Eje.Depend.Afectacion!AA62</f>
        <v>Nación</v>
      </c>
      <c r="G40" s="33" t="str">
        <f>+Eje.Depend.Afectacion!AF62</f>
        <v>CSF</v>
      </c>
      <c r="H40" s="33" t="str">
        <f>+Eje.Depend.Afectacion!AI62</f>
        <v>10</v>
      </c>
      <c r="I40" s="33" t="str">
        <f>+Eje.Depend.Afectacion!AJ62</f>
        <v>RECURSOS CORRIENTES</v>
      </c>
      <c r="J40" s="32">
        <f>+Eje.Depend.Afectacion!$AP$62</f>
        <v>385607245</v>
      </c>
      <c r="K40" s="32">
        <f>+Eje.Depend.Afectacion!$AQ$62</f>
        <v>385607245</v>
      </c>
      <c r="L40" s="32">
        <f>+Eje.Depend.Afectacion!$AR$62</f>
        <v>0</v>
      </c>
      <c r="M40" s="32">
        <f>+Eje.Depend.Afectacion!$AS$62</f>
        <v>0</v>
      </c>
      <c r="N40" s="32">
        <f>+Eje.Depend.Afectacion!$AU$62</f>
        <v>385561350</v>
      </c>
      <c r="O40" s="32">
        <f>+Eje.Depend.Afectacion!$AW$62</f>
        <v>45895</v>
      </c>
      <c r="P40" s="32">
        <f>+Eje.Depend.Afectacion!$AX$62</f>
        <v>385561350</v>
      </c>
      <c r="Q40" s="32">
        <f>+Eje.Depend.Afectacion!$AY$62</f>
        <v>0</v>
      </c>
      <c r="R40" s="32">
        <f>+Eje.Depend.Afectacion!$AZ$62</f>
        <v>385561350</v>
      </c>
      <c r="S40" s="32">
        <f>+Eje.Depend.Afectacion!$BA$62</f>
        <v>0</v>
      </c>
      <c r="T40" s="32">
        <f>+Eje.Depend.Afectacion!$BB$62</f>
        <v>385561350</v>
      </c>
      <c r="U40" s="32">
        <f>+Eje.Depend.Afectacion!$BC$62</f>
        <v>0</v>
      </c>
      <c r="V40" s="32">
        <f>+Eje.Depend.Afectacion!$BD$62</f>
        <v>2235023</v>
      </c>
      <c r="W40" s="32">
        <f t="shared" si="0"/>
        <v>99.98809799333516</v>
      </c>
    </row>
    <row r="41" spans="1:23" ht="22.5" x14ac:dyDescent="0.25">
      <c r="A41" s="80" t="str">
        <f>_xlfn.CONCAT(Eje.Depend.Afectacion!A63," ", Eje.Depend.Afectacion!C63," ",Eje.Depend.Afectacion!E63," ",Eje.Depend.Afectacion!G63," ",Eje.Depend.Afectacion!I63," ",Eje.Depend.Afectacion!L63," ",Eje.Depend.Afectacion!O63)</f>
        <v xml:space="preserve">A 01 01 03 030  </v>
      </c>
      <c r="B41" s="80"/>
      <c r="C41" s="80"/>
      <c r="D41" s="80"/>
      <c r="E41" s="33" t="str">
        <f>+Eje.Depend.Afectacion!S63</f>
        <v>BONIFICACIÓN DE DIRECCIÓN</v>
      </c>
      <c r="F41" s="33" t="str">
        <f>+Eje.Depend.Afectacion!AA63</f>
        <v>Nación</v>
      </c>
      <c r="G41" s="33" t="str">
        <f>+Eje.Depend.Afectacion!AF63</f>
        <v>CSF</v>
      </c>
      <c r="H41" s="33" t="str">
        <f>+Eje.Depend.Afectacion!AI63</f>
        <v>10</v>
      </c>
      <c r="I41" s="33" t="str">
        <f>+Eje.Depend.Afectacion!AJ63</f>
        <v>RECURSOS CORRIENTES</v>
      </c>
      <c r="J41" s="32">
        <f>+Eje.Depend.Afectacion!$AP$63</f>
        <v>67816884</v>
      </c>
      <c r="K41" s="32">
        <f>+Eje.Depend.Afectacion!$AQ$63</f>
        <v>67816884</v>
      </c>
      <c r="L41" s="32">
        <f>+Eje.Depend.Afectacion!$AR$63</f>
        <v>0</v>
      </c>
      <c r="M41" s="32">
        <f>+Eje.Depend.Afectacion!$AS$63</f>
        <v>0</v>
      </c>
      <c r="N41" s="32">
        <f>+Eje.Depend.Afectacion!$AU$63</f>
        <v>35174274</v>
      </c>
      <c r="O41" s="32">
        <f>+Eje.Depend.Afectacion!$AW$63</f>
        <v>32642610</v>
      </c>
      <c r="P41" s="32">
        <f>+Eje.Depend.Afectacion!$AX$63</f>
        <v>35174274</v>
      </c>
      <c r="Q41" s="32">
        <f>+Eje.Depend.Afectacion!$AY$63</f>
        <v>0</v>
      </c>
      <c r="R41" s="32">
        <f>+Eje.Depend.Afectacion!$AZ$63</f>
        <v>35174274</v>
      </c>
      <c r="S41" s="32">
        <f>+Eje.Depend.Afectacion!$BA$63</f>
        <v>0</v>
      </c>
      <c r="T41" s="32">
        <f>+Eje.Depend.Afectacion!$BB$63</f>
        <v>35174274</v>
      </c>
      <c r="U41" s="32">
        <f>+Eje.Depend.Afectacion!$BC$63</f>
        <v>0</v>
      </c>
      <c r="V41" s="32">
        <f>+Eje.Depend.Afectacion!$BD$63</f>
        <v>0</v>
      </c>
      <c r="W41" s="32">
        <f t="shared" si="0"/>
        <v>51.86654403053965</v>
      </c>
    </row>
    <row r="42" spans="1:23" ht="22.5" x14ac:dyDescent="0.25">
      <c r="A42" s="80" t="str">
        <f>_xlfn.CONCAT(Eje.Depend.Afectacion!A64," ", Eje.Depend.Afectacion!C64," ",Eje.Depend.Afectacion!E64," ",Eje.Depend.Afectacion!G64," ",Eje.Depend.Afectacion!I64," ",Eje.Depend.Afectacion!L64," ",Eje.Depend.Afectacion!O64)</f>
        <v xml:space="preserve">A 01 01 03 038  </v>
      </c>
      <c r="B42" s="80"/>
      <c r="C42" s="80"/>
      <c r="D42" s="80"/>
      <c r="E42" s="33" t="str">
        <f>+Eje.Depend.Afectacion!S64</f>
        <v>QUINQUENIOS</v>
      </c>
      <c r="F42" s="33" t="str">
        <f>+Eje.Depend.Afectacion!AA64</f>
        <v>Nación</v>
      </c>
      <c r="G42" s="33" t="str">
        <f>+Eje.Depend.Afectacion!AF64</f>
        <v>CSF</v>
      </c>
      <c r="H42" s="33" t="str">
        <f>+Eje.Depend.Afectacion!AI64</f>
        <v>10</v>
      </c>
      <c r="I42" s="33" t="str">
        <f>+Eje.Depend.Afectacion!AJ64</f>
        <v>RECURSOS CORRIENTES</v>
      </c>
      <c r="J42" s="32">
        <f>+Eje.Depend.Afectacion!$AP$64</f>
        <v>98816514</v>
      </c>
      <c r="K42" s="32">
        <f>+Eje.Depend.Afectacion!$AQ$64</f>
        <v>98816514</v>
      </c>
      <c r="L42" s="32">
        <f>+Eje.Depend.Afectacion!$AR$64</f>
        <v>0</v>
      </c>
      <c r="M42" s="32">
        <f>+Eje.Depend.Afectacion!$AS$64</f>
        <v>0</v>
      </c>
      <c r="N42" s="32">
        <f>+Eje.Depend.Afectacion!$AU$64</f>
        <v>98573858</v>
      </c>
      <c r="O42" s="32">
        <f>+Eje.Depend.Afectacion!$AW$64</f>
        <v>242656</v>
      </c>
      <c r="P42" s="32">
        <f>+Eje.Depend.Afectacion!$AX$64</f>
        <v>93232938</v>
      </c>
      <c r="Q42" s="32">
        <f>+Eje.Depend.Afectacion!$AY$64</f>
        <v>5340920</v>
      </c>
      <c r="R42" s="32">
        <f>+Eje.Depend.Afectacion!$AZ$64</f>
        <v>93232938</v>
      </c>
      <c r="S42" s="32">
        <f>+Eje.Depend.Afectacion!$BA$64</f>
        <v>0</v>
      </c>
      <c r="T42" s="32">
        <f>+Eje.Depend.Afectacion!$BB$64</f>
        <v>93232938</v>
      </c>
      <c r="U42" s="32">
        <f>+Eje.Depend.Afectacion!$BC$64</f>
        <v>0</v>
      </c>
      <c r="V42" s="32">
        <f>+Eje.Depend.Afectacion!$BD$64</f>
        <v>5340920</v>
      </c>
      <c r="W42" s="32">
        <f t="shared" si="0"/>
        <v>99.754437805810468</v>
      </c>
    </row>
    <row r="43" spans="1:23" ht="22.5" x14ac:dyDescent="0.25">
      <c r="A43" s="80" t="str">
        <f>_xlfn.CONCAT(Eje.Depend.Afectacion!A65," ", Eje.Depend.Afectacion!C65," ",Eje.Depend.Afectacion!E65," ",Eje.Depend.Afectacion!G65," ",Eje.Depend.Afectacion!I65," ",Eje.Depend.Afectacion!L65," ",Eje.Depend.Afectacion!O65)</f>
        <v xml:space="preserve">A 01 01 03 038 001 </v>
      </c>
      <c r="B43" s="80"/>
      <c r="C43" s="80"/>
      <c r="D43" s="80"/>
      <c r="E43" s="33" t="str">
        <f>+Eje.Depend.Afectacion!S65</f>
        <v>BENEFICIOS A LOS EMPLEADOS A CORTO PLAZO</v>
      </c>
      <c r="F43" s="33" t="str">
        <f>+Eje.Depend.Afectacion!AA65</f>
        <v>Nación</v>
      </c>
      <c r="G43" s="33" t="str">
        <f>+Eje.Depend.Afectacion!AF65</f>
        <v>CSF</v>
      </c>
      <c r="H43" s="33" t="str">
        <f>+Eje.Depend.Afectacion!AI65</f>
        <v>10</v>
      </c>
      <c r="I43" s="33" t="str">
        <f>+Eje.Depend.Afectacion!AJ65</f>
        <v>RECURSOS CORRIENTES</v>
      </c>
      <c r="J43" s="32">
        <f>+Eje.Depend.Afectacion!$AP$65</f>
        <v>98816514</v>
      </c>
      <c r="K43" s="32">
        <f>+Eje.Depend.Afectacion!$AQ$65</f>
        <v>98816514</v>
      </c>
      <c r="L43" s="32">
        <f>+Eje.Depend.Afectacion!$AR$65</f>
        <v>0</v>
      </c>
      <c r="M43" s="32">
        <f>+Eje.Depend.Afectacion!$AS$65</f>
        <v>0</v>
      </c>
      <c r="N43" s="32">
        <f>+Eje.Depend.Afectacion!$AU$65</f>
        <v>98573858</v>
      </c>
      <c r="O43" s="32">
        <f>+Eje.Depend.Afectacion!$AW$65</f>
        <v>242656</v>
      </c>
      <c r="P43" s="32">
        <f>+Eje.Depend.Afectacion!$AX$65</f>
        <v>93232938</v>
      </c>
      <c r="Q43" s="32">
        <f>+Eje.Depend.Afectacion!$AY$65</f>
        <v>5340920</v>
      </c>
      <c r="R43" s="32">
        <f>+Eje.Depend.Afectacion!$AZ$65</f>
        <v>93232938</v>
      </c>
      <c r="S43" s="32">
        <f>+Eje.Depend.Afectacion!$BA$65</f>
        <v>0</v>
      </c>
      <c r="T43" s="32">
        <f>+Eje.Depend.Afectacion!$BB$65</f>
        <v>93232938</v>
      </c>
      <c r="U43" s="32">
        <f>+Eje.Depend.Afectacion!$BC$65</f>
        <v>0</v>
      </c>
      <c r="V43" s="32">
        <f>+Eje.Depend.Afectacion!$BD$65</f>
        <v>5340920</v>
      </c>
      <c r="W43" s="32">
        <f t="shared" si="0"/>
        <v>99.754437805810468</v>
      </c>
    </row>
    <row r="44" spans="1:23" ht="22.5" x14ac:dyDescent="0.25">
      <c r="A44" s="79" t="str">
        <f>_xlfn.CONCAT(Eje.Depend.Afectacion!A66," ", Eje.Depend.Afectacion!C66," ",Eje.Depend.Afectacion!E66," ",Eje.Depend.Afectacion!G66," ",Eje.Depend.Afectacion!I66," ",Eje.Depend.Afectacion!L66," ",Eje.Depend.Afectacion!O66)</f>
        <v xml:space="preserve">A 02     </v>
      </c>
      <c r="B44" s="79"/>
      <c r="C44" s="79"/>
      <c r="D44" s="79"/>
      <c r="E44" s="30" t="str">
        <f>+Eje.Depend.Afectacion!S66</f>
        <v>ADQUISICIÓN DE BIENES  Y SERVICIOS</v>
      </c>
      <c r="F44" s="30" t="str">
        <f>+Eje.Depend.Afectacion!AA66</f>
        <v>Nación</v>
      </c>
      <c r="G44" s="30" t="str">
        <f>+Eje.Depend.Afectacion!AF66</f>
        <v>CSF</v>
      </c>
      <c r="H44" s="30" t="str">
        <f>+Eje.Depend.Afectacion!AI66</f>
        <v>10</v>
      </c>
      <c r="I44" s="30" t="str">
        <f>+Eje.Depend.Afectacion!AJ66</f>
        <v>RECURSOS CORRIENTES</v>
      </c>
      <c r="J44" s="31">
        <f>+Eje.Depend.Afectacion!$AP$66+Eje.Depend.Afectacion!$AP$167</f>
        <v>18519000000</v>
      </c>
      <c r="K44" s="31">
        <f>+Eje.Depend.Afectacion!$AQ$66++Eje.Depend.Afectacion!$AQ$167</f>
        <v>18473018200</v>
      </c>
      <c r="L44" s="31">
        <f>+Eje.Depend.Afectacion!$AR$66++Eje.Depend.Afectacion!$AR$167</f>
        <v>45981800</v>
      </c>
      <c r="M44" s="31">
        <f>+Eje.Depend.Afectacion!$AS$66++Eje.Depend.Afectacion!$AS$167</f>
        <v>0</v>
      </c>
      <c r="N44" s="31">
        <f>+Eje.Depend.Afectacion!$AU$66++Eje.Depend.Afectacion!$AU$167</f>
        <v>16779539077.1</v>
      </c>
      <c r="O44" s="31">
        <f>+Eje.Depend.Afectacion!$AW$66++Eje.Depend.Afectacion!$AW$167</f>
        <v>1693479122.9000001</v>
      </c>
      <c r="P44" s="31">
        <f>+Eje.Depend.Afectacion!$AX$66++Eje.Depend.Afectacion!$AX$167</f>
        <v>12721775390.24</v>
      </c>
      <c r="Q44" s="31">
        <f>+Eje.Depend.Afectacion!$AY$66++Eje.Depend.Afectacion!$AY$167</f>
        <v>4057763686.8600001</v>
      </c>
      <c r="R44" s="31">
        <f>+Eje.Depend.Afectacion!$AZ$66++Eje.Depend.Afectacion!$AZ$167</f>
        <v>12721775390.24</v>
      </c>
      <c r="S44" s="31">
        <f>+Eje.Depend.Afectacion!$BA$66++Eje.Depend.Afectacion!$BA$167</f>
        <v>0</v>
      </c>
      <c r="T44" s="31">
        <f>+Eje.Depend.Afectacion!$BB$66++Eje.Depend.Afectacion!$BB$167</f>
        <v>12721775390.24</v>
      </c>
      <c r="U44" s="31">
        <f>+Eje.Depend.Afectacion!$BC$66++Eje.Depend.Afectacion!$BC$167</f>
        <v>0</v>
      </c>
      <c r="V44" s="31">
        <f>+Eje.Depend.Afectacion!$BD$66++Eje.Depend.Afectacion!$BD$167</f>
        <v>37267.51</v>
      </c>
      <c r="W44" s="32">
        <f t="shared" si="0"/>
        <v>90.607155230304016</v>
      </c>
    </row>
    <row r="45" spans="1:23" ht="33.75" x14ac:dyDescent="0.25">
      <c r="A45" s="79" t="str">
        <f>_xlfn.CONCAT(Eje.Depend.Afectacion!A67," ", Eje.Depend.Afectacion!C67," ",Eje.Depend.Afectacion!E67," ",Eje.Depend.Afectacion!G67," ",Eje.Depend.Afectacion!I67," ",Eje.Depend.Afectacion!L67," ",Eje.Depend.Afectacion!O67)</f>
        <v xml:space="preserve">A 02     </v>
      </c>
      <c r="B45" s="79"/>
      <c r="C45" s="79"/>
      <c r="D45" s="79"/>
      <c r="E45" s="30" t="str">
        <f>+Eje.Depend.Afectacion!S67</f>
        <v>ADQUISICIÓN DE BIENES  Y SERVICIOS</v>
      </c>
      <c r="F45" s="30" t="str">
        <f>+Eje.Depend.Afectacion!AA67</f>
        <v>Propios</v>
      </c>
      <c r="G45" s="30" t="str">
        <f>+Eje.Depend.Afectacion!AF67</f>
        <v>CSF</v>
      </c>
      <c r="H45" s="30" t="str">
        <f>+Eje.Depend.Afectacion!AI67</f>
        <v>21</v>
      </c>
      <c r="I45" s="30" t="str">
        <f>+Eje.Depend.Afectacion!AJ67</f>
        <v>OTROS RECURSOS DE TESORERIA</v>
      </c>
      <c r="J45" s="31">
        <f>+Eje.Depend.Afectacion!$AP$67</f>
        <v>596894000</v>
      </c>
      <c r="K45" s="31">
        <f>+Eje.Depend.Afectacion!$AQ$67</f>
        <v>591790000</v>
      </c>
      <c r="L45" s="31">
        <f>+Eje.Depend.Afectacion!$AR$67</f>
        <v>5104000</v>
      </c>
      <c r="M45" s="31">
        <f>+Eje.Depend.Afectacion!$AS$67</f>
        <v>0</v>
      </c>
      <c r="N45" s="31">
        <f>+Eje.Depend.Afectacion!$AU$67</f>
        <v>571906000</v>
      </c>
      <c r="O45" s="31">
        <f>+Eje.Depend.Afectacion!$AW$67</f>
        <v>19884000</v>
      </c>
      <c r="P45" s="31">
        <f>+Eje.Depend.Afectacion!$AX$67</f>
        <v>485355000</v>
      </c>
      <c r="Q45" s="31">
        <f>+Eje.Depend.Afectacion!$AY$67</f>
        <v>86551000</v>
      </c>
      <c r="R45" s="31">
        <f>+Eje.Depend.Afectacion!$AZ$67</f>
        <v>485355000</v>
      </c>
      <c r="S45" s="31">
        <f>+Eje.Depend.Afectacion!$BA$67</f>
        <v>0</v>
      </c>
      <c r="T45" s="31">
        <f>+Eje.Depend.Afectacion!$BB$67</f>
        <v>485355000</v>
      </c>
      <c r="U45" s="31">
        <f>+Eje.Depend.Afectacion!$BC$67</f>
        <v>0</v>
      </c>
      <c r="V45" s="31">
        <f>+Eje.Depend.Afectacion!$BD$67</f>
        <v>0</v>
      </c>
      <c r="W45" s="32">
        <f t="shared" si="0"/>
        <v>95.813662057249687</v>
      </c>
    </row>
    <row r="46" spans="1:23" ht="22.5" x14ac:dyDescent="0.25">
      <c r="A46" s="79" t="str">
        <f>_xlfn.CONCAT(Eje.Depend.Afectacion!A68," ", Eje.Depend.Afectacion!C68," ",Eje.Depend.Afectacion!E68," ",Eje.Depend.Afectacion!G68," ",Eje.Depend.Afectacion!I68," ",Eje.Depend.Afectacion!L68," ",Eje.Depend.Afectacion!O68)</f>
        <v xml:space="preserve">A 02 01    </v>
      </c>
      <c r="B46" s="79"/>
      <c r="C46" s="79"/>
      <c r="D46" s="79"/>
      <c r="E46" s="30" t="str">
        <f>+Eje.Depend.Afectacion!S68</f>
        <v>ADQUISICIÓN DE ACTIVOS NO FINANCIEROS</v>
      </c>
      <c r="F46" s="30" t="str">
        <f>+Eje.Depend.Afectacion!AA68</f>
        <v>Nación</v>
      </c>
      <c r="G46" s="30" t="str">
        <f>+Eje.Depend.Afectacion!AF68</f>
        <v>CSF</v>
      </c>
      <c r="H46" s="30" t="str">
        <f>+Eje.Depend.Afectacion!AI68</f>
        <v>10</v>
      </c>
      <c r="I46" s="30" t="str">
        <f>+Eje.Depend.Afectacion!AJ68</f>
        <v>RECURSOS CORRIENTES</v>
      </c>
      <c r="J46" s="31">
        <f>+Eje.Depend.Afectacion!$AP$68</f>
        <v>68179845</v>
      </c>
      <c r="K46" s="31">
        <f>+Eje.Depend.Afectacion!$AQ$68</f>
        <v>68179845</v>
      </c>
      <c r="L46" s="31">
        <f>+Eje.Depend.Afectacion!$AR$68</f>
        <v>0</v>
      </c>
      <c r="M46" s="31">
        <f>+Eje.Depend.Afectacion!$AS$68</f>
        <v>0</v>
      </c>
      <c r="N46" s="31">
        <f>+Eje.Depend.Afectacion!$AU$68</f>
        <v>53870904.93</v>
      </c>
      <c r="O46" s="31">
        <f>+Eje.Depend.Afectacion!$AW$68</f>
        <v>14308940.07</v>
      </c>
      <c r="P46" s="31">
        <f>+Eje.Depend.Afectacion!$AX$68</f>
        <v>47780244.140000001</v>
      </c>
      <c r="Q46" s="31">
        <f>+Eje.Depend.Afectacion!$AY$68</f>
        <v>6090660.79</v>
      </c>
      <c r="R46" s="31">
        <f>+Eje.Depend.Afectacion!$AZ$68</f>
        <v>47780244.140000001</v>
      </c>
      <c r="S46" s="31">
        <f>+Eje.Depend.Afectacion!$BA$68</f>
        <v>0</v>
      </c>
      <c r="T46" s="31">
        <f>+Eje.Depend.Afectacion!$BB$68</f>
        <v>47780244.140000001</v>
      </c>
      <c r="U46" s="31">
        <f>+Eje.Depend.Afectacion!$BC$68</f>
        <v>0</v>
      </c>
      <c r="V46" s="31">
        <f>+Eje.Depend.Afectacion!$BD$68</f>
        <v>0</v>
      </c>
      <c r="W46" s="32">
        <f t="shared" si="0"/>
        <v>79.012947198691933</v>
      </c>
    </row>
    <row r="47" spans="1:23" ht="22.5" x14ac:dyDescent="0.25">
      <c r="A47" s="79" t="str">
        <f>_xlfn.CONCAT(Eje.Depend.Afectacion!A69," ", Eje.Depend.Afectacion!C69," ",Eje.Depend.Afectacion!E69," ",Eje.Depend.Afectacion!G69," ",Eje.Depend.Afectacion!I69," ",Eje.Depend.Afectacion!L69," ",Eje.Depend.Afectacion!O69)</f>
        <v xml:space="preserve">A 02 01 01   </v>
      </c>
      <c r="B47" s="79"/>
      <c r="C47" s="79"/>
      <c r="D47" s="79"/>
      <c r="E47" s="30" t="str">
        <f>+Eje.Depend.Afectacion!S69</f>
        <v>ACTIVOS FIJOS</v>
      </c>
      <c r="F47" s="30" t="str">
        <f>+Eje.Depend.Afectacion!AA69</f>
        <v>Nación</v>
      </c>
      <c r="G47" s="30" t="str">
        <f>+Eje.Depend.Afectacion!AF69</f>
        <v>CSF</v>
      </c>
      <c r="H47" s="30" t="str">
        <f>+Eje.Depend.Afectacion!AI69</f>
        <v>10</v>
      </c>
      <c r="I47" s="30" t="str">
        <f>+Eje.Depend.Afectacion!AJ69</f>
        <v>RECURSOS CORRIENTES</v>
      </c>
      <c r="J47" s="31">
        <f>+Eje.Depend.Afectacion!$AP$69</f>
        <v>68179845</v>
      </c>
      <c r="K47" s="31">
        <f>+Eje.Depend.Afectacion!$AQ$69</f>
        <v>68179845</v>
      </c>
      <c r="L47" s="31">
        <f>+Eje.Depend.Afectacion!$AR$69</f>
        <v>0</v>
      </c>
      <c r="M47" s="31">
        <f>+Eje.Depend.Afectacion!$AS$69</f>
        <v>0</v>
      </c>
      <c r="N47" s="31">
        <f>+Eje.Depend.Afectacion!$AU$69</f>
        <v>53870904.93</v>
      </c>
      <c r="O47" s="31">
        <f>+Eje.Depend.Afectacion!$AW$69</f>
        <v>14308940.07</v>
      </c>
      <c r="P47" s="31">
        <f>+Eje.Depend.Afectacion!$AX$69</f>
        <v>47780244.140000001</v>
      </c>
      <c r="Q47" s="31">
        <f>+Eje.Depend.Afectacion!$AY$69</f>
        <v>6090660.79</v>
      </c>
      <c r="R47" s="31">
        <f>+Eje.Depend.Afectacion!$AZ$69</f>
        <v>47780244.140000001</v>
      </c>
      <c r="S47" s="31">
        <f>+Eje.Depend.Afectacion!$BA$69</f>
        <v>0</v>
      </c>
      <c r="T47" s="31">
        <f>+Eje.Depend.Afectacion!$BB$69</f>
        <v>47780244.140000001</v>
      </c>
      <c r="U47" s="31">
        <f>+Eje.Depend.Afectacion!$BC$69</f>
        <v>0</v>
      </c>
      <c r="V47" s="31">
        <f>+Eje.Depend.Afectacion!$BD$69</f>
        <v>0</v>
      </c>
      <c r="W47" s="32">
        <f t="shared" si="0"/>
        <v>79.012947198691933</v>
      </c>
    </row>
    <row r="48" spans="1:23" ht="22.5" x14ac:dyDescent="0.25">
      <c r="A48" s="79" t="str">
        <f>_xlfn.CONCAT(Eje.Depend.Afectacion!A70," ", Eje.Depend.Afectacion!C70," ",Eje.Depend.Afectacion!E70," ",Eje.Depend.Afectacion!G70," ",Eje.Depend.Afectacion!I70," ",Eje.Depend.Afectacion!L70," ",Eje.Depend.Afectacion!O70)</f>
        <v xml:space="preserve">A 02 01 01 003  </v>
      </c>
      <c r="B48" s="79"/>
      <c r="C48" s="79"/>
      <c r="D48" s="79"/>
      <c r="E48" s="30" t="str">
        <f>+Eje.Depend.Afectacion!S70</f>
        <v>ACTIVOS FIJOS NO CLASIFICADOS COMO MAQUINARIA Y EQUIPO</v>
      </c>
      <c r="F48" s="30" t="str">
        <f>+Eje.Depend.Afectacion!AA70</f>
        <v>Nación</v>
      </c>
      <c r="G48" s="30" t="str">
        <f>+Eje.Depend.Afectacion!AF70</f>
        <v>CSF</v>
      </c>
      <c r="H48" s="30" t="str">
        <f>+Eje.Depend.Afectacion!AI70</f>
        <v>10</v>
      </c>
      <c r="I48" s="30" t="str">
        <f>+Eje.Depend.Afectacion!AJ70</f>
        <v>RECURSOS CORRIENTES</v>
      </c>
      <c r="J48" s="31">
        <f>+Eje.Depend.Afectacion!$AP$70</f>
        <v>40800660</v>
      </c>
      <c r="K48" s="31">
        <f>+Eje.Depend.Afectacion!$AQ$70</f>
        <v>40800660</v>
      </c>
      <c r="L48" s="31">
        <f>+Eje.Depend.Afectacion!$AR$70</f>
        <v>0</v>
      </c>
      <c r="M48" s="31">
        <f>+Eje.Depend.Afectacion!$AS$70</f>
        <v>0</v>
      </c>
      <c r="N48" s="31">
        <f>+Eje.Depend.Afectacion!$AU$70</f>
        <v>40800660</v>
      </c>
      <c r="O48" s="31">
        <f>+Eje.Depend.Afectacion!$AW$70</f>
        <v>0</v>
      </c>
      <c r="P48" s="31">
        <f>+Eje.Depend.Afectacion!$AX$70</f>
        <v>34709999.210000001</v>
      </c>
      <c r="Q48" s="31">
        <f>+Eje.Depend.Afectacion!$AY$70</f>
        <v>6090660.79</v>
      </c>
      <c r="R48" s="31">
        <f>+Eje.Depend.Afectacion!$AZ$70</f>
        <v>34709999.210000001</v>
      </c>
      <c r="S48" s="31">
        <f>+Eje.Depend.Afectacion!$BA$70</f>
        <v>0</v>
      </c>
      <c r="T48" s="31">
        <f>+Eje.Depend.Afectacion!$BB$70</f>
        <v>34709999.210000001</v>
      </c>
      <c r="U48" s="31">
        <f>+Eje.Depend.Afectacion!$BC$70</f>
        <v>0</v>
      </c>
      <c r="V48" s="31">
        <f>+Eje.Depend.Afectacion!$BD$70</f>
        <v>0</v>
      </c>
      <c r="W48" s="32">
        <f t="shared" si="0"/>
        <v>100</v>
      </c>
    </row>
    <row r="49" spans="1:23" ht="33.75" x14ac:dyDescent="0.25">
      <c r="A49" s="80" t="str">
        <f>_xlfn.CONCAT(Eje.Depend.Afectacion!A71," ", Eje.Depend.Afectacion!C71," ",Eje.Depend.Afectacion!E71," ",Eje.Depend.Afectacion!G71," ",Eje.Depend.Afectacion!I71," ",Eje.Depend.Afectacion!L71," ",Eje.Depend.Afectacion!O71)</f>
        <v xml:space="preserve">A 02 01 01 003 008 </v>
      </c>
      <c r="B49" s="80"/>
      <c r="C49" s="80"/>
      <c r="D49" s="80"/>
      <c r="E49" s="33" t="str">
        <f>+Eje.Depend.Afectacion!S71</f>
        <v>MUEBLES, INSTRUMENTOS MUSICALES, ARTÍCULOS DE DEPORTE Y ANTIGÜEDADES</v>
      </c>
      <c r="F49" s="33" t="str">
        <f>+Eje.Depend.Afectacion!AA71</f>
        <v>Nación</v>
      </c>
      <c r="G49" s="33" t="str">
        <f>+Eje.Depend.Afectacion!AF71</f>
        <v>CSF</v>
      </c>
      <c r="H49" s="33" t="str">
        <f>+Eje.Depend.Afectacion!AI71</f>
        <v>10</v>
      </c>
      <c r="I49" s="33" t="str">
        <f>+Eje.Depend.Afectacion!AJ71</f>
        <v>RECURSOS CORRIENTES</v>
      </c>
      <c r="J49" s="32">
        <f>+Eje.Depend.Afectacion!$AP$71</f>
        <v>40800660</v>
      </c>
      <c r="K49" s="32">
        <f>+Eje.Depend.Afectacion!$AQ$71</f>
        <v>40800660</v>
      </c>
      <c r="L49" s="32">
        <f>+Eje.Depend.Afectacion!$AR$71</f>
        <v>0</v>
      </c>
      <c r="M49" s="32">
        <f>+Eje.Depend.Afectacion!$AS$71</f>
        <v>0</v>
      </c>
      <c r="N49" s="32">
        <f>+Eje.Depend.Afectacion!$AU$71</f>
        <v>40800660</v>
      </c>
      <c r="O49" s="32">
        <f>+Eje.Depend.Afectacion!$AW$71</f>
        <v>0</v>
      </c>
      <c r="P49" s="32">
        <f>+Eje.Depend.Afectacion!$AX$71</f>
        <v>34709999.210000001</v>
      </c>
      <c r="Q49" s="32">
        <f>+Eje.Depend.Afectacion!$AY$71</f>
        <v>6090660.79</v>
      </c>
      <c r="R49" s="32">
        <f>+Eje.Depend.Afectacion!$AZ$71</f>
        <v>34709999.210000001</v>
      </c>
      <c r="S49" s="32">
        <f>+Eje.Depend.Afectacion!$BA$71</f>
        <v>0</v>
      </c>
      <c r="T49" s="32">
        <f>+Eje.Depend.Afectacion!$BB$71</f>
        <v>34709999.210000001</v>
      </c>
      <c r="U49" s="32">
        <f>+Eje.Depend.Afectacion!$BC$71</f>
        <v>0</v>
      </c>
      <c r="V49" s="32">
        <f>+Eje.Depend.Afectacion!$BD$71</f>
        <v>0</v>
      </c>
      <c r="W49" s="32">
        <f t="shared" si="0"/>
        <v>100</v>
      </c>
    </row>
    <row r="50" spans="1:23" ht="22.5" x14ac:dyDescent="0.25">
      <c r="A50" s="79" t="str">
        <f>_xlfn.CONCAT(Eje.Depend.Afectacion!A72," ", Eje.Depend.Afectacion!C72," ",Eje.Depend.Afectacion!E72," ",Eje.Depend.Afectacion!G72," ",Eje.Depend.Afectacion!I72," ",Eje.Depend.Afectacion!L72," ",Eje.Depend.Afectacion!O72)</f>
        <v xml:space="preserve">A 02 01 01 004  </v>
      </c>
      <c r="B50" s="79"/>
      <c r="C50" s="79"/>
      <c r="D50" s="79"/>
      <c r="E50" s="30" t="str">
        <f>+Eje.Depend.Afectacion!S72</f>
        <v>MAQUINARIA Y EQUIPO</v>
      </c>
      <c r="F50" s="30" t="str">
        <f>+Eje.Depend.Afectacion!AA72</f>
        <v>Nación</v>
      </c>
      <c r="G50" s="30" t="str">
        <f>+Eje.Depend.Afectacion!AF72</f>
        <v>CSF</v>
      </c>
      <c r="H50" s="30" t="str">
        <f>+Eje.Depend.Afectacion!AI72</f>
        <v>10</v>
      </c>
      <c r="I50" s="30" t="str">
        <f>+Eje.Depend.Afectacion!AJ72</f>
        <v>RECURSOS CORRIENTES</v>
      </c>
      <c r="J50" s="31">
        <f>+Eje.Depend.Afectacion!$AP$72</f>
        <v>27379185</v>
      </c>
      <c r="K50" s="31">
        <f>+Eje.Depend.Afectacion!$AQ$72</f>
        <v>27379185</v>
      </c>
      <c r="L50" s="31">
        <f>+Eje.Depend.Afectacion!$AR$72</f>
        <v>0</v>
      </c>
      <c r="M50" s="31">
        <f>+Eje.Depend.Afectacion!$AS$72</f>
        <v>0</v>
      </c>
      <c r="N50" s="31">
        <f>+Eje.Depend.Afectacion!$AU$72</f>
        <v>13070244.93</v>
      </c>
      <c r="O50" s="31">
        <f>+Eje.Depend.Afectacion!$AW$72</f>
        <v>14308940.07</v>
      </c>
      <c r="P50" s="31">
        <f>+Eje.Depend.Afectacion!$AX$72</f>
        <v>13070244.93</v>
      </c>
      <c r="Q50" s="31">
        <f>+Eje.Depend.Afectacion!$AY$72</f>
        <v>0</v>
      </c>
      <c r="R50" s="31">
        <f>+Eje.Depend.Afectacion!$AZ$72</f>
        <v>13070244.93</v>
      </c>
      <c r="S50" s="31">
        <f>+Eje.Depend.Afectacion!$BA$72</f>
        <v>0</v>
      </c>
      <c r="T50" s="31">
        <f>+Eje.Depend.Afectacion!$BB$72</f>
        <v>13070244.93</v>
      </c>
      <c r="U50" s="31">
        <f>+Eje.Depend.Afectacion!$BC$72</f>
        <v>0</v>
      </c>
      <c r="V50" s="31">
        <f>+Eje.Depend.Afectacion!$BD$72</f>
        <v>0</v>
      </c>
      <c r="W50" s="32">
        <f t="shared" si="0"/>
        <v>47.737888947388321</v>
      </c>
    </row>
    <row r="51" spans="1:23" ht="22.5" x14ac:dyDescent="0.25">
      <c r="A51" s="80" t="str">
        <f>_xlfn.CONCAT(Eje.Depend.Afectacion!A73," ", Eje.Depend.Afectacion!C73," ",Eje.Depend.Afectacion!E73," ",Eje.Depend.Afectacion!G73," ",Eje.Depend.Afectacion!I73," ",Eje.Depend.Afectacion!L73," ",Eje.Depend.Afectacion!O73)</f>
        <v xml:space="preserve">A 02 01 01 004 003 </v>
      </c>
      <c r="B51" s="80"/>
      <c r="C51" s="80"/>
      <c r="D51" s="80"/>
      <c r="E51" s="33" t="str">
        <f>+Eje.Depend.Afectacion!S73</f>
        <v>MAQUINARIA PARA USO GENERAL</v>
      </c>
      <c r="F51" s="33" t="str">
        <f>+Eje.Depend.Afectacion!AA73</f>
        <v>Nación</v>
      </c>
      <c r="G51" s="33" t="str">
        <f>+Eje.Depend.Afectacion!AF73</f>
        <v>CSF</v>
      </c>
      <c r="H51" s="33" t="str">
        <f>+Eje.Depend.Afectacion!AI73</f>
        <v>10</v>
      </c>
      <c r="I51" s="33" t="str">
        <f>+Eje.Depend.Afectacion!AJ73</f>
        <v>RECURSOS CORRIENTES</v>
      </c>
      <c r="J51" s="32">
        <f>+Eje.Depend.Afectacion!$AP$73</f>
        <v>0</v>
      </c>
      <c r="K51" s="32">
        <f>+Eje.Depend.Afectacion!$AQ$73</f>
        <v>0</v>
      </c>
      <c r="L51" s="32">
        <f>+Eje.Depend.Afectacion!$AR$73</f>
        <v>0</v>
      </c>
      <c r="M51" s="32">
        <f>+Eje.Depend.Afectacion!$AS$73</f>
        <v>0</v>
      </c>
      <c r="N51" s="32">
        <f>+Eje.Depend.Afectacion!$AU$73</f>
        <v>0</v>
      </c>
      <c r="O51" s="32">
        <f>+Eje.Depend.Afectacion!$AW$73</f>
        <v>0</v>
      </c>
      <c r="P51" s="32">
        <f>+Eje.Depend.Afectacion!$AX$73</f>
        <v>0</v>
      </c>
      <c r="Q51" s="32">
        <f>+Eje.Depend.Afectacion!$AY$73</f>
        <v>0</v>
      </c>
      <c r="R51" s="32">
        <f>+Eje.Depend.Afectacion!$AZ$73</f>
        <v>0</v>
      </c>
      <c r="S51" s="32">
        <f>+Eje.Depend.Afectacion!$BA$73</f>
        <v>0</v>
      </c>
      <c r="T51" s="32">
        <f>+Eje.Depend.Afectacion!$BB$73</f>
        <v>0</v>
      </c>
      <c r="U51" s="32">
        <f>+Eje.Depend.Afectacion!$BC$73</f>
        <v>0</v>
      </c>
      <c r="V51" s="32">
        <f>+Eje.Depend.Afectacion!$BD$73</f>
        <v>0</v>
      </c>
      <c r="W51" s="32">
        <v>0</v>
      </c>
    </row>
    <row r="52" spans="1:23" ht="22.5" x14ac:dyDescent="0.25">
      <c r="A52" s="80" t="str">
        <f>_xlfn.CONCAT(Eje.Depend.Afectacion!A74," ", Eje.Depend.Afectacion!C74," ",Eje.Depend.Afectacion!E74," ",Eje.Depend.Afectacion!G74," ",Eje.Depend.Afectacion!I74," ",Eje.Depend.Afectacion!L74," ",Eje.Depend.Afectacion!O74)</f>
        <v xml:space="preserve">A 02 01 01 004 004 </v>
      </c>
      <c r="B52" s="80"/>
      <c r="C52" s="80"/>
      <c r="D52" s="80"/>
      <c r="E52" s="33" t="str">
        <f>+Eje.Depend.Afectacion!S74</f>
        <v>MAQUINARIA PARA USOS ESPECIALES</v>
      </c>
      <c r="F52" s="33" t="str">
        <f>+Eje.Depend.Afectacion!AA74</f>
        <v>Nación</v>
      </c>
      <c r="G52" s="33" t="str">
        <f>+Eje.Depend.Afectacion!AF74</f>
        <v>CSF</v>
      </c>
      <c r="H52" s="33" t="str">
        <f>+Eje.Depend.Afectacion!AI74</f>
        <v>10</v>
      </c>
      <c r="I52" s="33" t="str">
        <f>+Eje.Depend.Afectacion!AJ74</f>
        <v>RECURSOS CORRIENTES</v>
      </c>
      <c r="J52" s="32">
        <f>+Eje.Depend.Afectacion!$AP$74</f>
        <v>27379185</v>
      </c>
      <c r="K52" s="32">
        <f>+Eje.Depend.Afectacion!$AQ$74</f>
        <v>27379185</v>
      </c>
      <c r="L52" s="32">
        <f>+Eje.Depend.Afectacion!$AR$74</f>
        <v>0</v>
      </c>
      <c r="M52" s="32">
        <f>+Eje.Depend.Afectacion!$AS$74</f>
        <v>0</v>
      </c>
      <c r="N52" s="32">
        <f>+Eje.Depend.Afectacion!$AU$74</f>
        <v>13070244.93</v>
      </c>
      <c r="O52" s="32">
        <f>+Eje.Depend.Afectacion!$AW$74</f>
        <v>14308940.07</v>
      </c>
      <c r="P52" s="32">
        <f>+Eje.Depend.Afectacion!$AX$74</f>
        <v>13070244.93</v>
      </c>
      <c r="Q52" s="32">
        <f>+Eje.Depend.Afectacion!$AY$74</f>
        <v>0</v>
      </c>
      <c r="R52" s="32">
        <f>+Eje.Depend.Afectacion!$AZ$74</f>
        <v>13070244.93</v>
      </c>
      <c r="S52" s="32">
        <f>+Eje.Depend.Afectacion!$BA$74</f>
        <v>0</v>
      </c>
      <c r="T52" s="32">
        <f>+Eje.Depend.Afectacion!$BB$74</f>
        <v>13070244.93</v>
      </c>
      <c r="U52" s="32">
        <f>+Eje.Depend.Afectacion!$BC$74</f>
        <v>0</v>
      </c>
      <c r="V52" s="32">
        <f>+Eje.Depend.Afectacion!$BD$74</f>
        <v>0</v>
      </c>
      <c r="W52" s="32">
        <f t="shared" si="0"/>
        <v>47.737888947388321</v>
      </c>
    </row>
    <row r="53" spans="1:23" ht="22.5" x14ac:dyDescent="0.25">
      <c r="A53" s="80" t="str">
        <f>_xlfn.CONCAT(Eje.Depend.Afectacion!A171," ", Eje.Depend.Afectacion!C171," ",Eje.Depend.Afectacion!E171," ",Eje.Depend.Afectacion!G171," ",Eje.Depend.Afectacion!I171," ",Eje.Depend.Afectacion!L171," ",Eje.Depend.Afectacion!O171)</f>
        <v xml:space="preserve">A 02 01 01 004  </v>
      </c>
      <c r="B53" s="80"/>
      <c r="C53" s="80"/>
      <c r="D53" s="80"/>
      <c r="E53" s="33" t="str">
        <f>+Eje.Depend.Afectacion!S171</f>
        <v>MAQUINARIA Y EQUIPO</v>
      </c>
      <c r="F53" s="33" t="str">
        <f>+Eje.Depend.Afectacion!AA171</f>
        <v>Nación</v>
      </c>
      <c r="G53" s="33" t="str">
        <f>+Eje.Depend.Afectacion!AF171</f>
        <v>CSF</v>
      </c>
      <c r="H53" s="33" t="str">
        <f>+Eje.Depend.Afectacion!AI171</f>
        <v>10</v>
      </c>
      <c r="I53" s="33" t="str">
        <f>+Eje.Depend.Afectacion!AJ171</f>
        <v>RECURSOS CORRIENTES</v>
      </c>
      <c r="J53" s="32">
        <f>+Eje.Depend.Afectacion!$AP$171</f>
        <v>0</v>
      </c>
      <c r="K53" s="32">
        <f>+Eje.Depend.Afectacion!$AQ$171</f>
        <v>0</v>
      </c>
      <c r="L53" s="32">
        <f>+Eje.Depend.Afectacion!$AR$171</f>
        <v>0</v>
      </c>
      <c r="M53" s="32">
        <f>+Eje.Depend.Afectacion!$AS$171</f>
        <v>0</v>
      </c>
      <c r="N53" s="32">
        <f>+Eje.Depend.Afectacion!$AU$171</f>
        <v>0</v>
      </c>
      <c r="O53" s="32">
        <f>+Eje.Depend.Afectacion!$AW$171</f>
        <v>0</v>
      </c>
      <c r="P53" s="32">
        <f>+Eje.Depend.Afectacion!$AX$171</f>
        <v>0</v>
      </c>
      <c r="Q53" s="32">
        <f>+Eje.Depend.Afectacion!$AY$171</f>
        <v>0</v>
      </c>
      <c r="R53" s="32">
        <f>+Eje.Depend.Afectacion!$AZ$171</f>
        <v>0</v>
      </c>
      <c r="S53" s="32">
        <f>+Eje.Depend.Afectacion!$BA$171</f>
        <v>0</v>
      </c>
      <c r="T53" s="32">
        <f>+Eje.Depend.Afectacion!$BB$171</f>
        <v>0</v>
      </c>
      <c r="U53" s="32">
        <f>+Eje.Depend.Afectacion!$BC$171</f>
        <v>0</v>
      </c>
      <c r="V53" s="32">
        <f>+Eje.Depend.Afectacion!$BD$171</f>
        <v>0</v>
      </c>
      <c r="W53" s="32">
        <v>0</v>
      </c>
    </row>
    <row r="54" spans="1:23" ht="22.5" x14ac:dyDescent="0.25">
      <c r="A54" s="80" t="str">
        <f>_xlfn.CONCAT(Eje.Depend.Afectacion!A75," ", Eje.Depend.Afectacion!C75," ",Eje.Depend.Afectacion!E75," ",Eje.Depend.Afectacion!G75," ",Eje.Depend.Afectacion!I75," ",Eje.Depend.Afectacion!L75," ",Eje.Depend.Afectacion!O75)</f>
        <v xml:space="preserve">A 02 01 01 004 009 </v>
      </c>
      <c r="B54" s="80"/>
      <c r="C54" s="80"/>
      <c r="D54" s="80"/>
      <c r="E54" s="33" t="str">
        <f>+Eje.Depend.Afectacion!S75</f>
        <v>EQUIPO DE TRANSPORTE</v>
      </c>
      <c r="F54" s="33" t="str">
        <f>+Eje.Depend.Afectacion!AA75</f>
        <v>Nación</v>
      </c>
      <c r="G54" s="33" t="str">
        <f>+Eje.Depend.Afectacion!AF75</f>
        <v>CSF</v>
      </c>
      <c r="H54" s="33" t="str">
        <f>+Eje.Depend.Afectacion!AI75</f>
        <v>10</v>
      </c>
      <c r="I54" s="33" t="str">
        <f>+Eje.Depend.Afectacion!AJ75</f>
        <v>RECURSOS CORRIENTES</v>
      </c>
      <c r="J54" s="32">
        <f>+Eje.Depend.Afectacion!$AP$75</f>
        <v>0</v>
      </c>
      <c r="K54" s="32">
        <f>+Eje.Depend.Afectacion!$AQ$75</f>
        <v>0</v>
      </c>
      <c r="L54" s="32">
        <f>+Eje.Depend.Afectacion!$AR$75</f>
        <v>0</v>
      </c>
      <c r="M54" s="32">
        <f>+Eje.Depend.Afectacion!$AS$75</f>
        <v>0</v>
      </c>
      <c r="N54" s="32">
        <f>+Eje.Depend.Afectacion!$AU$75</f>
        <v>0</v>
      </c>
      <c r="O54" s="32">
        <f>+Eje.Depend.Afectacion!$AW$75</f>
        <v>0</v>
      </c>
      <c r="P54" s="32">
        <f>+Eje.Depend.Afectacion!$AX$75</f>
        <v>0</v>
      </c>
      <c r="Q54" s="32">
        <f>+Eje.Depend.Afectacion!$AY$75</f>
        <v>0</v>
      </c>
      <c r="R54" s="32">
        <f>+Eje.Depend.Afectacion!$AZ$75</f>
        <v>0</v>
      </c>
      <c r="S54" s="32">
        <f>+Eje.Depend.Afectacion!$BA$75</f>
        <v>0</v>
      </c>
      <c r="T54" s="32">
        <f>+Eje.Depend.Afectacion!$BB$75</f>
        <v>0</v>
      </c>
      <c r="U54" s="32">
        <f>+Eje.Depend.Afectacion!$BC$75</f>
        <v>0</v>
      </c>
      <c r="V54" s="32">
        <f>+Eje.Depend.Afectacion!$BD$75</f>
        <v>0</v>
      </c>
      <c r="W54" s="32">
        <v>0</v>
      </c>
    </row>
    <row r="55" spans="1:23" ht="22.5" x14ac:dyDescent="0.25">
      <c r="A55" s="79" t="str">
        <f>_xlfn.CONCAT(Eje.Depend.Afectacion!A76," ", Eje.Depend.Afectacion!C76," ",Eje.Depend.Afectacion!E76," ",Eje.Depend.Afectacion!G76," ",Eje.Depend.Afectacion!I76," ",Eje.Depend.Afectacion!L76," ",Eje.Depend.Afectacion!O76)</f>
        <v xml:space="preserve">A 02 02    </v>
      </c>
      <c r="B55" s="79"/>
      <c r="C55" s="79"/>
      <c r="D55" s="79"/>
      <c r="E55" s="30" t="str">
        <f>+Eje.Depend.Afectacion!S76</f>
        <v>ADQUISICIONES DIFERENTES DE ACTIVOS</v>
      </c>
      <c r="F55" s="30" t="str">
        <f>+Eje.Depend.Afectacion!AA76</f>
        <v>Nación</v>
      </c>
      <c r="G55" s="30" t="str">
        <f>+Eje.Depend.Afectacion!AF76</f>
        <v>CSF</v>
      </c>
      <c r="H55" s="30" t="str">
        <f>+Eje.Depend.Afectacion!AI76</f>
        <v>10</v>
      </c>
      <c r="I55" s="30" t="str">
        <f>+Eje.Depend.Afectacion!AJ76</f>
        <v>RECURSOS CORRIENTES</v>
      </c>
      <c r="J55" s="31">
        <f>+Eje.Depend.Afectacion!$AP$76++Eje.Depend.Afectacion!$AP$172</f>
        <v>15961820155</v>
      </c>
      <c r="K55" s="31">
        <f>+Eje.Depend.Afectacion!$AQ$76++Eje.Depend.Afectacion!$AQ$172</f>
        <v>15915838355</v>
      </c>
      <c r="L55" s="31">
        <f>+Eje.Depend.Afectacion!$AR$76++Eje.Depend.Afectacion!$AR$172</f>
        <v>45981800</v>
      </c>
      <c r="M55" s="31">
        <f>+Eje.Depend.Afectacion!$AS$76++Eje.Depend.Afectacion!$AS$172</f>
        <v>0</v>
      </c>
      <c r="N55" s="31">
        <f>+Eje.Depend.Afectacion!$AU$76++Eje.Depend.Afectacion!$AU$172</f>
        <v>14948445916.43</v>
      </c>
      <c r="O55" s="31">
        <f>+Eje.Depend.Afectacion!$AW$76++Eje.Depend.Afectacion!$AW$172</f>
        <v>967392438.57000005</v>
      </c>
      <c r="P55" s="31">
        <f>+Eje.Depend.Afectacion!$AX$76++Eje.Depend.Afectacion!$AX$172</f>
        <v>11114137988.42</v>
      </c>
      <c r="Q55" s="31">
        <f>+Eje.Depend.Afectacion!$AY$76++Eje.Depend.Afectacion!$AY$172</f>
        <v>3834307928.0100002</v>
      </c>
      <c r="R55" s="31">
        <f>+Eje.Depend.Afectacion!$AZ$76++Eje.Depend.Afectacion!$AZ$172</f>
        <v>11114137988.42</v>
      </c>
      <c r="S55" s="31">
        <f>+Eje.Depend.Afectacion!$BA$76++Eje.Depend.Afectacion!$BA$172</f>
        <v>0</v>
      </c>
      <c r="T55" s="31">
        <f>+Eje.Depend.Afectacion!$BB$76++Eje.Depend.Afectacion!$BB$172</f>
        <v>11114137988.42</v>
      </c>
      <c r="U55" s="31">
        <f>+Eje.Depend.Afectacion!$BC$76++Eje.Depend.Afectacion!$BC$172</f>
        <v>0</v>
      </c>
      <c r="V55" s="31">
        <f>+Eje.Depend.Afectacion!$BD$76++Eje.Depend.Afectacion!$BD$172</f>
        <v>37267.51</v>
      </c>
      <c r="W55" s="32">
        <f t="shared" si="0"/>
        <v>93.651261392939816</v>
      </c>
    </row>
    <row r="56" spans="1:23" ht="33.75" x14ac:dyDescent="0.25">
      <c r="A56" s="79" t="str">
        <f>_xlfn.CONCAT(Eje.Depend.Afectacion!A77," ", Eje.Depend.Afectacion!C77," ",Eje.Depend.Afectacion!E77," ",Eje.Depend.Afectacion!G77," ",Eje.Depend.Afectacion!I77," ",Eje.Depend.Afectacion!L77," ",Eje.Depend.Afectacion!O77)</f>
        <v xml:space="preserve">A 02 02    </v>
      </c>
      <c r="B56" s="79"/>
      <c r="C56" s="79"/>
      <c r="D56" s="79"/>
      <c r="E56" s="30" t="str">
        <f>+Eje.Depend.Afectacion!S77</f>
        <v>ADQUISICIONES DIFERENTES DE ACTIVOS</v>
      </c>
      <c r="F56" s="30" t="str">
        <f>+Eje.Depend.Afectacion!AA77</f>
        <v>Propios</v>
      </c>
      <c r="G56" s="30" t="str">
        <f>+Eje.Depend.Afectacion!AF77</f>
        <v>CSF</v>
      </c>
      <c r="H56" s="30" t="str">
        <f>+Eje.Depend.Afectacion!AI77</f>
        <v>21</v>
      </c>
      <c r="I56" s="30" t="str">
        <f>+Eje.Depend.Afectacion!AJ77</f>
        <v>OTROS RECURSOS DE TESORERIA</v>
      </c>
      <c r="J56" s="31">
        <f>+Eje.Depend.Afectacion!$AP$77</f>
        <v>596894000</v>
      </c>
      <c r="K56" s="31">
        <f>+Eje.Depend.Afectacion!$AQ$77</f>
        <v>591790000</v>
      </c>
      <c r="L56" s="31">
        <f>+Eje.Depend.Afectacion!$AR$77</f>
        <v>5104000</v>
      </c>
      <c r="M56" s="31">
        <f>+Eje.Depend.Afectacion!$AS$77</f>
        <v>0</v>
      </c>
      <c r="N56" s="31">
        <f>+Eje.Depend.Afectacion!$AU$77</f>
        <v>571906000</v>
      </c>
      <c r="O56" s="31">
        <f>+Eje.Depend.Afectacion!$AW$77</f>
        <v>19884000</v>
      </c>
      <c r="P56" s="31">
        <f>+Eje.Depend.Afectacion!$AX$77</f>
        <v>485355000</v>
      </c>
      <c r="Q56" s="31">
        <f>+Eje.Depend.Afectacion!$AY$77</f>
        <v>86551000</v>
      </c>
      <c r="R56" s="31">
        <f>+Eje.Depend.Afectacion!$AZ$77</f>
        <v>485355000</v>
      </c>
      <c r="S56" s="31">
        <f>+Eje.Depend.Afectacion!$BA$77</f>
        <v>0</v>
      </c>
      <c r="T56" s="31">
        <f>+Eje.Depend.Afectacion!$BB$77</f>
        <v>485355000</v>
      </c>
      <c r="U56" s="31">
        <f>+Eje.Depend.Afectacion!$BC$77</f>
        <v>0</v>
      </c>
      <c r="V56" s="31">
        <f>+Eje.Depend.Afectacion!$BD$77</f>
        <v>0</v>
      </c>
      <c r="W56" s="32">
        <f t="shared" si="0"/>
        <v>95.813662057249687</v>
      </c>
    </row>
    <row r="57" spans="1:23" ht="22.5" x14ac:dyDescent="0.25">
      <c r="A57" s="79" t="str">
        <f>_xlfn.CONCAT(Eje.Depend.Afectacion!A78," ", Eje.Depend.Afectacion!C78," ",Eje.Depend.Afectacion!E78," ",Eje.Depend.Afectacion!G78," ",Eje.Depend.Afectacion!I78," ",Eje.Depend.Afectacion!L78," ",Eje.Depend.Afectacion!O78)</f>
        <v xml:space="preserve">A 02 02 01   </v>
      </c>
      <c r="B57" s="79"/>
      <c r="C57" s="79"/>
      <c r="D57" s="79"/>
      <c r="E57" s="30" t="str">
        <f>+Eje.Depend.Afectacion!S78</f>
        <v>MATERIALES Y SUMINISTROS</v>
      </c>
      <c r="F57" s="30" t="str">
        <f>+Eje.Depend.Afectacion!AA78</f>
        <v>Nación</v>
      </c>
      <c r="G57" s="30" t="str">
        <f>+Eje.Depend.Afectacion!AF78</f>
        <v>CSF</v>
      </c>
      <c r="H57" s="30" t="str">
        <f>+Eje.Depend.Afectacion!AI78</f>
        <v>10</v>
      </c>
      <c r="I57" s="30" t="str">
        <f>+Eje.Depend.Afectacion!AJ78</f>
        <v>RECURSOS CORRIENTES</v>
      </c>
      <c r="J57" s="31">
        <f>+Eje.Depend.Afectacion!$AP$78+Eje.Depend.Afectacion!$AP$173</f>
        <v>3704253210.8099999</v>
      </c>
      <c r="K57" s="31">
        <f>+Eje.Depend.Afectacion!$AQ$78+Eje.Depend.Afectacion!$AQ$173</f>
        <v>3704253210.8099999</v>
      </c>
      <c r="L57" s="31">
        <f>+Eje.Depend.Afectacion!$AR$78+Eje.Depend.Afectacion!$AR$173</f>
        <v>0</v>
      </c>
      <c r="M57" s="31">
        <f>+Eje.Depend.Afectacion!$AS$78+Eje.Depend.Afectacion!$AS$173</f>
        <v>0</v>
      </c>
      <c r="N57" s="31">
        <f>+Eje.Depend.Afectacion!$AU$78+Eje.Depend.Afectacion!$AU$173</f>
        <v>2813486595.9400001</v>
      </c>
      <c r="O57" s="31">
        <f>+Eje.Depend.Afectacion!$AW$78+Eje.Depend.Afectacion!$AW$173</f>
        <v>890766614.87</v>
      </c>
      <c r="P57" s="31">
        <f>+Eje.Depend.Afectacion!$AX$78+Eje.Depend.Afectacion!$AX$173</f>
        <v>2005180331.4100001</v>
      </c>
      <c r="Q57" s="31">
        <f>+Eje.Depend.Afectacion!$AY$78+Eje.Depend.Afectacion!$AY$173</f>
        <v>808306264.52999997</v>
      </c>
      <c r="R57" s="31">
        <f>+Eje.Depend.Afectacion!$AZ$78+Eje.Depend.Afectacion!$AZ$173</f>
        <v>2005180331.4100001</v>
      </c>
      <c r="S57" s="31">
        <f>+Eje.Depend.Afectacion!$BA$78+Eje.Depend.Afectacion!$BA$173</f>
        <v>0</v>
      </c>
      <c r="T57" s="31">
        <f>+Eje.Depend.Afectacion!$BB$78+Eje.Depend.Afectacion!$BB$173</f>
        <v>2005180331.4100001</v>
      </c>
      <c r="U57" s="31">
        <f>+Eje.Depend.Afectacion!$BC$78+Eje.Depend.Afectacion!$BC$173</f>
        <v>0</v>
      </c>
      <c r="V57" s="31">
        <f>+Eje.Depend.Afectacion!$BD$78+Eje.Depend.Afectacion!$BD$173</f>
        <v>0</v>
      </c>
      <c r="W57" s="32">
        <f t="shared" si="0"/>
        <v>75.952869197210788</v>
      </c>
    </row>
    <row r="58" spans="1:23" ht="33.75" x14ac:dyDescent="0.25">
      <c r="A58" s="79" t="str">
        <f>_xlfn.CONCAT(Eje.Depend.Afectacion!A79," ", Eje.Depend.Afectacion!C79," ",Eje.Depend.Afectacion!E79," ",Eje.Depend.Afectacion!G79," ",Eje.Depend.Afectacion!I79," ",Eje.Depend.Afectacion!L79," ",Eje.Depend.Afectacion!O79)</f>
        <v xml:space="preserve">A 02 02 01 002  </v>
      </c>
      <c r="B58" s="79"/>
      <c r="C58" s="79"/>
      <c r="D58" s="79"/>
      <c r="E58" s="30" t="str">
        <f>+Eje.Depend.Afectacion!S79</f>
        <v>PRODUCTOS ALIMENTICIOS, BEBIDAS Y TABACO; TEXTILES, PRENDAS DE VESTIR Y PRODUCTOS DE CUERO</v>
      </c>
      <c r="F58" s="30" t="str">
        <f>+Eje.Depend.Afectacion!AA79</f>
        <v>Nación</v>
      </c>
      <c r="G58" s="30" t="str">
        <f>+Eje.Depend.Afectacion!AF79</f>
        <v>CSF</v>
      </c>
      <c r="H58" s="30" t="str">
        <f>+Eje.Depend.Afectacion!AI79</f>
        <v>10</v>
      </c>
      <c r="I58" s="30" t="str">
        <f>+Eje.Depend.Afectacion!AJ79</f>
        <v>RECURSOS CORRIENTES</v>
      </c>
      <c r="J58" s="31">
        <f>+Eje.Depend.Afectacion!$AP$79</f>
        <v>145250392.41</v>
      </c>
      <c r="K58" s="31">
        <f>+Eje.Depend.Afectacion!$AQ$79</f>
        <v>145250392.41</v>
      </c>
      <c r="L58" s="31">
        <f>+Eje.Depend.Afectacion!$AR$79</f>
        <v>0</v>
      </c>
      <c r="M58" s="31">
        <f>+Eje.Depend.Afectacion!$AS$79</f>
        <v>0</v>
      </c>
      <c r="N58" s="31">
        <f>+Eje.Depend.Afectacion!$AU$79</f>
        <v>145027194.80000001</v>
      </c>
      <c r="O58" s="31">
        <f>+Eje.Depend.Afectacion!$AW$79</f>
        <v>223197.61</v>
      </c>
      <c r="P58" s="31">
        <f>+Eje.Depend.Afectacion!$AX$79</f>
        <v>96208219.140000001</v>
      </c>
      <c r="Q58" s="31">
        <f>+Eje.Depend.Afectacion!$AY$79</f>
        <v>48818975.659999996</v>
      </c>
      <c r="R58" s="31">
        <f>+Eje.Depend.Afectacion!$AZ$79</f>
        <v>96208219.140000001</v>
      </c>
      <c r="S58" s="31">
        <f>+Eje.Depend.Afectacion!$BA$79</f>
        <v>0</v>
      </c>
      <c r="T58" s="31">
        <f>+Eje.Depend.Afectacion!$BB$79</f>
        <v>96208219.140000001</v>
      </c>
      <c r="U58" s="31">
        <f>+Eje.Depend.Afectacion!$BC$79</f>
        <v>0</v>
      </c>
      <c r="V58" s="31">
        <f>+Eje.Depend.Afectacion!$BD$79</f>
        <v>0</v>
      </c>
      <c r="W58" s="32">
        <f t="shared" si="0"/>
        <v>99.846335967637216</v>
      </c>
    </row>
    <row r="59" spans="1:23" ht="22.5" x14ac:dyDescent="0.25">
      <c r="A59" s="80" t="str">
        <f>_xlfn.CONCAT(Eje.Depend.Afectacion!A80," ", Eje.Depend.Afectacion!C80," ",Eje.Depend.Afectacion!E80," ",Eje.Depend.Afectacion!G80," ",Eje.Depend.Afectacion!I80," ",Eje.Depend.Afectacion!L80," ",Eje.Depend.Afectacion!O80)</f>
        <v xml:space="preserve">A 02 02 01 002 007 </v>
      </c>
      <c r="B59" s="80"/>
      <c r="C59" s="80"/>
      <c r="D59" s="80"/>
      <c r="E59" s="33" t="str">
        <f>+Eje.Depend.Afectacion!S80</f>
        <v>ARTÍCULOS TEXTILES (EXCEPTO PRENDAS DE VESTIR)</v>
      </c>
      <c r="F59" s="33" t="str">
        <f>+Eje.Depend.Afectacion!AA80</f>
        <v>Nación</v>
      </c>
      <c r="G59" s="33" t="str">
        <f>+Eje.Depend.Afectacion!AF80</f>
        <v>CSF</v>
      </c>
      <c r="H59" s="33" t="str">
        <f>+Eje.Depend.Afectacion!AI80</f>
        <v>10</v>
      </c>
      <c r="I59" s="33" t="str">
        <f>+Eje.Depend.Afectacion!AJ80</f>
        <v>RECURSOS CORRIENTES</v>
      </c>
      <c r="J59" s="32">
        <f>+Eje.Depend.Afectacion!$AP$80</f>
        <v>2330020</v>
      </c>
      <c r="K59" s="32">
        <f>+Eje.Depend.Afectacion!$AQ$80</f>
        <v>2330020</v>
      </c>
      <c r="L59" s="32">
        <f>+Eje.Depend.Afectacion!$AR$80</f>
        <v>0</v>
      </c>
      <c r="M59" s="32">
        <f>+Eje.Depend.Afectacion!$AS$80</f>
        <v>0</v>
      </c>
      <c r="N59" s="32">
        <f>+Eje.Depend.Afectacion!$AU$80</f>
        <v>2330020</v>
      </c>
      <c r="O59" s="32">
        <f>+Eje.Depend.Afectacion!$AW$80</f>
        <v>0</v>
      </c>
      <c r="P59" s="32">
        <f>+Eje.Depend.Afectacion!$AX$80</f>
        <v>2330020</v>
      </c>
      <c r="Q59" s="32">
        <f>+Eje.Depend.Afectacion!$AY$80</f>
        <v>0</v>
      </c>
      <c r="R59" s="32">
        <f>+Eje.Depend.Afectacion!$AZ$80</f>
        <v>2330020</v>
      </c>
      <c r="S59" s="32">
        <f>+Eje.Depend.Afectacion!$BA$80</f>
        <v>0</v>
      </c>
      <c r="T59" s="32">
        <f>+Eje.Depend.Afectacion!$BB$80</f>
        <v>2330020</v>
      </c>
      <c r="U59" s="32">
        <f>+Eje.Depend.Afectacion!$BC$80</f>
        <v>0</v>
      </c>
      <c r="V59" s="32">
        <f>+Eje.Depend.Afectacion!$BD$80</f>
        <v>0</v>
      </c>
      <c r="W59" s="32">
        <f t="shared" si="0"/>
        <v>100</v>
      </c>
    </row>
    <row r="60" spans="1:23" ht="22.5" x14ac:dyDescent="0.25">
      <c r="A60" s="80" t="str">
        <f>_xlfn.CONCAT(Eje.Depend.Afectacion!A81," ", Eje.Depend.Afectacion!C81," ",Eje.Depend.Afectacion!E81," ",Eje.Depend.Afectacion!G81," ",Eje.Depend.Afectacion!I81," ",Eje.Depend.Afectacion!L81," ",Eje.Depend.Afectacion!O81)</f>
        <v xml:space="preserve">A 02 02 01 002 008 </v>
      </c>
      <c r="B60" s="80"/>
      <c r="C60" s="80"/>
      <c r="D60" s="80"/>
      <c r="E60" s="33" t="str">
        <f>+Eje.Depend.Afectacion!S81</f>
        <v>DOTACIÓN (PRENDAS DE VESTIR Y CALZADO)</v>
      </c>
      <c r="F60" s="33" t="str">
        <f>+Eje.Depend.Afectacion!AA81</f>
        <v>Nación</v>
      </c>
      <c r="G60" s="33" t="str">
        <f>+Eje.Depend.Afectacion!AF81</f>
        <v>CSF</v>
      </c>
      <c r="H60" s="33" t="str">
        <f>+Eje.Depend.Afectacion!AI81</f>
        <v>10</v>
      </c>
      <c r="I60" s="33" t="str">
        <f>+Eje.Depend.Afectacion!AJ81</f>
        <v>RECURSOS CORRIENTES</v>
      </c>
      <c r="J60" s="32">
        <f>+Eje.Depend.Afectacion!$AP$81</f>
        <v>142920372.41</v>
      </c>
      <c r="K60" s="32">
        <f>+Eje.Depend.Afectacion!$AQ$81</f>
        <v>142920372.41</v>
      </c>
      <c r="L60" s="32">
        <f>+Eje.Depend.Afectacion!$AR$81</f>
        <v>0</v>
      </c>
      <c r="M60" s="32">
        <f>+Eje.Depend.Afectacion!$AS$81</f>
        <v>0</v>
      </c>
      <c r="N60" s="32">
        <f>+Eje.Depend.Afectacion!$AU$81</f>
        <v>142697174.80000001</v>
      </c>
      <c r="O60" s="32">
        <f>+Eje.Depend.Afectacion!$AW$81</f>
        <v>223197.61</v>
      </c>
      <c r="P60" s="32">
        <f>+Eje.Depend.Afectacion!$AX$81</f>
        <v>93878199.140000001</v>
      </c>
      <c r="Q60" s="32">
        <f>+Eje.Depend.Afectacion!$AY$81</f>
        <v>48818975.659999996</v>
      </c>
      <c r="R60" s="32">
        <f>+Eje.Depend.Afectacion!$AZ$81</f>
        <v>93878199.140000001</v>
      </c>
      <c r="S60" s="32">
        <f>+Eje.Depend.Afectacion!$BA$81</f>
        <v>0</v>
      </c>
      <c r="T60" s="32">
        <f>+Eje.Depend.Afectacion!$BB$81</f>
        <v>93878199.140000001</v>
      </c>
      <c r="U60" s="32">
        <f>+Eje.Depend.Afectacion!$BC$81</f>
        <v>0</v>
      </c>
      <c r="V60" s="32">
        <f>+Eje.Depend.Afectacion!$BD$81</f>
        <v>0</v>
      </c>
      <c r="W60" s="32">
        <f t="shared" si="0"/>
        <v>99.843830794563218</v>
      </c>
    </row>
    <row r="61" spans="1:23" ht="33.75" x14ac:dyDescent="0.25">
      <c r="A61" s="79" t="str">
        <f>_xlfn.CONCAT(Eje.Depend.Afectacion!A82," ", Eje.Depend.Afectacion!C82," ",Eje.Depend.Afectacion!E82," ",Eje.Depend.Afectacion!G82," ",Eje.Depend.Afectacion!I82," ",Eje.Depend.Afectacion!L82," ",Eje.Depend.Afectacion!O82)</f>
        <v xml:space="preserve">A 02 02 01 003  </v>
      </c>
      <c r="B61" s="79"/>
      <c r="C61" s="79"/>
      <c r="D61" s="79"/>
      <c r="E61" s="30" t="str">
        <f>+Eje.Depend.Afectacion!S82</f>
        <v>OTROS BIENES TRANSPORTABLES (EXCEPTO PRODUCTOS METÁLICOS, MAQUINARIA Y EQUIPO)</v>
      </c>
      <c r="F61" s="30" t="str">
        <f>+Eje.Depend.Afectacion!AA82</f>
        <v>Nación</v>
      </c>
      <c r="G61" s="30" t="str">
        <f>+Eje.Depend.Afectacion!AF82</f>
        <v>CSF</v>
      </c>
      <c r="H61" s="30" t="str">
        <f>+Eje.Depend.Afectacion!AI82</f>
        <v>10</v>
      </c>
      <c r="I61" s="30" t="str">
        <f>+Eje.Depend.Afectacion!AJ82</f>
        <v>RECURSOS CORRIENTES</v>
      </c>
      <c r="J61" s="31">
        <f>+Eje.Depend.Afectacion!$AP$82</f>
        <v>770888062.92999995</v>
      </c>
      <c r="K61" s="31">
        <f>+Eje.Depend.Afectacion!$AQ$82</f>
        <v>770888062.92999995</v>
      </c>
      <c r="L61" s="31">
        <f>+Eje.Depend.Afectacion!$AR$82</f>
        <v>0</v>
      </c>
      <c r="M61" s="31">
        <f>+Eje.Depend.Afectacion!$AS$82</f>
        <v>0</v>
      </c>
      <c r="N61" s="31">
        <f>+Eje.Depend.Afectacion!$AU$82</f>
        <v>649699841.92999995</v>
      </c>
      <c r="O61" s="31">
        <f>+Eje.Depend.Afectacion!$AW$82</f>
        <v>121188221</v>
      </c>
      <c r="P61" s="31">
        <f>+Eje.Depend.Afectacion!$AX$82</f>
        <v>150490368.78999999</v>
      </c>
      <c r="Q61" s="31">
        <f>+Eje.Depend.Afectacion!$AY$82</f>
        <v>499209473.13999999</v>
      </c>
      <c r="R61" s="31">
        <f>+Eje.Depend.Afectacion!$AZ$82</f>
        <v>150490368.78999999</v>
      </c>
      <c r="S61" s="31">
        <f>+Eje.Depend.Afectacion!$BA$82</f>
        <v>0</v>
      </c>
      <c r="T61" s="31">
        <f>+Eje.Depend.Afectacion!$BB$82</f>
        <v>150490368.78999999</v>
      </c>
      <c r="U61" s="31">
        <f>+Eje.Depend.Afectacion!$BC$82</f>
        <v>0</v>
      </c>
      <c r="V61" s="31">
        <f>+Eje.Depend.Afectacion!$BD$82</f>
        <v>0</v>
      </c>
      <c r="W61" s="32">
        <f t="shared" si="0"/>
        <v>84.279401014540753</v>
      </c>
    </row>
    <row r="62" spans="1:23" ht="33.75" x14ac:dyDescent="0.25">
      <c r="A62" s="80" t="str">
        <f>_xlfn.CONCAT(Eje.Depend.Afectacion!A83," ", Eje.Depend.Afectacion!C83," ",Eje.Depend.Afectacion!E83," ",Eje.Depend.Afectacion!G83," ",Eje.Depend.Afectacion!I83," ",Eje.Depend.Afectacion!L83," ",Eje.Depend.Afectacion!O83)</f>
        <v xml:space="preserve">A 02 02 01 003 002 </v>
      </c>
      <c r="B62" s="80"/>
      <c r="C62" s="80"/>
      <c r="D62" s="80"/>
      <c r="E62" s="33" t="str">
        <f>+Eje.Depend.Afectacion!S83</f>
        <v>PASTA O PULPA, PAPEL Y PRODUCTOS DE PAPEL; IMPRESOS Y ARTÍCULOS RELACIONADOS</v>
      </c>
      <c r="F62" s="33" t="str">
        <f>+Eje.Depend.Afectacion!AA83</f>
        <v>Nación</v>
      </c>
      <c r="G62" s="33" t="str">
        <f>+Eje.Depend.Afectacion!AF83</f>
        <v>CSF</v>
      </c>
      <c r="H62" s="33" t="str">
        <f>+Eje.Depend.Afectacion!AI83</f>
        <v>10</v>
      </c>
      <c r="I62" s="33" t="str">
        <f>+Eje.Depend.Afectacion!AJ83</f>
        <v>RECURSOS CORRIENTES</v>
      </c>
      <c r="J62" s="32">
        <f>+Eje.Depend.Afectacion!$AP$83</f>
        <v>13784520.66</v>
      </c>
      <c r="K62" s="32">
        <f>+Eje.Depend.Afectacion!$AQ$83</f>
        <v>13784520.66</v>
      </c>
      <c r="L62" s="32">
        <f>+Eje.Depend.Afectacion!$AR$83</f>
        <v>0</v>
      </c>
      <c r="M62" s="32">
        <f>+Eje.Depend.Afectacion!$AS$83</f>
        <v>0</v>
      </c>
      <c r="N62" s="32">
        <f>+Eje.Depend.Afectacion!$AU$83</f>
        <v>13784520.66</v>
      </c>
      <c r="O62" s="32">
        <f>+Eje.Depend.Afectacion!$AW$83</f>
        <v>0</v>
      </c>
      <c r="P62" s="32">
        <f>+Eje.Depend.Afectacion!$AX$83</f>
        <v>11959420.66</v>
      </c>
      <c r="Q62" s="32">
        <f>+Eje.Depend.Afectacion!$AY$83</f>
        <v>1825100</v>
      </c>
      <c r="R62" s="32">
        <f>+Eje.Depend.Afectacion!$AZ$83</f>
        <v>11959420.66</v>
      </c>
      <c r="S62" s="32">
        <f>+Eje.Depend.Afectacion!$BA$83</f>
        <v>0</v>
      </c>
      <c r="T62" s="32">
        <f>+Eje.Depend.Afectacion!$BB$83</f>
        <v>11959420.66</v>
      </c>
      <c r="U62" s="32">
        <f>+Eje.Depend.Afectacion!$BC$83</f>
        <v>0</v>
      </c>
      <c r="V62" s="32">
        <f>+Eje.Depend.Afectacion!$BD$83</f>
        <v>0</v>
      </c>
      <c r="W62" s="32">
        <f t="shared" si="0"/>
        <v>100</v>
      </c>
    </row>
    <row r="63" spans="1:23" ht="33.75" x14ac:dyDescent="0.25">
      <c r="A63" s="80" t="str">
        <f>_xlfn.CONCAT(Eje.Depend.Afectacion!A84," ", Eje.Depend.Afectacion!C84," ",Eje.Depend.Afectacion!E84," ",Eje.Depend.Afectacion!G84," ",Eje.Depend.Afectacion!I84," ",Eje.Depend.Afectacion!L84," ",Eje.Depend.Afectacion!O84)</f>
        <v xml:space="preserve">A 02 02 01 003 003 </v>
      </c>
      <c r="B63" s="80"/>
      <c r="C63" s="80"/>
      <c r="D63" s="80"/>
      <c r="E63" s="33" t="str">
        <f>+Eje.Depend.Afectacion!S84</f>
        <v>PRODUCTOS DE HORNOS DE COQUE; PRODUCTOS DE REFINACIÓN DE PETRÓLEO Y COMBUSTIBLE NUCLEAR</v>
      </c>
      <c r="F63" s="33" t="str">
        <f>+Eje.Depend.Afectacion!AA84</f>
        <v>Nación</v>
      </c>
      <c r="G63" s="33" t="str">
        <f>+Eje.Depend.Afectacion!AF84</f>
        <v>CSF</v>
      </c>
      <c r="H63" s="33" t="str">
        <f>+Eje.Depend.Afectacion!AI84</f>
        <v>10</v>
      </c>
      <c r="I63" s="33" t="str">
        <f>+Eje.Depend.Afectacion!AJ84</f>
        <v>RECURSOS CORRIENTES</v>
      </c>
      <c r="J63" s="32">
        <f>+Eje.Depend.Afectacion!$AP$84</f>
        <v>41810476</v>
      </c>
      <c r="K63" s="32">
        <f>+Eje.Depend.Afectacion!$AQ$84</f>
        <v>41810476</v>
      </c>
      <c r="L63" s="32">
        <f>+Eje.Depend.Afectacion!$AR$84</f>
        <v>0</v>
      </c>
      <c r="M63" s="32">
        <f>+Eje.Depend.Afectacion!$AS$84</f>
        <v>0</v>
      </c>
      <c r="N63" s="32">
        <f>+Eje.Depend.Afectacion!$AU$84</f>
        <v>38810476</v>
      </c>
      <c r="O63" s="32">
        <f>+Eje.Depend.Afectacion!$AW$84</f>
        <v>3000000</v>
      </c>
      <c r="P63" s="32">
        <f>+Eje.Depend.Afectacion!$AX$84</f>
        <v>27511117.859999999</v>
      </c>
      <c r="Q63" s="32">
        <f>+Eje.Depend.Afectacion!$AY$84</f>
        <v>11299358.140000001</v>
      </c>
      <c r="R63" s="32">
        <f>+Eje.Depend.Afectacion!$AZ$84</f>
        <v>27511117.859999999</v>
      </c>
      <c r="S63" s="32">
        <f>+Eje.Depend.Afectacion!$BA$84</f>
        <v>0</v>
      </c>
      <c r="T63" s="32">
        <f>+Eje.Depend.Afectacion!$BB$84</f>
        <v>27511117.859999999</v>
      </c>
      <c r="U63" s="32">
        <f>+Eje.Depend.Afectacion!$BC$84</f>
        <v>0</v>
      </c>
      <c r="V63" s="32">
        <f>+Eje.Depend.Afectacion!$BD$84</f>
        <v>0</v>
      </c>
      <c r="W63" s="32">
        <f t="shared" si="0"/>
        <v>92.824764779047243</v>
      </c>
    </row>
    <row r="64" spans="1:23" ht="22.5" x14ac:dyDescent="0.25">
      <c r="A64" s="80" t="str">
        <f>_xlfn.CONCAT(Eje.Depend.Afectacion!A85," ", Eje.Depend.Afectacion!C85," ",Eje.Depend.Afectacion!E85," ",Eje.Depend.Afectacion!G85," ",Eje.Depend.Afectacion!I85," ",Eje.Depend.Afectacion!L85," ",Eje.Depend.Afectacion!O85)</f>
        <v xml:space="preserve">A 02 02 01 003 004 </v>
      </c>
      <c r="B64" s="80"/>
      <c r="C64" s="80"/>
      <c r="D64" s="80"/>
      <c r="E64" s="33" t="str">
        <f>+Eje.Depend.Afectacion!S85</f>
        <v>QUÍMICOS BÁSICOS</v>
      </c>
      <c r="F64" s="33" t="str">
        <f>+Eje.Depend.Afectacion!AA85</f>
        <v>Nación</v>
      </c>
      <c r="G64" s="33" t="str">
        <f>+Eje.Depend.Afectacion!AF85</f>
        <v>CSF</v>
      </c>
      <c r="H64" s="33" t="str">
        <f>+Eje.Depend.Afectacion!AI85</f>
        <v>10</v>
      </c>
      <c r="I64" s="33" t="str">
        <f>+Eje.Depend.Afectacion!AJ85</f>
        <v>RECURSOS CORRIENTES</v>
      </c>
      <c r="J64" s="32">
        <f>+Eje.Depend.Afectacion!$AP$85</f>
        <v>0</v>
      </c>
      <c r="K64" s="32">
        <f>+Eje.Depend.Afectacion!$AQ$85</f>
        <v>0</v>
      </c>
      <c r="L64" s="32">
        <f>+Eje.Depend.Afectacion!$AR$85</f>
        <v>0</v>
      </c>
      <c r="M64" s="32">
        <f>+Eje.Depend.Afectacion!$AS$85</f>
        <v>0</v>
      </c>
      <c r="N64" s="32">
        <f>+Eje.Depend.Afectacion!$AU$85</f>
        <v>0</v>
      </c>
      <c r="O64" s="32">
        <f>+Eje.Depend.Afectacion!$AW$85</f>
        <v>0</v>
      </c>
      <c r="P64" s="32">
        <f>+Eje.Depend.Afectacion!$AX$85</f>
        <v>0</v>
      </c>
      <c r="Q64" s="32">
        <f>+Eje.Depend.Afectacion!$AY$85</f>
        <v>0</v>
      </c>
      <c r="R64" s="32">
        <f>+Eje.Depend.Afectacion!$AZ$85</f>
        <v>0</v>
      </c>
      <c r="S64" s="32">
        <f>+Eje.Depend.Afectacion!$BA$85</f>
        <v>0</v>
      </c>
      <c r="T64" s="32">
        <f>+Eje.Depend.Afectacion!$BB$85</f>
        <v>0</v>
      </c>
      <c r="U64" s="32">
        <f>+Eje.Depend.Afectacion!$BC$85</f>
        <v>0</v>
      </c>
      <c r="V64" s="32">
        <f>+Eje.Depend.Afectacion!$BD$85</f>
        <v>0</v>
      </c>
      <c r="W64" s="32">
        <v>0</v>
      </c>
    </row>
    <row r="65" spans="1:23" ht="33.75" x14ac:dyDescent="0.25">
      <c r="A65" s="80" t="str">
        <f>_xlfn.CONCAT(Eje.Depend.Afectacion!A86," ", Eje.Depend.Afectacion!C86," ",Eje.Depend.Afectacion!E86," ",Eje.Depend.Afectacion!G86," ",Eje.Depend.Afectacion!I86," ",Eje.Depend.Afectacion!L86," ",Eje.Depend.Afectacion!O86)</f>
        <v xml:space="preserve">A 02 02 01 003 005 </v>
      </c>
      <c r="B65" s="80"/>
      <c r="C65" s="80"/>
      <c r="D65" s="80"/>
      <c r="E65" s="33" t="str">
        <f>+Eje.Depend.Afectacion!S86</f>
        <v>OTROS PRODUCTOS QUÍMICOS; FIBRAS ARTIFICIALES (O FIBRAS INDUSTRIALES HECHAS POR EL HOMBRE)</v>
      </c>
      <c r="F65" s="33" t="str">
        <f>+Eje.Depend.Afectacion!AA86</f>
        <v>Nación</v>
      </c>
      <c r="G65" s="33" t="str">
        <f>+Eje.Depend.Afectacion!AF86</f>
        <v>CSF</v>
      </c>
      <c r="H65" s="33" t="str">
        <f>+Eje.Depend.Afectacion!AI86</f>
        <v>10</v>
      </c>
      <c r="I65" s="33" t="str">
        <f>+Eje.Depend.Afectacion!AJ86</f>
        <v>RECURSOS CORRIENTES</v>
      </c>
      <c r="J65" s="32">
        <f>+Eje.Depend.Afectacion!$AP$86</f>
        <v>34280608.409999996</v>
      </c>
      <c r="K65" s="32">
        <f>+Eje.Depend.Afectacion!$AQ$86</f>
        <v>34280608.409999996</v>
      </c>
      <c r="L65" s="32">
        <f>+Eje.Depend.Afectacion!$AR$86</f>
        <v>0</v>
      </c>
      <c r="M65" s="32">
        <f>+Eje.Depend.Afectacion!$AS$86</f>
        <v>0</v>
      </c>
      <c r="N65" s="32">
        <f>+Eje.Depend.Afectacion!$AU$86</f>
        <v>34280608.409999996</v>
      </c>
      <c r="O65" s="32">
        <f>+Eje.Depend.Afectacion!$AW$86</f>
        <v>0</v>
      </c>
      <c r="P65" s="32">
        <f>+Eje.Depend.Afectacion!$AX$86</f>
        <v>34280608.409999996</v>
      </c>
      <c r="Q65" s="32">
        <f>+Eje.Depend.Afectacion!$AY$86</f>
        <v>0</v>
      </c>
      <c r="R65" s="32">
        <f>+Eje.Depend.Afectacion!$AZ$86</f>
        <v>34280608.409999996</v>
      </c>
      <c r="S65" s="32">
        <f>+Eje.Depend.Afectacion!$BA$86</f>
        <v>0</v>
      </c>
      <c r="T65" s="32">
        <f>+Eje.Depend.Afectacion!$BB$86</f>
        <v>34280608.409999996</v>
      </c>
      <c r="U65" s="32">
        <f>+Eje.Depend.Afectacion!$BC$86</f>
        <v>0</v>
      </c>
      <c r="V65" s="32">
        <f>+Eje.Depend.Afectacion!$BD$86</f>
        <v>0</v>
      </c>
      <c r="W65" s="32">
        <f t="shared" si="0"/>
        <v>100</v>
      </c>
    </row>
    <row r="66" spans="1:23" ht="22.5" x14ac:dyDescent="0.25">
      <c r="A66" s="80" t="str">
        <f>_xlfn.CONCAT(Eje.Depend.Afectacion!A87," ", Eje.Depend.Afectacion!C87," ",Eje.Depend.Afectacion!E87," ",Eje.Depend.Afectacion!G87," ",Eje.Depend.Afectacion!I87," ",Eje.Depend.Afectacion!L87," ",Eje.Depend.Afectacion!O87)</f>
        <v xml:space="preserve">A 02 02 01 003 006 </v>
      </c>
      <c r="B66" s="80"/>
      <c r="C66" s="80"/>
      <c r="D66" s="80"/>
      <c r="E66" s="33" t="str">
        <f>+Eje.Depend.Afectacion!S87</f>
        <v>PRODUCTOS DE CAUCHO Y PLÁSTICO</v>
      </c>
      <c r="F66" s="33" t="str">
        <f>+Eje.Depend.Afectacion!AA87</f>
        <v>Nación</v>
      </c>
      <c r="G66" s="33" t="str">
        <f>+Eje.Depend.Afectacion!AF87</f>
        <v>CSF</v>
      </c>
      <c r="H66" s="33" t="str">
        <f>+Eje.Depend.Afectacion!AI87</f>
        <v>10</v>
      </c>
      <c r="I66" s="33" t="str">
        <f>+Eje.Depend.Afectacion!AJ87</f>
        <v>RECURSOS CORRIENTES</v>
      </c>
      <c r="J66" s="32">
        <f>+Eje.Depend.Afectacion!$AP$87</f>
        <v>12534030.9</v>
      </c>
      <c r="K66" s="32">
        <f>+Eje.Depend.Afectacion!$AQ$87</f>
        <v>12534030.9</v>
      </c>
      <c r="L66" s="32">
        <f>+Eje.Depend.Afectacion!$AR$87</f>
        <v>0</v>
      </c>
      <c r="M66" s="32">
        <f>+Eje.Depend.Afectacion!$AS$87</f>
        <v>0</v>
      </c>
      <c r="N66" s="32">
        <f>+Eje.Depend.Afectacion!$AU$87</f>
        <v>4534030.9000000004</v>
      </c>
      <c r="O66" s="32">
        <f>+Eje.Depend.Afectacion!$AW$87</f>
        <v>8000000</v>
      </c>
      <c r="P66" s="32">
        <f>+Eje.Depend.Afectacion!$AX$87</f>
        <v>4534030.9000000004</v>
      </c>
      <c r="Q66" s="32">
        <f>+Eje.Depend.Afectacion!$AY$87</f>
        <v>0</v>
      </c>
      <c r="R66" s="32">
        <f>+Eje.Depend.Afectacion!$AZ$87</f>
        <v>4534030.9000000004</v>
      </c>
      <c r="S66" s="32">
        <f>+Eje.Depend.Afectacion!$BA$87</f>
        <v>0</v>
      </c>
      <c r="T66" s="32">
        <f>+Eje.Depend.Afectacion!$BB$87</f>
        <v>4534030.9000000004</v>
      </c>
      <c r="U66" s="32">
        <f>+Eje.Depend.Afectacion!$BC$87</f>
        <v>0</v>
      </c>
      <c r="V66" s="32">
        <f>+Eje.Depend.Afectacion!$BD$87</f>
        <v>0</v>
      </c>
      <c r="W66" s="32">
        <f t="shared" si="0"/>
        <v>36.173765137279183</v>
      </c>
    </row>
    <row r="67" spans="1:23" ht="22.5" x14ac:dyDescent="0.25">
      <c r="A67" s="80" t="str">
        <f>_xlfn.CONCAT(Eje.Depend.Afectacion!A88," ", Eje.Depend.Afectacion!C88," ",Eje.Depend.Afectacion!E88," ",Eje.Depend.Afectacion!G88," ",Eje.Depend.Afectacion!I88," ",Eje.Depend.Afectacion!L88," ",Eje.Depend.Afectacion!O88)</f>
        <v xml:space="preserve">A 02 02 01 003 008 </v>
      </c>
      <c r="B67" s="80"/>
      <c r="C67" s="80"/>
      <c r="D67" s="80"/>
      <c r="E67" s="33" t="str">
        <f>+Eje.Depend.Afectacion!S88</f>
        <v>OTROS BIENES TRANSPORTABLES N.C.P.</v>
      </c>
      <c r="F67" s="33" t="str">
        <f>+Eje.Depend.Afectacion!AA88</f>
        <v>Nación</v>
      </c>
      <c r="G67" s="33" t="str">
        <f>+Eje.Depend.Afectacion!AF88</f>
        <v>CSF</v>
      </c>
      <c r="H67" s="33" t="str">
        <f>+Eje.Depend.Afectacion!AI88</f>
        <v>10</v>
      </c>
      <c r="I67" s="33" t="str">
        <f>+Eje.Depend.Afectacion!AJ88</f>
        <v>RECURSOS CORRIENTES</v>
      </c>
      <c r="J67" s="32">
        <f>+Eje.Depend.Afectacion!$AP$88</f>
        <v>668478426.96000004</v>
      </c>
      <c r="K67" s="32">
        <f>+Eje.Depend.Afectacion!$AQ$88</f>
        <v>668478426.96000004</v>
      </c>
      <c r="L67" s="32">
        <f>+Eje.Depend.Afectacion!$AR$88</f>
        <v>0</v>
      </c>
      <c r="M67" s="32">
        <f>+Eje.Depend.Afectacion!$AS$88</f>
        <v>0</v>
      </c>
      <c r="N67" s="32">
        <f>+Eje.Depend.Afectacion!$AU$88</f>
        <v>558290205.96000004</v>
      </c>
      <c r="O67" s="32">
        <f>+Eje.Depend.Afectacion!$AW$88</f>
        <v>110188221</v>
      </c>
      <c r="P67" s="32">
        <f>+Eje.Depend.Afectacion!$AX$88</f>
        <v>72205190.959999993</v>
      </c>
      <c r="Q67" s="32">
        <f>+Eje.Depend.Afectacion!$AY$88</f>
        <v>486085015</v>
      </c>
      <c r="R67" s="32">
        <f>+Eje.Depend.Afectacion!$AZ$88</f>
        <v>72205190.959999993</v>
      </c>
      <c r="S67" s="32">
        <f>+Eje.Depend.Afectacion!$BA$88</f>
        <v>0</v>
      </c>
      <c r="T67" s="32">
        <f>+Eje.Depend.Afectacion!$BB$88</f>
        <v>72205190.959999993</v>
      </c>
      <c r="U67" s="32">
        <f>+Eje.Depend.Afectacion!$BC$88</f>
        <v>0</v>
      </c>
      <c r="V67" s="32">
        <f>+Eje.Depend.Afectacion!$BD$88</f>
        <v>0</v>
      </c>
      <c r="W67" s="32">
        <f t="shared" si="0"/>
        <v>83.516562905238928</v>
      </c>
    </row>
    <row r="68" spans="1:23" ht="22.5" x14ac:dyDescent="0.25">
      <c r="A68" s="79" t="str">
        <f>_xlfn.CONCAT(Eje.Depend.Afectacion!A89," ", Eje.Depend.Afectacion!C89," ",Eje.Depend.Afectacion!E89," ",Eje.Depend.Afectacion!G89," ",Eje.Depend.Afectacion!I89," ",Eje.Depend.Afectacion!L89," ",Eje.Depend.Afectacion!O89)</f>
        <v xml:space="preserve">A 02 02 01 004  </v>
      </c>
      <c r="B68" s="79"/>
      <c r="C68" s="79"/>
      <c r="D68" s="79"/>
      <c r="E68" s="30" t="str">
        <f>+Eje.Depend.Afectacion!S89</f>
        <v>PRODUCTOS METÁLICOS Y PAQUETES DE SOFTWARE</v>
      </c>
      <c r="F68" s="30" t="str">
        <f>+Eje.Depend.Afectacion!AA89</f>
        <v>Nación</v>
      </c>
      <c r="G68" s="30" t="str">
        <f>+Eje.Depend.Afectacion!AF89</f>
        <v>CSF</v>
      </c>
      <c r="H68" s="30" t="str">
        <f>+Eje.Depend.Afectacion!AI89</f>
        <v>10</v>
      </c>
      <c r="I68" s="30" t="str">
        <f>+Eje.Depend.Afectacion!AJ89</f>
        <v>RECURSOS CORRIENTES</v>
      </c>
      <c r="J68" s="31">
        <f>+Eje.Depend.Afectacion!$AP$89</f>
        <v>299114755.47000003</v>
      </c>
      <c r="K68" s="31">
        <f>+Eje.Depend.Afectacion!$AQ$89</f>
        <v>299114755.47000003</v>
      </c>
      <c r="L68" s="31">
        <f>+Eje.Depend.Afectacion!$AR$89</f>
        <v>0</v>
      </c>
      <c r="M68" s="31">
        <f>+Eje.Depend.Afectacion!$AS$89</f>
        <v>0</v>
      </c>
      <c r="N68" s="31">
        <f>+Eje.Depend.Afectacion!$AU$89</f>
        <v>241537303.47</v>
      </c>
      <c r="O68" s="31">
        <f>+Eje.Depend.Afectacion!$AW$89</f>
        <v>57577452</v>
      </c>
      <c r="P68" s="31">
        <f>+Eje.Depend.Afectacion!$AX$89</f>
        <v>198624585.80000001</v>
      </c>
      <c r="Q68" s="31">
        <f>+Eje.Depend.Afectacion!$AY$89</f>
        <v>42912717.670000002</v>
      </c>
      <c r="R68" s="31">
        <f>+Eje.Depend.Afectacion!$AZ$89</f>
        <v>198624585.80000001</v>
      </c>
      <c r="S68" s="31">
        <f>+Eje.Depend.Afectacion!$BA$89</f>
        <v>0</v>
      </c>
      <c r="T68" s="31">
        <f>+Eje.Depend.Afectacion!$BB$89</f>
        <v>198624585.80000001</v>
      </c>
      <c r="U68" s="31">
        <f>+Eje.Depend.Afectacion!$BC$89</f>
        <v>0</v>
      </c>
      <c r="V68" s="31">
        <f>+Eje.Depend.Afectacion!$BD$89</f>
        <v>0</v>
      </c>
      <c r="W68" s="32">
        <f t="shared" si="0"/>
        <v>80.750714918918533</v>
      </c>
    </row>
    <row r="69" spans="1:23" ht="22.5" x14ac:dyDescent="0.25">
      <c r="A69" s="80" t="str">
        <f>_xlfn.CONCAT(Eje.Depend.Afectacion!A90," ", Eje.Depend.Afectacion!C90," ",Eje.Depend.Afectacion!E90," ",Eje.Depend.Afectacion!G90," ",Eje.Depend.Afectacion!I90," ",Eje.Depend.Afectacion!L90," ",Eje.Depend.Afectacion!O90)</f>
        <v xml:space="preserve">A 02 02 01 004 002 </v>
      </c>
      <c r="B69" s="80"/>
      <c r="C69" s="80"/>
      <c r="D69" s="80"/>
      <c r="E69" s="33" t="str">
        <f>+Eje.Depend.Afectacion!S90</f>
        <v>PRODUCTOS METÁLICOS ELABORADOS (EXCEPTO MAQUINARIA Y EQUIPO)</v>
      </c>
      <c r="F69" s="33" t="str">
        <f>+Eje.Depend.Afectacion!AA90</f>
        <v>Nación</v>
      </c>
      <c r="G69" s="33" t="str">
        <f>+Eje.Depend.Afectacion!AF90</f>
        <v>CSF</v>
      </c>
      <c r="H69" s="33" t="str">
        <f>+Eje.Depend.Afectacion!AI90</f>
        <v>10</v>
      </c>
      <c r="I69" s="33" t="str">
        <f>+Eje.Depend.Afectacion!AJ90</f>
        <v>RECURSOS CORRIENTES</v>
      </c>
      <c r="J69" s="32">
        <f>+Eje.Depend.Afectacion!$AP$90</f>
        <v>0</v>
      </c>
      <c r="K69" s="32">
        <f>+Eje.Depend.Afectacion!$AQ$90</f>
        <v>0</v>
      </c>
      <c r="L69" s="32">
        <f>+Eje.Depend.Afectacion!$AR$90</f>
        <v>0</v>
      </c>
      <c r="M69" s="32">
        <f>+Eje.Depend.Afectacion!$AS$90</f>
        <v>0</v>
      </c>
      <c r="N69" s="32">
        <f>+Eje.Depend.Afectacion!$AU$90</f>
        <v>0</v>
      </c>
      <c r="O69" s="32">
        <f>+Eje.Depend.Afectacion!$AW$90</f>
        <v>0</v>
      </c>
      <c r="P69" s="32">
        <f>+Eje.Depend.Afectacion!$AX$90</f>
        <v>0</v>
      </c>
      <c r="Q69" s="32">
        <f>+Eje.Depend.Afectacion!$AY$90</f>
        <v>0</v>
      </c>
      <c r="R69" s="32">
        <f>+Eje.Depend.Afectacion!$AZ$90</f>
        <v>0</v>
      </c>
      <c r="S69" s="32">
        <f>+Eje.Depend.Afectacion!$BA$90</f>
        <v>0</v>
      </c>
      <c r="T69" s="32">
        <f>+Eje.Depend.Afectacion!$BB$90</f>
        <v>0</v>
      </c>
      <c r="U69" s="32">
        <f>+Eje.Depend.Afectacion!$BC$90</f>
        <v>0</v>
      </c>
      <c r="V69" s="32">
        <f>+Eje.Depend.Afectacion!$BD$90</f>
        <v>0</v>
      </c>
      <c r="W69" s="32" t="e">
        <f t="shared" si="0"/>
        <v>#DIV/0!</v>
      </c>
    </row>
    <row r="70" spans="1:23" ht="22.5" x14ac:dyDescent="0.25">
      <c r="A70" s="80" t="str">
        <f>_xlfn.CONCAT(Eje.Depend.Afectacion!A91," ", Eje.Depend.Afectacion!C91," ",Eje.Depend.Afectacion!E91," ",Eje.Depend.Afectacion!G91," ",Eje.Depend.Afectacion!I91," ",Eje.Depend.Afectacion!L91," ",Eje.Depend.Afectacion!O91)</f>
        <v xml:space="preserve">A 02 02 01 004 003 </v>
      </c>
      <c r="B70" s="80"/>
      <c r="C70" s="80"/>
      <c r="D70" s="80"/>
      <c r="E70" s="33" t="str">
        <f>+Eje.Depend.Afectacion!S91</f>
        <v>MAQUINARIA PARA USO GENERAL</v>
      </c>
      <c r="F70" s="33" t="str">
        <f>+Eje.Depend.Afectacion!AA91</f>
        <v>Nación</v>
      </c>
      <c r="G70" s="33" t="str">
        <f>+Eje.Depend.Afectacion!AF91</f>
        <v>CSF</v>
      </c>
      <c r="H70" s="33" t="str">
        <f>+Eje.Depend.Afectacion!AI91</f>
        <v>10</v>
      </c>
      <c r="I70" s="33" t="str">
        <f>+Eje.Depend.Afectacion!AJ91</f>
        <v>RECURSOS CORRIENTES</v>
      </c>
      <c r="J70" s="32">
        <f>+Eje.Depend.Afectacion!$AP$91</f>
        <v>186670605</v>
      </c>
      <c r="K70" s="32">
        <f>+Eje.Depend.Afectacion!$AQ$91</f>
        <v>186670605</v>
      </c>
      <c r="L70" s="32">
        <f>+Eje.Depend.Afectacion!$AR$91</f>
        <v>0</v>
      </c>
      <c r="M70" s="32">
        <f>+Eje.Depend.Afectacion!$AS$91</f>
        <v>0</v>
      </c>
      <c r="N70" s="32">
        <f>+Eje.Depend.Afectacion!$AU$91</f>
        <v>186186646</v>
      </c>
      <c r="O70" s="32">
        <f>+Eje.Depend.Afectacion!$AW$91</f>
        <v>483959</v>
      </c>
      <c r="P70" s="32">
        <f>+Eje.Depend.Afectacion!$AX$91</f>
        <v>165390470</v>
      </c>
      <c r="Q70" s="32">
        <f>+Eje.Depend.Afectacion!$AY$91</f>
        <v>20796176</v>
      </c>
      <c r="R70" s="32">
        <f>+Eje.Depend.Afectacion!$AZ$91</f>
        <v>165390470</v>
      </c>
      <c r="S70" s="32">
        <f>+Eje.Depend.Afectacion!$BA$91</f>
        <v>0</v>
      </c>
      <c r="T70" s="32">
        <f>+Eje.Depend.Afectacion!$BB$91</f>
        <v>165390470</v>
      </c>
      <c r="U70" s="32">
        <f>+Eje.Depend.Afectacion!$BC$91</f>
        <v>0</v>
      </c>
      <c r="V70" s="32">
        <f>+Eje.Depend.Afectacion!$BD$91</f>
        <v>0</v>
      </c>
      <c r="W70" s="32">
        <f t="shared" si="0"/>
        <v>99.740741719886756</v>
      </c>
    </row>
    <row r="71" spans="1:23" ht="22.5" x14ac:dyDescent="0.25">
      <c r="A71" s="80" t="str">
        <f>_xlfn.CONCAT(Eje.Depend.Afectacion!A92," ", Eje.Depend.Afectacion!C92," ",Eje.Depend.Afectacion!E92," ",Eje.Depend.Afectacion!G92," ",Eje.Depend.Afectacion!I92," ",Eje.Depend.Afectacion!L92," ",Eje.Depend.Afectacion!O92)</f>
        <v xml:space="preserve">A 02 02 01 004 005 </v>
      </c>
      <c r="B71" s="80"/>
      <c r="C71" s="80"/>
      <c r="D71" s="80"/>
      <c r="E71" s="33" t="str">
        <f>+Eje.Depend.Afectacion!S92</f>
        <v>MAQUINARIA DE OFICINA, CONTABILIDAD E INFORMÁTICA</v>
      </c>
      <c r="F71" s="33" t="str">
        <f>+Eje.Depend.Afectacion!AA92</f>
        <v>Nación</v>
      </c>
      <c r="G71" s="33" t="str">
        <f>+Eje.Depend.Afectacion!AF92</f>
        <v>CSF</v>
      </c>
      <c r="H71" s="33" t="str">
        <f>+Eje.Depend.Afectacion!AI92</f>
        <v>10</v>
      </c>
      <c r="I71" s="33" t="str">
        <f>+Eje.Depend.Afectacion!AJ92</f>
        <v>RECURSOS CORRIENTES</v>
      </c>
      <c r="J71" s="32">
        <f>+Eje.Depend.Afectacion!$AP$92</f>
        <v>36590684</v>
      </c>
      <c r="K71" s="32">
        <f>+Eje.Depend.Afectacion!$AQ$92</f>
        <v>36590684</v>
      </c>
      <c r="L71" s="32">
        <f>+Eje.Depend.Afectacion!$AR$92</f>
        <v>0</v>
      </c>
      <c r="M71" s="32">
        <f>+Eje.Depend.Afectacion!$AS$92</f>
        <v>0</v>
      </c>
      <c r="N71" s="32">
        <f>+Eje.Depend.Afectacion!$AU$92</f>
        <v>36497191</v>
      </c>
      <c r="O71" s="32">
        <f>+Eje.Depend.Afectacion!$AW$92</f>
        <v>93493</v>
      </c>
      <c r="P71" s="32">
        <f>+Eje.Depend.Afectacion!$AX$92</f>
        <v>14380684</v>
      </c>
      <c r="Q71" s="32">
        <f>+Eje.Depend.Afectacion!$AY$92</f>
        <v>22116507</v>
      </c>
      <c r="R71" s="32">
        <f>+Eje.Depend.Afectacion!$AZ$92</f>
        <v>14380684</v>
      </c>
      <c r="S71" s="32">
        <f>+Eje.Depend.Afectacion!$BA$92</f>
        <v>0</v>
      </c>
      <c r="T71" s="32">
        <f>+Eje.Depend.Afectacion!$BB$92</f>
        <v>14380684</v>
      </c>
      <c r="U71" s="32">
        <f>+Eje.Depend.Afectacion!$BC$92</f>
        <v>0</v>
      </c>
      <c r="V71" s="32">
        <f>+Eje.Depend.Afectacion!$BD$92</f>
        <v>0</v>
      </c>
      <c r="W71" s="32">
        <f t="shared" si="0"/>
        <v>99.744489608338554</v>
      </c>
    </row>
    <row r="72" spans="1:23" ht="22.5" x14ac:dyDescent="0.25">
      <c r="A72" s="80" t="str">
        <f>_xlfn.CONCAT(Eje.Depend.Afectacion!A93," ", Eje.Depend.Afectacion!C93," ",Eje.Depend.Afectacion!E93," ",Eje.Depend.Afectacion!G93," ",Eje.Depend.Afectacion!I93," ",Eje.Depend.Afectacion!L93," ",Eje.Depend.Afectacion!O93)</f>
        <v xml:space="preserve">A 02 02 01 004 006 </v>
      </c>
      <c r="B72" s="80"/>
      <c r="C72" s="80"/>
      <c r="D72" s="80"/>
      <c r="E72" s="33" t="str">
        <f>+Eje.Depend.Afectacion!S93</f>
        <v>MAQUINARIA Y APARATOS ELÉCTRICOS</v>
      </c>
      <c r="F72" s="33" t="str">
        <f>+Eje.Depend.Afectacion!AA93</f>
        <v>Nación</v>
      </c>
      <c r="G72" s="33" t="str">
        <f>+Eje.Depend.Afectacion!AF93</f>
        <v>CSF</v>
      </c>
      <c r="H72" s="33" t="str">
        <f>+Eje.Depend.Afectacion!AI93</f>
        <v>10</v>
      </c>
      <c r="I72" s="33" t="str">
        <f>+Eje.Depend.Afectacion!AJ93</f>
        <v>RECURSOS CORRIENTES</v>
      </c>
      <c r="J72" s="32">
        <f>+Eje.Depend.Afectacion!$AP$93</f>
        <v>67853565</v>
      </c>
      <c r="K72" s="32">
        <f>+Eje.Depend.Afectacion!$AQ$93</f>
        <v>67853565</v>
      </c>
      <c r="L72" s="32">
        <f>+Eje.Depend.Afectacion!$AR$93</f>
        <v>0</v>
      </c>
      <c r="M72" s="32">
        <f>+Eje.Depend.Afectacion!$AS$93</f>
        <v>0</v>
      </c>
      <c r="N72" s="32">
        <f>+Eje.Depend.Afectacion!$AU$93</f>
        <v>17853565</v>
      </c>
      <c r="O72" s="32">
        <f>+Eje.Depend.Afectacion!$AW$93</f>
        <v>50000000</v>
      </c>
      <c r="P72" s="32">
        <f>+Eje.Depend.Afectacion!$AX$93</f>
        <v>17853531.920000002</v>
      </c>
      <c r="Q72" s="32">
        <f>+Eje.Depend.Afectacion!$AY$93</f>
        <v>33.08</v>
      </c>
      <c r="R72" s="32">
        <f>+Eje.Depend.Afectacion!$AZ$93</f>
        <v>17853531.920000002</v>
      </c>
      <c r="S72" s="32">
        <f>+Eje.Depend.Afectacion!$BA$93</f>
        <v>0</v>
      </c>
      <c r="T72" s="32">
        <f>+Eje.Depend.Afectacion!$BB$93</f>
        <v>17853531.920000002</v>
      </c>
      <c r="U72" s="32">
        <f>+Eje.Depend.Afectacion!$BC$93</f>
        <v>0</v>
      </c>
      <c r="V72" s="32">
        <f>+Eje.Depend.Afectacion!$BD$93</f>
        <v>0</v>
      </c>
      <c r="W72" s="32">
        <f t="shared" ref="W72:W146" si="1">+(N72/J72)*100</f>
        <v>26.31190417187365</v>
      </c>
    </row>
    <row r="73" spans="1:23" ht="22.5" x14ac:dyDescent="0.25">
      <c r="A73" s="80" t="str">
        <f>_xlfn.CONCAT(Eje.Depend.Afectacion!A94," ", Eje.Depend.Afectacion!C94," ",Eje.Depend.Afectacion!E94," ",Eje.Depend.Afectacion!G94," ",Eje.Depend.Afectacion!I94," ",Eje.Depend.Afectacion!L94," ",Eje.Depend.Afectacion!O94)</f>
        <v xml:space="preserve">A 02 02 01 004 007 </v>
      </c>
      <c r="B73" s="80"/>
      <c r="C73" s="80"/>
      <c r="D73" s="80"/>
      <c r="E73" s="33" t="str">
        <f>+Eje.Depend.Afectacion!S94</f>
        <v>EQUIPO Y APARATOS DE RADIO, TELEVISIÓN Y COMUNICACIONES</v>
      </c>
      <c r="F73" s="33" t="str">
        <f>+Eje.Depend.Afectacion!AA94</f>
        <v>Nación</v>
      </c>
      <c r="G73" s="33" t="str">
        <f>+Eje.Depend.Afectacion!AF94</f>
        <v>CSF</v>
      </c>
      <c r="H73" s="33" t="str">
        <f>+Eje.Depend.Afectacion!AI94</f>
        <v>10</v>
      </c>
      <c r="I73" s="33" t="str">
        <f>+Eje.Depend.Afectacion!AJ94</f>
        <v>RECURSOS CORRIENTES</v>
      </c>
      <c r="J73" s="32">
        <f>+Eje.Depend.Afectacion!$AP$94</f>
        <v>7999901.4699999997</v>
      </c>
      <c r="K73" s="32">
        <f>+Eje.Depend.Afectacion!$AQ$94</f>
        <v>7999901.4699999997</v>
      </c>
      <c r="L73" s="32">
        <f>+Eje.Depend.Afectacion!$AR$94</f>
        <v>0</v>
      </c>
      <c r="M73" s="32">
        <f>+Eje.Depend.Afectacion!$AS$94</f>
        <v>0</v>
      </c>
      <c r="N73" s="32">
        <f>+Eje.Depend.Afectacion!$AU$94</f>
        <v>999901.47</v>
      </c>
      <c r="O73" s="32">
        <f>+Eje.Depend.Afectacion!$AW$94</f>
        <v>7000000</v>
      </c>
      <c r="P73" s="32">
        <f>+Eje.Depend.Afectacion!$AX$94</f>
        <v>999899.88</v>
      </c>
      <c r="Q73" s="32">
        <f>+Eje.Depend.Afectacion!$AY$94</f>
        <v>1.59</v>
      </c>
      <c r="R73" s="32">
        <f>+Eje.Depend.Afectacion!$AZ$94</f>
        <v>999899.88</v>
      </c>
      <c r="S73" s="32">
        <f>+Eje.Depend.Afectacion!$BA$94</f>
        <v>0</v>
      </c>
      <c r="T73" s="32">
        <f>+Eje.Depend.Afectacion!$BB$94</f>
        <v>999899.88</v>
      </c>
      <c r="U73" s="32">
        <f>+Eje.Depend.Afectacion!$BC$94</f>
        <v>0</v>
      </c>
      <c r="V73" s="32">
        <f>+Eje.Depend.Afectacion!$BD$94</f>
        <v>0</v>
      </c>
      <c r="W73" s="32">
        <f t="shared" si="1"/>
        <v>12.498922314851962</v>
      </c>
    </row>
    <row r="74" spans="1:23" ht="22.5" x14ac:dyDescent="0.25">
      <c r="A74" s="79" t="str">
        <f>_xlfn.CONCAT(Eje.Depend.Afectacion!A95," ", Eje.Depend.Afectacion!C95," ",Eje.Depend.Afectacion!E95," ",Eje.Depend.Afectacion!G95," ",Eje.Depend.Afectacion!I95," ",Eje.Depend.Afectacion!L95," ",Eje.Depend.Afectacion!O95)</f>
        <v xml:space="preserve">A 02 02 02   </v>
      </c>
      <c r="B74" s="79"/>
      <c r="C74" s="79"/>
      <c r="D74" s="79"/>
      <c r="E74" s="30" t="str">
        <f>+Eje.Depend.Afectacion!S95</f>
        <v>ADQUISICIÓN DE SERVICIOS</v>
      </c>
      <c r="F74" s="30" t="str">
        <f>+Eje.Depend.Afectacion!AA95</f>
        <v>Nación</v>
      </c>
      <c r="G74" s="30" t="str">
        <f>+Eje.Depend.Afectacion!AF95</f>
        <v>CSF</v>
      </c>
      <c r="H74" s="30" t="str">
        <f>+Eje.Depend.Afectacion!AI95</f>
        <v>10</v>
      </c>
      <c r="I74" s="30" t="str">
        <f>+Eje.Depend.Afectacion!AJ95</f>
        <v>RECURSOS CORRIENTES</v>
      </c>
      <c r="J74" s="31">
        <f>+Eje.Depend.Afectacion!$AP$95+Eje.Depend.Afectacion!$AP$177</f>
        <v>14823566944.190001</v>
      </c>
      <c r="K74" s="31">
        <f>+Eje.Depend.Afectacion!$AQ$95+Eje.Depend.Afectacion!$AQ$177</f>
        <v>14777585144.190001</v>
      </c>
      <c r="L74" s="31">
        <f>+Eje.Depend.Afectacion!$AR$95+Eje.Depend.Afectacion!$AR$177</f>
        <v>45981800</v>
      </c>
      <c r="M74" s="31">
        <f>+Eje.Depend.Afectacion!$AS$95+Eje.Depend.Afectacion!$AS$177</f>
        <v>0</v>
      </c>
      <c r="N74" s="31">
        <f>+Eje.Depend.Afectacion!$AU$95+Eje.Depend.Afectacion!$AU$177</f>
        <v>13912181576.23</v>
      </c>
      <c r="O74" s="31">
        <f>+Eje.Depend.Afectacion!$AW$95+Eje.Depend.Afectacion!$AW$177</f>
        <v>865403567.96000004</v>
      </c>
      <c r="P74" s="31">
        <f>+Eje.Depend.Afectacion!$AX$95+Eje.Depend.Afectacion!$AX$177</f>
        <v>10668814814.690001</v>
      </c>
      <c r="Q74" s="31">
        <f>+Eje.Depend.Afectacion!$AY$95+Eje.Depend.Afectacion!$AY$177</f>
        <v>3243366761.54</v>
      </c>
      <c r="R74" s="31">
        <f>+Eje.Depend.Afectacion!$AZ$95+Eje.Depend.Afectacion!$AZ$177</f>
        <v>10668814814.690001</v>
      </c>
      <c r="S74" s="31">
        <f>+Eje.Depend.Afectacion!$BA$95+Eje.Depend.Afectacion!$BA$177</f>
        <v>0</v>
      </c>
      <c r="T74" s="31">
        <f>+Eje.Depend.Afectacion!$BB$95+Eje.Depend.Afectacion!$BB$177</f>
        <v>10668814814.690001</v>
      </c>
      <c r="U74" s="31">
        <f>+Eje.Depend.Afectacion!$BC$95+Eje.Depend.Afectacion!$BC$177</f>
        <v>0</v>
      </c>
      <c r="V74" s="31">
        <f>+Eje.Depend.Afectacion!$BD$95+Eje.Depend.Afectacion!$BD$177</f>
        <v>37267.51</v>
      </c>
      <c r="W74" s="32">
        <f t="shared" si="1"/>
        <v>93.851780941852098</v>
      </c>
    </row>
    <row r="75" spans="1:23" ht="33.75" x14ac:dyDescent="0.25">
      <c r="A75" s="79" t="str">
        <f>_xlfn.CONCAT(Eje.Depend.Afectacion!A96," ", Eje.Depend.Afectacion!C96," ",Eje.Depend.Afectacion!E96," ",Eje.Depend.Afectacion!G96," ",Eje.Depend.Afectacion!I96," ",Eje.Depend.Afectacion!L96," ",Eje.Depend.Afectacion!O96)</f>
        <v xml:space="preserve">A 02 02 02   </v>
      </c>
      <c r="B75" s="79"/>
      <c r="C75" s="79"/>
      <c r="D75" s="79"/>
      <c r="E75" s="30" t="str">
        <f>+Eje.Depend.Afectacion!S96</f>
        <v>ADQUISICIÓN DE SERVICIOS</v>
      </c>
      <c r="F75" s="30" t="str">
        <f>+Eje.Depend.Afectacion!AA96</f>
        <v>Propios</v>
      </c>
      <c r="G75" s="30" t="str">
        <f>+Eje.Depend.Afectacion!AF96</f>
        <v>CSF</v>
      </c>
      <c r="H75" s="30" t="str">
        <f>+Eje.Depend.Afectacion!AI96</f>
        <v>21</v>
      </c>
      <c r="I75" s="30" t="str">
        <f>+Eje.Depend.Afectacion!AJ96</f>
        <v>OTROS RECURSOS DE TESORERIA</v>
      </c>
      <c r="J75" s="31">
        <f>+Eje.Depend.Afectacion!$AP$96</f>
        <v>596894000</v>
      </c>
      <c r="K75" s="31">
        <f>+Eje.Depend.Afectacion!$AQ$96</f>
        <v>591790000</v>
      </c>
      <c r="L75" s="31">
        <f>+Eje.Depend.Afectacion!$AR$96</f>
        <v>5104000</v>
      </c>
      <c r="M75" s="31">
        <f>+Eje.Depend.Afectacion!$AS$96</f>
        <v>0</v>
      </c>
      <c r="N75" s="31">
        <f>+Eje.Depend.Afectacion!$AU$96</f>
        <v>571906000</v>
      </c>
      <c r="O75" s="31">
        <f>+Eje.Depend.Afectacion!$AW$96</f>
        <v>19884000</v>
      </c>
      <c r="P75" s="31">
        <f>+Eje.Depend.Afectacion!$AX$96</f>
        <v>485355000</v>
      </c>
      <c r="Q75" s="31">
        <f>+Eje.Depend.Afectacion!$AY$96</f>
        <v>86551000</v>
      </c>
      <c r="R75" s="31">
        <f>+Eje.Depend.Afectacion!$AZ$96</f>
        <v>485355000</v>
      </c>
      <c r="S75" s="31">
        <f>+Eje.Depend.Afectacion!$BA$96</f>
        <v>0</v>
      </c>
      <c r="T75" s="31">
        <f>+Eje.Depend.Afectacion!$BB$96</f>
        <v>485355000</v>
      </c>
      <c r="U75" s="31">
        <f>+Eje.Depend.Afectacion!$BC$96</f>
        <v>0</v>
      </c>
      <c r="V75" s="31">
        <f>+Eje.Depend.Afectacion!$BD$96</f>
        <v>0</v>
      </c>
      <c r="W75" s="32">
        <f t="shared" si="1"/>
        <v>95.813662057249687</v>
      </c>
    </row>
    <row r="76" spans="1:23" ht="56.25" x14ac:dyDescent="0.25">
      <c r="A76" s="79" t="str">
        <f>_xlfn.CONCAT(Eje.Depend.Afectacion!A97," ", Eje.Depend.Afectacion!C97," ",Eje.Depend.Afectacion!E97," ",Eje.Depend.Afectacion!G97," ",Eje.Depend.Afectacion!I97," ",Eje.Depend.Afectacion!L97," ",Eje.Depend.Afectacion!O97)</f>
        <v xml:space="preserve">A 02 02 02 006  </v>
      </c>
      <c r="B76" s="79"/>
      <c r="C76" s="79"/>
      <c r="D76" s="79"/>
      <c r="E76" s="30" t="str">
        <f>+Eje.Depend.Afectacion!S97</f>
        <v>SERVICIOS DE ALOJAMIENTO; SERVICIOS DE SUMINISTRO DE COMIDAS Y BEBIDAS; SERVICIOS DE TRANSPORTE; Y SERVICIOS DE DISTRIBUCIÓN DE ELECTRICIDAD, GAS Y AGUA</v>
      </c>
      <c r="F76" s="30" t="str">
        <f>+Eje.Depend.Afectacion!AA97</f>
        <v>Nación</v>
      </c>
      <c r="G76" s="30" t="str">
        <f>+Eje.Depend.Afectacion!AF97</f>
        <v>CSF</v>
      </c>
      <c r="H76" s="30" t="str">
        <f>+Eje.Depend.Afectacion!AI97</f>
        <v>10</v>
      </c>
      <c r="I76" s="30" t="str">
        <f>+Eje.Depend.Afectacion!AJ97</f>
        <v>RECURSOS CORRIENTES</v>
      </c>
      <c r="J76" s="31">
        <f>+Eje.Depend.Afectacion!$AP$97</f>
        <v>1133071406.47</v>
      </c>
      <c r="K76" s="31">
        <f>+Eje.Depend.Afectacion!$AQ$97</f>
        <v>1133071406.47</v>
      </c>
      <c r="L76" s="31">
        <f>+Eje.Depend.Afectacion!$AR$97</f>
        <v>0</v>
      </c>
      <c r="M76" s="31">
        <f>+Eje.Depend.Afectacion!$AS$97</f>
        <v>0</v>
      </c>
      <c r="N76" s="31">
        <f>+Eje.Depend.Afectacion!$AU$97</f>
        <v>1087013491.49</v>
      </c>
      <c r="O76" s="31">
        <f>+Eje.Depend.Afectacion!$AW$97</f>
        <v>46057914.979999997</v>
      </c>
      <c r="P76" s="31">
        <f>+Eje.Depend.Afectacion!$AX$97</f>
        <v>974253739.85000002</v>
      </c>
      <c r="Q76" s="31">
        <f>+Eje.Depend.Afectacion!$AY$97</f>
        <v>112759751.64</v>
      </c>
      <c r="R76" s="31">
        <f>+Eje.Depend.Afectacion!$AZ$97</f>
        <v>974253739.85000002</v>
      </c>
      <c r="S76" s="31">
        <f>+Eje.Depend.Afectacion!$BA$97</f>
        <v>0</v>
      </c>
      <c r="T76" s="31">
        <f>+Eje.Depend.Afectacion!$BB$97</f>
        <v>974253739.85000002</v>
      </c>
      <c r="U76" s="31">
        <f>+Eje.Depend.Afectacion!$BC$97</f>
        <v>0</v>
      </c>
      <c r="V76" s="31">
        <f>+Eje.Depend.Afectacion!$BD$97</f>
        <v>242</v>
      </c>
      <c r="W76" s="32">
        <f t="shared" si="1"/>
        <v>95.935126884589721</v>
      </c>
    </row>
    <row r="77" spans="1:23" ht="22.5" x14ac:dyDescent="0.25">
      <c r="A77" s="80" t="str">
        <f>_xlfn.CONCAT(Eje.Depend.Afectacion!A98," ", Eje.Depend.Afectacion!C98," ",Eje.Depend.Afectacion!E98," ",Eje.Depend.Afectacion!G98," ",Eje.Depend.Afectacion!I98," ",Eje.Depend.Afectacion!L98," ",Eje.Depend.Afectacion!O98)</f>
        <v xml:space="preserve">A 02 02 02 006 003 </v>
      </c>
      <c r="B77" s="80"/>
      <c r="C77" s="80"/>
      <c r="D77" s="80"/>
      <c r="E77" s="33" t="str">
        <f>+Eje.Depend.Afectacion!S98</f>
        <v>ALOJAMIENTO; SERVICIOS DE SUMINISTROS DE COMIDAS Y BEBIDAS</v>
      </c>
      <c r="F77" s="33" t="str">
        <f>+Eje.Depend.Afectacion!AA98</f>
        <v>Nación</v>
      </c>
      <c r="G77" s="33" t="str">
        <f>+Eje.Depend.Afectacion!AF98</f>
        <v>CSF</v>
      </c>
      <c r="H77" s="33" t="str">
        <f>+Eje.Depend.Afectacion!AI98</f>
        <v>10</v>
      </c>
      <c r="I77" s="33" t="str">
        <f>+Eje.Depend.Afectacion!AJ98</f>
        <v>RECURSOS CORRIENTES</v>
      </c>
      <c r="J77" s="32">
        <f>+Eje.Depend.Afectacion!$AP$98</f>
        <v>60635000</v>
      </c>
      <c r="K77" s="32">
        <f>+Eje.Depend.Afectacion!$AQ$98</f>
        <v>60635000</v>
      </c>
      <c r="L77" s="32">
        <f>+Eje.Depend.Afectacion!$AR$98</f>
        <v>0</v>
      </c>
      <c r="M77" s="32">
        <f>+Eje.Depend.Afectacion!$AS$98</f>
        <v>0</v>
      </c>
      <c r="N77" s="32">
        <f>+Eje.Depend.Afectacion!$AU$98</f>
        <v>39835518</v>
      </c>
      <c r="O77" s="32">
        <f>+Eje.Depend.Afectacion!$AW$98</f>
        <v>20799482</v>
      </c>
      <c r="P77" s="32">
        <f>+Eje.Depend.Afectacion!$AX$98</f>
        <v>37935480</v>
      </c>
      <c r="Q77" s="32">
        <f>+Eje.Depend.Afectacion!$AY$98</f>
        <v>1900038</v>
      </c>
      <c r="R77" s="32">
        <f>+Eje.Depend.Afectacion!$AZ$98</f>
        <v>37935480</v>
      </c>
      <c r="S77" s="32">
        <f>+Eje.Depend.Afectacion!$BA$98</f>
        <v>0</v>
      </c>
      <c r="T77" s="32">
        <f>+Eje.Depend.Afectacion!$BB$98</f>
        <v>37935480</v>
      </c>
      <c r="U77" s="32">
        <f>+Eje.Depend.Afectacion!$BC$98</f>
        <v>0</v>
      </c>
      <c r="V77" s="32">
        <f>+Eje.Depend.Afectacion!$BD$98</f>
        <v>0</v>
      </c>
      <c r="W77" s="32">
        <f t="shared" si="1"/>
        <v>65.697234270635775</v>
      </c>
    </row>
    <row r="78" spans="1:23" ht="22.5" x14ac:dyDescent="0.25">
      <c r="A78" s="80" t="str">
        <f>_xlfn.CONCAT(Eje.Depend.Afectacion!A99," ", Eje.Depend.Afectacion!C99," ",Eje.Depend.Afectacion!E99," ",Eje.Depend.Afectacion!G99," ",Eje.Depend.Afectacion!I99," ",Eje.Depend.Afectacion!L99," ",Eje.Depend.Afectacion!O99)</f>
        <v xml:space="preserve">A 02 02 02 006 004 </v>
      </c>
      <c r="B78" s="80"/>
      <c r="C78" s="80"/>
      <c r="D78" s="80"/>
      <c r="E78" s="33" t="str">
        <f>+Eje.Depend.Afectacion!S99</f>
        <v>SERVICIOS DE TRANSPORTE DE PASAJEROS</v>
      </c>
      <c r="F78" s="33" t="str">
        <f>+Eje.Depend.Afectacion!AA99</f>
        <v>Nación</v>
      </c>
      <c r="G78" s="33" t="str">
        <f>+Eje.Depend.Afectacion!AF99</f>
        <v>CSF</v>
      </c>
      <c r="H78" s="33" t="str">
        <f>+Eje.Depend.Afectacion!AI99</f>
        <v>10</v>
      </c>
      <c r="I78" s="33" t="str">
        <f>+Eje.Depend.Afectacion!AJ99</f>
        <v>RECURSOS CORRIENTES</v>
      </c>
      <c r="J78" s="32">
        <f>+Eje.Depend.Afectacion!$AP$99</f>
        <v>131618989</v>
      </c>
      <c r="K78" s="32">
        <f>+Eje.Depend.Afectacion!$AQ$99</f>
        <v>131618989</v>
      </c>
      <c r="L78" s="32">
        <f>+Eje.Depend.Afectacion!$AR$99</f>
        <v>0</v>
      </c>
      <c r="M78" s="32">
        <f>+Eje.Depend.Afectacion!$AS$99</f>
        <v>0</v>
      </c>
      <c r="N78" s="32">
        <f>+Eje.Depend.Afectacion!$AU$99</f>
        <v>131618989</v>
      </c>
      <c r="O78" s="32">
        <f>+Eje.Depend.Afectacion!$AW$99</f>
        <v>0</v>
      </c>
      <c r="P78" s="32">
        <f>+Eje.Depend.Afectacion!$AX$99</f>
        <v>86946343</v>
      </c>
      <c r="Q78" s="32">
        <f>+Eje.Depend.Afectacion!$AY$99</f>
        <v>44672646</v>
      </c>
      <c r="R78" s="32">
        <f>+Eje.Depend.Afectacion!$AZ$99</f>
        <v>86946343</v>
      </c>
      <c r="S78" s="32">
        <f>+Eje.Depend.Afectacion!$BA$99</f>
        <v>0</v>
      </c>
      <c r="T78" s="32">
        <f>+Eje.Depend.Afectacion!$BB$99</f>
        <v>86946343</v>
      </c>
      <c r="U78" s="32">
        <f>+Eje.Depend.Afectacion!$BC$99</f>
        <v>0</v>
      </c>
      <c r="V78" s="32">
        <f>+Eje.Depend.Afectacion!$BD$99</f>
        <v>0</v>
      </c>
      <c r="W78" s="32">
        <f t="shared" si="1"/>
        <v>100</v>
      </c>
    </row>
    <row r="79" spans="1:23" ht="22.5" x14ac:dyDescent="0.25">
      <c r="A79" s="80" t="str">
        <f>_xlfn.CONCAT(Eje.Depend.Afectacion!A100," ", Eje.Depend.Afectacion!C100," ",Eje.Depend.Afectacion!E100," ",Eje.Depend.Afectacion!G100," ",Eje.Depend.Afectacion!I100," ",Eje.Depend.Afectacion!L100," ",Eje.Depend.Afectacion!O100)</f>
        <v xml:space="preserve">A 02 02 02 006 005 </v>
      </c>
      <c r="B79" s="80"/>
      <c r="C79" s="80"/>
      <c r="D79" s="80"/>
      <c r="E79" s="33" t="str">
        <f>+Eje.Depend.Afectacion!S100</f>
        <v>SERVICIOS DE TRANSPORTE DE CARGA</v>
      </c>
      <c r="F79" s="33" t="str">
        <f>+Eje.Depend.Afectacion!AA100</f>
        <v>Nación</v>
      </c>
      <c r="G79" s="33" t="str">
        <f>+Eje.Depend.Afectacion!AF100</f>
        <v>CSF</v>
      </c>
      <c r="H79" s="33" t="str">
        <f>+Eje.Depend.Afectacion!AI100</f>
        <v>10</v>
      </c>
      <c r="I79" s="33" t="str">
        <f>+Eje.Depend.Afectacion!AJ100</f>
        <v>RECURSOS CORRIENTES</v>
      </c>
      <c r="J79" s="32">
        <f>+Eje.Depend.Afectacion!$AP$100</f>
        <v>10000000</v>
      </c>
      <c r="K79" s="32">
        <f>+Eje.Depend.Afectacion!$AQ$100</f>
        <v>10000000</v>
      </c>
      <c r="L79" s="32">
        <f>+Eje.Depend.Afectacion!$AR$100</f>
        <v>0</v>
      </c>
      <c r="M79" s="32">
        <f>+Eje.Depend.Afectacion!$AS$100</f>
        <v>0</v>
      </c>
      <c r="N79" s="32">
        <f>+Eje.Depend.Afectacion!$AU$100</f>
        <v>10000000</v>
      </c>
      <c r="O79" s="32">
        <f>+Eje.Depend.Afectacion!$AW$100</f>
        <v>0</v>
      </c>
      <c r="P79" s="32">
        <f>+Eje.Depend.Afectacion!$AX$100</f>
        <v>8000000</v>
      </c>
      <c r="Q79" s="32">
        <f>+Eje.Depend.Afectacion!$AY$100</f>
        <v>2000000</v>
      </c>
      <c r="R79" s="32">
        <f>+Eje.Depend.Afectacion!$AZ$100</f>
        <v>8000000</v>
      </c>
      <c r="S79" s="32">
        <f>+Eje.Depend.Afectacion!$BA$100</f>
        <v>0</v>
      </c>
      <c r="T79" s="32">
        <f>+Eje.Depend.Afectacion!$BB$100</f>
        <v>8000000</v>
      </c>
      <c r="U79" s="32">
        <f>+Eje.Depend.Afectacion!$BC$100</f>
        <v>0</v>
      </c>
      <c r="V79" s="32">
        <f>+Eje.Depend.Afectacion!$BD$100</f>
        <v>0</v>
      </c>
      <c r="W79" s="32">
        <f t="shared" si="1"/>
        <v>100</v>
      </c>
    </row>
    <row r="80" spans="1:23" ht="22.5" x14ac:dyDescent="0.25">
      <c r="A80" s="80" t="str">
        <f>_xlfn.CONCAT(Eje.Depend.Afectacion!A101," ", Eje.Depend.Afectacion!C101," ",Eje.Depend.Afectacion!E101," ",Eje.Depend.Afectacion!G101," ",Eje.Depend.Afectacion!I101," ",Eje.Depend.Afectacion!L101," ",Eje.Depend.Afectacion!O101)</f>
        <v xml:space="preserve">A 02 02 02 006 008 </v>
      </c>
      <c r="B80" s="80"/>
      <c r="C80" s="80"/>
      <c r="D80" s="80"/>
      <c r="E80" s="33" t="str">
        <f>+Eje.Depend.Afectacion!S101</f>
        <v>SERVICIOS POSTALES Y DE MENSAJERÍA</v>
      </c>
      <c r="F80" s="33" t="str">
        <f>+Eje.Depend.Afectacion!AA101</f>
        <v>Nación</v>
      </c>
      <c r="G80" s="33" t="str">
        <f>+Eje.Depend.Afectacion!AF101</f>
        <v>CSF</v>
      </c>
      <c r="H80" s="33" t="str">
        <f>+Eje.Depend.Afectacion!AI101</f>
        <v>10</v>
      </c>
      <c r="I80" s="33" t="str">
        <f>+Eje.Depend.Afectacion!AJ101</f>
        <v>RECURSOS CORRIENTES</v>
      </c>
      <c r="J80" s="32">
        <f>+Eje.Depend.Afectacion!$AP$101</f>
        <v>112734000</v>
      </c>
      <c r="K80" s="32">
        <f>+Eje.Depend.Afectacion!$AQ$101</f>
        <v>112734000</v>
      </c>
      <c r="L80" s="32">
        <f>+Eje.Depend.Afectacion!$AR$101</f>
        <v>0</v>
      </c>
      <c r="M80" s="32">
        <f>+Eje.Depend.Afectacion!$AS$101</f>
        <v>0</v>
      </c>
      <c r="N80" s="32">
        <f>+Eje.Depend.Afectacion!$AU$101</f>
        <v>112734000</v>
      </c>
      <c r="O80" s="32">
        <f>+Eje.Depend.Afectacion!$AW$101</f>
        <v>0</v>
      </c>
      <c r="P80" s="32">
        <f>+Eje.Depend.Afectacion!$AX$101</f>
        <v>52820613</v>
      </c>
      <c r="Q80" s="32">
        <f>+Eje.Depend.Afectacion!$AY$101</f>
        <v>59913387</v>
      </c>
      <c r="R80" s="32">
        <f>+Eje.Depend.Afectacion!$AZ$101</f>
        <v>52820613</v>
      </c>
      <c r="S80" s="32">
        <f>+Eje.Depend.Afectacion!$BA$101</f>
        <v>0</v>
      </c>
      <c r="T80" s="32">
        <f>+Eje.Depend.Afectacion!$BB$101</f>
        <v>52820613</v>
      </c>
      <c r="U80" s="32">
        <f>+Eje.Depend.Afectacion!$BC$101</f>
        <v>0</v>
      </c>
      <c r="V80" s="32">
        <f>+Eje.Depend.Afectacion!$BD$101</f>
        <v>0</v>
      </c>
      <c r="W80" s="32">
        <f t="shared" si="1"/>
        <v>100</v>
      </c>
    </row>
    <row r="81" spans="1:23" ht="33.75" x14ac:dyDescent="0.25">
      <c r="A81" s="80" t="str">
        <f>_xlfn.CONCAT(Eje.Depend.Afectacion!A102," ", Eje.Depend.Afectacion!C102," ",Eje.Depend.Afectacion!E102," ",Eje.Depend.Afectacion!G102," ",Eje.Depend.Afectacion!I102," ",Eje.Depend.Afectacion!L102," ",Eje.Depend.Afectacion!O102)</f>
        <v xml:space="preserve">A 02 02 02 006 009 </v>
      </c>
      <c r="B81" s="80"/>
      <c r="C81" s="80"/>
      <c r="D81" s="80"/>
      <c r="E81" s="33" t="str">
        <f>+Eje.Depend.Afectacion!S102</f>
        <v>SERVICIOS DE DISTRIBUCIÓN DE ELECTRICIDAD, GAS Y AGUA (POR CUENTA PROPIA)</v>
      </c>
      <c r="F81" s="33" t="str">
        <f>+Eje.Depend.Afectacion!AA102</f>
        <v>Nación</v>
      </c>
      <c r="G81" s="33" t="str">
        <f>+Eje.Depend.Afectacion!AF102</f>
        <v>CSF</v>
      </c>
      <c r="H81" s="33" t="str">
        <f>+Eje.Depend.Afectacion!AI102</f>
        <v>10</v>
      </c>
      <c r="I81" s="33" t="str">
        <f>+Eje.Depend.Afectacion!AJ102</f>
        <v>RECURSOS CORRIENTES</v>
      </c>
      <c r="J81" s="32">
        <f>+Eje.Depend.Afectacion!$AP$102</f>
        <v>818083417.47000003</v>
      </c>
      <c r="K81" s="32">
        <f>+Eje.Depend.Afectacion!$AQ$102</f>
        <v>818083417.47000003</v>
      </c>
      <c r="L81" s="32">
        <f>+Eje.Depend.Afectacion!$AR$102</f>
        <v>0</v>
      </c>
      <c r="M81" s="32">
        <f>+Eje.Depend.Afectacion!$AS$102</f>
        <v>0</v>
      </c>
      <c r="N81" s="32">
        <f>+Eje.Depend.Afectacion!$AU$102</f>
        <v>792824984.49000001</v>
      </c>
      <c r="O81" s="32">
        <f>+Eje.Depend.Afectacion!$AW$102</f>
        <v>25258432.98</v>
      </c>
      <c r="P81" s="32">
        <f>+Eje.Depend.Afectacion!$AX$102</f>
        <v>788551303.85000002</v>
      </c>
      <c r="Q81" s="32">
        <f>+Eje.Depend.Afectacion!$AY$102</f>
        <v>4273680.6399999997</v>
      </c>
      <c r="R81" s="32">
        <f>+Eje.Depend.Afectacion!$AZ$102</f>
        <v>788551303.85000002</v>
      </c>
      <c r="S81" s="32">
        <f>+Eje.Depend.Afectacion!$BA$102</f>
        <v>0</v>
      </c>
      <c r="T81" s="32">
        <f>+Eje.Depend.Afectacion!$BB$102</f>
        <v>788551303.85000002</v>
      </c>
      <c r="U81" s="32">
        <f>+Eje.Depend.Afectacion!$BC$102</f>
        <v>0</v>
      </c>
      <c r="V81" s="32">
        <f>+Eje.Depend.Afectacion!$BD$102</f>
        <v>242</v>
      </c>
      <c r="W81" s="32">
        <f t="shared" si="1"/>
        <v>96.912486863734003</v>
      </c>
    </row>
    <row r="82" spans="1:23" ht="33.75" x14ac:dyDescent="0.25">
      <c r="A82" s="79" t="str">
        <f>_xlfn.CONCAT(Eje.Depend.Afectacion!A103," ", Eje.Depend.Afectacion!C103," ",Eje.Depend.Afectacion!E103," ",Eje.Depend.Afectacion!G103," ",Eje.Depend.Afectacion!I103," ",Eje.Depend.Afectacion!L103," ",Eje.Depend.Afectacion!O103)</f>
        <v xml:space="preserve">A 02 02 02 007  </v>
      </c>
      <c r="B82" s="79"/>
      <c r="C82" s="79"/>
      <c r="D82" s="79"/>
      <c r="E82" s="30" t="str">
        <f>+Eje.Depend.Afectacion!S103</f>
        <v>SERVICIOS FINANCIEROS Y SERVICIOS CONEXOS, SERVICIOS INMOBILIARIOS Y SERVICIOS DE LEASING</v>
      </c>
      <c r="F82" s="30" t="str">
        <f>+Eje.Depend.Afectacion!AA103</f>
        <v>Nación</v>
      </c>
      <c r="G82" s="30" t="str">
        <f>+Eje.Depend.Afectacion!AF103</f>
        <v>CSF</v>
      </c>
      <c r="H82" s="30" t="str">
        <f>+Eje.Depend.Afectacion!AI103</f>
        <v>10</v>
      </c>
      <c r="I82" s="30" t="str">
        <f>+Eje.Depend.Afectacion!AJ103</f>
        <v>RECURSOS CORRIENTES</v>
      </c>
      <c r="J82" s="31">
        <f>+Eje.Depend.Afectacion!$AP$103</f>
        <v>5687583886.5799999</v>
      </c>
      <c r="K82" s="31">
        <f>+Eje.Depend.Afectacion!$AQ$103</f>
        <v>5687583886.5799999</v>
      </c>
      <c r="L82" s="31">
        <f>+Eje.Depend.Afectacion!$AR$103</f>
        <v>0</v>
      </c>
      <c r="M82" s="31">
        <f>+Eje.Depend.Afectacion!$AS$103</f>
        <v>0</v>
      </c>
      <c r="N82" s="31">
        <f>+Eje.Depend.Afectacion!$AU$103</f>
        <v>5504202057.0799999</v>
      </c>
      <c r="O82" s="31">
        <f>+Eje.Depend.Afectacion!$AW$103</f>
        <v>183381829.5</v>
      </c>
      <c r="P82" s="31">
        <f>+Eje.Depend.Afectacion!$AX$103</f>
        <v>3554209452.0900002</v>
      </c>
      <c r="Q82" s="31">
        <f>+Eje.Depend.Afectacion!$AY$103</f>
        <v>1949992604.99</v>
      </c>
      <c r="R82" s="31">
        <f>+Eje.Depend.Afectacion!$AZ$103</f>
        <v>3554209452.0900002</v>
      </c>
      <c r="S82" s="31">
        <f>+Eje.Depend.Afectacion!$BA$103</f>
        <v>0</v>
      </c>
      <c r="T82" s="31">
        <f>+Eje.Depend.Afectacion!$BB$103</f>
        <v>3554209452.0900002</v>
      </c>
      <c r="U82" s="31">
        <f>+Eje.Depend.Afectacion!$BC$103</f>
        <v>0</v>
      </c>
      <c r="V82" s="31">
        <f>+Eje.Depend.Afectacion!$BD$103</f>
        <v>1259.51</v>
      </c>
      <c r="W82" s="32">
        <f t="shared" si="1"/>
        <v>96.775751652073311</v>
      </c>
    </row>
    <row r="83" spans="1:23" ht="33.75" x14ac:dyDescent="0.25">
      <c r="A83" s="79" t="str">
        <f>_xlfn.CONCAT(Eje.Depend.Afectacion!A104," ", Eje.Depend.Afectacion!C104," ",Eje.Depend.Afectacion!E104," ",Eje.Depend.Afectacion!G104," ",Eje.Depend.Afectacion!I104," ",Eje.Depend.Afectacion!L104," ",Eje.Depend.Afectacion!O104)</f>
        <v xml:space="preserve">A 02 02 02 007  </v>
      </c>
      <c r="B83" s="79"/>
      <c r="C83" s="79"/>
      <c r="D83" s="79"/>
      <c r="E83" s="30" t="str">
        <f>+Eje.Depend.Afectacion!S104</f>
        <v>SERVICIOS FINANCIEROS Y SERVICIOS CONEXOS, SERVICIOS INMOBILIARIOS Y SERVICIOS DE LEASING</v>
      </c>
      <c r="F83" s="30" t="str">
        <f>+Eje.Depend.Afectacion!AA104</f>
        <v>Propios</v>
      </c>
      <c r="G83" s="30" t="str">
        <f>+Eje.Depend.Afectacion!AF104</f>
        <v>CSF</v>
      </c>
      <c r="H83" s="30" t="str">
        <f>+Eje.Depend.Afectacion!AI104</f>
        <v>21</v>
      </c>
      <c r="I83" s="30" t="str">
        <f>+Eje.Depend.Afectacion!AJ104</f>
        <v>OTROS RECURSOS DE TESORERIA</v>
      </c>
      <c r="J83" s="31">
        <f>+Eje.Depend.Afectacion!$AP$104</f>
        <v>32594000</v>
      </c>
      <c r="K83" s="31">
        <f>+Eje.Depend.Afectacion!$AQ$104</f>
        <v>32594000</v>
      </c>
      <c r="L83" s="31">
        <f>+Eje.Depend.Afectacion!$AR$104</f>
        <v>0</v>
      </c>
      <c r="M83" s="31">
        <f>+Eje.Depend.Afectacion!$AS$104</f>
        <v>0</v>
      </c>
      <c r="N83" s="31">
        <f>+Eje.Depend.Afectacion!$AU$104</f>
        <v>32594000</v>
      </c>
      <c r="O83" s="31">
        <f>+Eje.Depend.Afectacion!$AW$104</f>
        <v>0</v>
      </c>
      <c r="P83" s="31">
        <f>+Eje.Depend.Afectacion!$AX$104</f>
        <v>32594000</v>
      </c>
      <c r="Q83" s="31">
        <f>+Eje.Depend.Afectacion!$AY$104</f>
        <v>0</v>
      </c>
      <c r="R83" s="31">
        <f>+Eje.Depend.Afectacion!$AZ$104</f>
        <v>32594000</v>
      </c>
      <c r="S83" s="31">
        <f>+Eje.Depend.Afectacion!$BA$104</f>
        <v>0</v>
      </c>
      <c r="T83" s="31">
        <f>+Eje.Depend.Afectacion!$BB$104</f>
        <v>32594000</v>
      </c>
      <c r="U83" s="31">
        <f>+Eje.Depend.Afectacion!$BC$104</f>
        <v>0</v>
      </c>
      <c r="V83" s="31">
        <f>+Eje.Depend.Afectacion!$BD$104</f>
        <v>0</v>
      </c>
      <c r="W83" s="31">
        <f t="shared" si="1"/>
        <v>100</v>
      </c>
    </row>
    <row r="84" spans="1:23" ht="33.75" x14ac:dyDescent="0.25">
      <c r="A84" s="80" t="str">
        <f>_xlfn.CONCAT(Eje.Depend.Afectacion!A106," ", Eje.Depend.Afectacion!C106," ",Eje.Depend.Afectacion!E106," ",Eje.Depend.Afectacion!G106," ",Eje.Depend.Afectacion!I106," ",Eje.Depend.Afectacion!L106," ",Eje.Depend.Afectacion!O106)</f>
        <v xml:space="preserve">A 02 02 02 007 001 </v>
      </c>
      <c r="B84" s="80"/>
      <c r="C84" s="80"/>
      <c r="D84" s="80"/>
      <c r="E84" s="33" t="str">
        <f>+Eje.Depend.Afectacion!S106</f>
        <v>SERVICIOS FINANCIEROS Y SERVICIOS CONEXOS</v>
      </c>
      <c r="F84" s="33" t="str">
        <f>+Eje.Depend.Afectacion!AA106</f>
        <v>Propios</v>
      </c>
      <c r="G84" s="33" t="str">
        <f>+Eje.Depend.Afectacion!AF106</f>
        <v>CSF</v>
      </c>
      <c r="H84" s="33" t="str">
        <f>+Eje.Depend.Afectacion!AI106</f>
        <v>21</v>
      </c>
      <c r="I84" s="33" t="str">
        <f>+Eje.Depend.Afectacion!AJ106</f>
        <v>OTROS RECURSOS DE TESORERIA</v>
      </c>
      <c r="J84" s="32">
        <f>+Eje.Depend.Afectacion!$AP$106</f>
        <v>32594000</v>
      </c>
      <c r="K84" s="32">
        <f>+Eje.Depend.Afectacion!$AQ$106</f>
        <v>32594000</v>
      </c>
      <c r="L84" s="32">
        <f>+Eje.Depend.Afectacion!$AR$106</f>
        <v>0</v>
      </c>
      <c r="M84" s="32">
        <f>+Eje.Depend.Afectacion!$AS$106</f>
        <v>0</v>
      </c>
      <c r="N84" s="32">
        <f>+Eje.Depend.Afectacion!$AU$106</f>
        <v>32594000</v>
      </c>
      <c r="O84" s="32">
        <f>+Eje.Depend.Afectacion!$AW$106</f>
        <v>0</v>
      </c>
      <c r="P84" s="32">
        <f>+Eje.Depend.Afectacion!$AX$106</f>
        <v>32594000</v>
      </c>
      <c r="Q84" s="32">
        <f>+Eje.Depend.Afectacion!$AY$106</f>
        <v>0</v>
      </c>
      <c r="R84" s="32">
        <f>+Eje.Depend.Afectacion!$AZ$106</f>
        <v>32594000</v>
      </c>
      <c r="S84" s="32">
        <f>+Eje.Depend.Afectacion!$BA$106</f>
        <v>0</v>
      </c>
      <c r="T84" s="32">
        <f>+Eje.Depend.Afectacion!$BB$106</f>
        <v>32594000</v>
      </c>
      <c r="U84" s="32">
        <f>+Eje.Depend.Afectacion!$BC$106</f>
        <v>0</v>
      </c>
      <c r="V84" s="32">
        <f>+Eje.Depend.Afectacion!$BD$106</f>
        <v>0</v>
      </c>
      <c r="W84" s="32">
        <f t="shared" si="1"/>
        <v>100</v>
      </c>
    </row>
    <row r="85" spans="1:23" ht="22.5" x14ac:dyDescent="0.25">
      <c r="A85" s="80" t="str">
        <f>_xlfn.CONCAT(Eje.Depend.Afectacion!A105," ", Eje.Depend.Afectacion!C105," ",Eje.Depend.Afectacion!E105," ",Eje.Depend.Afectacion!G105," ",Eje.Depend.Afectacion!I105," ",Eje.Depend.Afectacion!L105," ",Eje.Depend.Afectacion!O105)</f>
        <v xml:space="preserve">A 02 02 02 007 001 </v>
      </c>
      <c r="B85" s="80"/>
      <c r="C85" s="80"/>
      <c r="D85" s="80"/>
      <c r="E85" s="33" t="str">
        <f>+Eje.Depend.Afectacion!S105</f>
        <v>SERVICIOS FINANCIEROS Y SERVICIOS CONEXOS</v>
      </c>
      <c r="F85" s="33" t="str">
        <f>+Eje.Depend.Afectacion!AA105</f>
        <v>Nación</v>
      </c>
      <c r="G85" s="33" t="str">
        <f>+Eje.Depend.Afectacion!AF105</f>
        <v>CSF</v>
      </c>
      <c r="H85" s="33" t="str">
        <f>+Eje.Depend.Afectacion!AI105</f>
        <v>10</v>
      </c>
      <c r="I85" s="33" t="str">
        <f>+Eje.Depend.Afectacion!AJ105</f>
        <v>RECURSOS CORRIENTES</v>
      </c>
      <c r="J85" s="32">
        <f>+Eje.Depend.Afectacion!$AP$105</f>
        <v>1993618009</v>
      </c>
      <c r="K85" s="32">
        <f>+Eje.Depend.Afectacion!$AQ$105</f>
        <v>1993618009</v>
      </c>
      <c r="L85" s="32">
        <f>+Eje.Depend.Afectacion!$AR$105</f>
        <v>0</v>
      </c>
      <c r="M85" s="32">
        <f>+Eje.Depend.Afectacion!$AS$105</f>
        <v>0</v>
      </c>
      <c r="N85" s="32">
        <f>+Eje.Depend.Afectacion!$AU$105</f>
        <v>1810793411</v>
      </c>
      <c r="O85" s="32">
        <f>+Eje.Depend.Afectacion!$AW$105</f>
        <v>182824598</v>
      </c>
      <c r="P85" s="32">
        <f>+Eje.Depend.Afectacion!$AX$105</f>
        <v>187505940.09</v>
      </c>
      <c r="Q85" s="32">
        <f>+Eje.Depend.Afectacion!$AY$105</f>
        <v>1623287470.9100001</v>
      </c>
      <c r="R85" s="32">
        <f>+Eje.Depend.Afectacion!$AZ$105</f>
        <v>187505940.09</v>
      </c>
      <c r="S85" s="32">
        <f>+Eje.Depend.Afectacion!$BA$105</f>
        <v>0</v>
      </c>
      <c r="T85" s="32">
        <f>+Eje.Depend.Afectacion!$BB$10</f>
        <v>0</v>
      </c>
      <c r="U85" s="32">
        <f>+Eje.Depend.Afectacion!$BC$105</f>
        <v>0</v>
      </c>
      <c r="V85" s="32">
        <f>+Eje.Depend.Afectacion!$BD$105</f>
        <v>1259.51</v>
      </c>
      <c r="W85" s="32">
        <f t="shared" si="1"/>
        <v>90.829507098418276</v>
      </c>
    </row>
    <row r="86" spans="1:23" ht="22.5" x14ac:dyDescent="0.25">
      <c r="A86" s="80" t="str">
        <f>_xlfn.CONCAT(Eje.Depend.Afectacion!A107," ", Eje.Depend.Afectacion!C107," ",Eje.Depend.Afectacion!E107," ",Eje.Depend.Afectacion!G107," ",Eje.Depend.Afectacion!I107," ",Eje.Depend.Afectacion!L107," ",Eje.Depend.Afectacion!O107)</f>
        <v xml:space="preserve">A 02 02 02 007 002 </v>
      </c>
      <c r="B86" s="80"/>
      <c r="C86" s="80"/>
      <c r="D86" s="80"/>
      <c r="E86" s="33" t="str">
        <f>+Eje.Depend.Afectacion!S107</f>
        <v>SERVICIOS INMOBILIARIOS</v>
      </c>
      <c r="F86" s="33" t="str">
        <f>+Eje.Depend.Afectacion!AA107</f>
        <v>Nación</v>
      </c>
      <c r="G86" s="33" t="str">
        <f>+Eje.Depend.Afectacion!AF107</f>
        <v>CSF</v>
      </c>
      <c r="H86" s="33" t="str">
        <f>+Eje.Depend.Afectacion!AI107</f>
        <v>10</v>
      </c>
      <c r="I86" s="33" t="str">
        <f>+Eje.Depend.Afectacion!AJ107</f>
        <v>RECURSOS CORRIENTES</v>
      </c>
      <c r="J86" s="32">
        <f>+Eje.Depend.Afectacion!$AP$107</f>
        <v>3693965877.5799999</v>
      </c>
      <c r="K86" s="32">
        <f>+Eje.Depend.Afectacion!$AQ$107</f>
        <v>3693965877.5799999</v>
      </c>
      <c r="L86" s="32">
        <f>+Eje.Depend.Afectacion!$AR$107</f>
        <v>0</v>
      </c>
      <c r="M86" s="32">
        <f>+Eje.Depend.Afectacion!$AS$107</f>
        <v>0</v>
      </c>
      <c r="N86" s="32">
        <f>+Eje.Depend.Afectacion!$AU$107</f>
        <v>3693408646.0799999</v>
      </c>
      <c r="O86" s="32">
        <f>+Eje.Depend.Afectacion!$AW$107</f>
        <v>557231.5</v>
      </c>
      <c r="P86" s="32">
        <f>+Eje.Depend.Afectacion!$AX$107</f>
        <v>3366703512</v>
      </c>
      <c r="Q86" s="32">
        <f>+Eje.Depend.Afectacion!$AY$107</f>
        <v>326705134.07999998</v>
      </c>
      <c r="R86" s="32">
        <f>+Eje.Depend.Afectacion!$AZ$107</f>
        <v>3366703512</v>
      </c>
      <c r="S86" s="32">
        <f>+Eje.Depend.Afectacion!$BA$107</f>
        <v>0</v>
      </c>
      <c r="T86" s="32">
        <f>+Eje.Depend.Afectacion!$BB$107</f>
        <v>3366703512</v>
      </c>
      <c r="U86" s="32">
        <f>+Eje.Depend.Afectacion!$BC$107</f>
        <v>0</v>
      </c>
      <c r="V86" s="32">
        <f>+Eje.Depend.Afectacion!$BD$107</f>
        <v>0</v>
      </c>
      <c r="W86" s="32">
        <f t="shared" si="1"/>
        <v>99.984915088052588</v>
      </c>
    </row>
    <row r="87" spans="1:23" ht="22.5" x14ac:dyDescent="0.25">
      <c r="A87" s="79" t="str">
        <f>_xlfn.CONCAT(Eje.Depend.Afectacion!A108," ", Eje.Depend.Afectacion!C108," ",Eje.Depend.Afectacion!E108," ",Eje.Depend.Afectacion!G108," ",Eje.Depend.Afectacion!I108," ",Eje.Depend.Afectacion!L108," ",Eje.Depend.Afectacion!O108)</f>
        <v xml:space="preserve">A 02 02 02 008  </v>
      </c>
      <c r="B87" s="79"/>
      <c r="C87" s="79"/>
      <c r="D87" s="79"/>
      <c r="E87" s="30" t="str">
        <f>+Eje.Depend.Afectacion!S108</f>
        <v>SERVICIOS PRESTADOS A LAS EMPRESAS Y SERVICIOS DE PRODUCCIÓN</v>
      </c>
      <c r="F87" s="30" t="str">
        <f>+Eje.Depend.Afectacion!AA108</f>
        <v>Nación</v>
      </c>
      <c r="G87" s="30" t="str">
        <f>+Eje.Depend.Afectacion!AF108</f>
        <v>CSF</v>
      </c>
      <c r="H87" s="30" t="str">
        <f>+Eje.Depend.Afectacion!AI108</f>
        <v>10</v>
      </c>
      <c r="I87" s="30" t="str">
        <f>+Eje.Depend.Afectacion!AJ108</f>
        <v>RECURSOS CORRIENTES</v>
      </c>
      <c r="J87" s="31">
        <f>+Eje.Depend.Afectacion!$AP$108</f>
        <v>7501570381.1400003</v>
      </c>
      <c r="K87" s="31">
        <f>+Eje.Depend.Afectacion!$AQ$108</f>
        <v>7455588581.1400003</v>
      </c>
      <c r="L87" s="31">
        <f>+Eje.Depend.Afectacion!$AR$108</f>
        <v>45981800</v>
      </c>
      <c r="M87" s="31">
        <f>+Eje.Depend.Afectacion!$AS$108</f>
        <v>0</v>
      </c>
      <c r="N87" s="31">
        <f>+Eje.Depend.Afectacion!$AU$108</f>
        <v>7048219462.8999996</v>
      </c>
      <c r="O87" s="31">
        <f>+Eje.Depend.Afectacion!$AW$108</f>
        <v>407369118.24000001</v>
      </c>
      <c r="P87" s="31">
        <f>+Eje.Depend.Afectacion!$AX$108</f>
        <v>5971518347.9899998</v>
      </c>
      <c r="Q87" s="31">
        <f>+Eje.Depend.Afectacion!$AY$108</f>
        <v>1076701114.9100001</v>
      </c>
      <c r="R87" s="31">
        <f>+Eje.Depend.Afectacion!$AZ$108</f>
        <v>5971518347.9899998</v>
      </c>
      <c r="S87" s="31">
        <f>+Eje.Depend.Afectacion!$BA$108</f>
        <v>0</v>
      </c>
      <c r="T87" s="31">
        <f>+Eje.Depend.Afectacion!$BB$108</f>
        <v>5971518347.9899998</v>
      </c>
      <c r="U87" s="31">
        <f>+Eje.Depend.Afectacion!$BC$108</f>
        <v>0</v>
      </c>
      <c r="V87" s="31">
        <f>+Eje.Depend.Afectacion!$BD$108</f>
        <v>35553</v>
      </c>
      <c r="W87" s="32">
        <f t="shared" si="1"/>
        <v>93.956586485147326</v>
      </c>
    </row>
    <row r="88" spans="1:23" ht="33.75" x14ac:dyDescent="0.25">
      <c r="A88" s="79" t="str">
        <f>_xlfn.CONCAT(Eje.Depend.Afectacion!A109," ", Eje.Depend.Afectacion!C109," ",Eje.Depend.Afectacion!E109," ",Eje.Depend.Afectacion!G109," ",Eje.Depend.Afectacion!I109," ",Eje.Depend.Afectacion!L109," ",Eje.Depend.Afectacion!O109)</f>
        <v xml:space="preserve">A 02 02 02 008  </v>
      </c>
      <c r="B88" s="79"/>
      <c r="C88" s="79"/>
      <c r="D88" s="79"/>
      <c r="E88" s="30" t="str">
        <f>+Eje.Depend.Afectacion!S109</f>
        <v>SERVICIOS PRESTADOS A LAS EMPRESAS Y SERVICIOS DE PRODUCCIÓN</v>
      </c>
      <c r="F88" s="30" t="str">
        <f>+Eje.Depend.Afectacion!AA109</f>
        <v>Propios</v>
      </c>
      <c r="G88" s="30" t="str">
        <f>+Eje.Depend.Afectacion!AF109</f>
        <v>CSF</v>
      </c>
      <c r="H88" s="30" t="str">
        <f>+Eje.Depend.Afectacion!AI109</f>
        <v>21</v>
      </c>
      <c r="I88" s="30" t="str">
        <f>+Eje.Depend.Afectacion!AJ109</f>
        <v>OTROS RECURSOS DE TESORERIA</v>
      </c>
      <c r="J88" s="31">
        <f>+Eje.Depend.Afectacion!$AP$109</f>
        <v>564300000</v>
      </c>
      <c r="K88" s="31">
        <f>+Eje.Depend.Afectacion!$AQ$109</f>
        <v>559196000</v>
      </c>
      <c r="L88" s="31">
        <f>+Eje.Depend.Afectacion!$AR$109</f>
        <v>5104000</v>
      </c>
      <c r="M88" s="31">
        <f>+Eje.Depend.Afectacion!$AS$109</f>
        <v>0</v>
      </c>
      <c r="N88" s="31">
        <f>+Eje.Depend.Afectacion!$AU$109</f>
        <v>539312000</v>
      </c>
      <c r="O88" s="31">
        <f>+Eje.Depend.Afectacion!$AW$109</f>
        <v>19884000</v>
      </c>
      <c r="P88" s="31">
        <f>+Eje.Depend.Afectacion!$AX$109</f>
        <v>452761000</v>
      </c>
      <c r="Q88" s="31">
        <f>+Eje.Depend.Afectacion!$AY$109</f>
        <v>86551000</v>
      </c>
      <c r="R88" s="31">
        <f>+Eje.Depend.Afectacion!$AZ$109</f>
        <v>452761000</v>
      </c>
      <c r="S88" s="31">
        <f>+Eje.Depend.Afectacion!$BA$109</f>
        <v>0</v>
      </c>
      <c r="T88" s="31">
        <f>+Eje.Depend.Afectacion!$BB$109</f>
        <v>452761000</v>
      </c>
      <c r="U88" s="31">
        <f>+Eje.Depend.Afectacion!$BC$109</f>
        <v>0</v>
      </c>
      <c r="V88" s="31">
        <f>+Eje.Depend.Afectacion!$BD$109</f>
        <v>0</v>
      </c>
      <c r="W88" s="31">
        <f t="shared" si="1"/>
        <v>95.571858940279995</v>
      </c>
    </row>
    <row r="89" spans="1:23" ht="22.5" x14ac:dyDescent="0.25">
      <c r="A89" s="80" t="str">
        <f>_xlfn.CONCAT(Eje.Depend.Afectacion!A110," ", Eje.Depend.Afectacion!C110," ",Eje.Depend.Afectacion!E110," ",Eje.Depend.Afectacion!G110," ",Eje.Depend.Afectacion!I110," ",Eje.Depend.Afectacion!L110," ",Eje.Depend.Afectacion!O110)</f>
        <v xml:space="preserve">A 02 02 02 008 002 </v>
      </c>
      <c r="B89" s="80"/>
      <c r="C89" s="80"/>
      <c r="D89" s="80"/>
      <c r="E89" s="33" t="str">
        <f>+Eje.Depend.Afectacion!S110</f>
        <v>SERVICIOS JURÍDICOS Y CONTABLES</v>
      </c>
      <c r="F89" s="33" t="str">
        <f>+Eje.Depend.Afectacion!AA110</f>
        <v>Nación</v>
      </c>
      <c r="G89" s="33" t="str">
        <f>+Eje.Depend.Afectacion!AF110</f>
        <v>CSF</v>
      </c>
      <c r="H89" s="33" t="str">
        <f>+Eje.Depend.Afectacion!AI110</f>
        <v>10</v>
      </c>
      <c r="I89" s="33" t="str">
        <f>+Eje.Depend.Afectacion!AJ110</f>
        <v>RECURSOS CORRIENTES</v>
      </c>
      <c r="J89" s="32">
        <f>+Eje.Depend.Afectacion!$AP$110</f>
        <v>2061994000</v>
      </c>
      <c r="K89" s="32">
        <f>+Eje.Depend.Afectacion!$AQ$110</f>
        <v>2038333000</v>
      </c>
      <c r="L89" s="32">
        <f>+Eje.Depend.Afectacion!$AR$110</f>
        <v>23661000</v>
      </c>
      <c r="M89" s="32">
        <f>+Eje.Depend.Afectacion!$AS$110</f>
        <v>0</v>
      </c>
      <c r="N89" s="32">
        <f>+Eje.Depend.Afectacion!$AU$110</f>
        <v>2015954000</v>
      </c>
      <c r="O89" s="32">
        <f>+Eje.Depend.Afectacion!$AW$110</f>
        <v>22379000</v>
      </c>
      <c r="P89" s="32">
        <f>+Eje.Depend.Afectacion!$AX$110</f>
        <v>1695260760</v>
      </c>
      <c r="Q89" s="32">
        <f>+Eje.Depend.Afectacion!$AY$110</f>
        <v>320693240</v>
      </c>
      <c r="R89" s="32">
        <f>+Eje.Depend.Afectacion!$AZ$110</f>
        <v>1695260760</v>
      </c>
      <c r="S89" s="32">
        <f>+Eje.Depend.Afectacion!$BA$110</f>
        <v>0</v>
      </c>
      <c r="T89" s="32">
        <f>+Eje.Depend.Afectacion!$BB$110</f>
        <v>1695260760</v>
      </c>
      <c r="U89" s="32">
        <f>+Eje.Depend.Afectacion!$BC$110</f>
        <v>0</v>
      </c>
      <c r="V89" s="32">
        <f>+Eje.Depend.Afectacion!$BD$110</f>
        <v>0</v>
      </c>
      <c r="W89" s="32">
        <f t="shared" si="1"/>
        <v>97.767209797894665</v>
      </c>
    </row>
    <row r="90" spans="1:23" ht="33.75" x14ac:dyDescent="0.25">
      <c r="A90" s="80" t="str">
        <f>_xlfn.CONCAT(Eje.Depend.Afectacion!A111," ", Eje.Depend.Afectacion!C111," ",Eje.Depend.Afectacion!E111," ",Eje.Depend.Afectacion!G111," ",Eje.Depend.Afectacion!I111," ",Eje.Depend.Afectacion!L111," ",Eje.Depend.Afectacion!O111)</f>
        <v xml:space="preserve">A 02 02 02 008 002 </v>
      </c>
      <c r="B90" s="80"/>
      <c r="C90" s="80"/>
      <c r="D90" s="80"/>
      <c r="E90" s="33" t="str">
        <f>+Eje.Depend.Afectacion!S111</f>
        <v>SERVICIOS JURÍDICOS Y CONTABLES</v>
      </c>
      <c r="F90" s="33" t="str">
        <f>+Eje.Depend.Afectacion!AA111</f>
        <v>Propios</v>
      </c>
      <c r="G90" s="33" t="str">
        <f>+Eje.Depend.Afectacion!AF111</f>
        <v>CSF</v>
      </c>
      <c r="H90" s="33" t="str">
        <f>+Eje.Depend.Afectacion!AI111</f>
        <v>21</v>
      </c>
      <c r="I90" s="33" t="str">
        <f>+Eje.Depend.Afectacion!AJ111</f>
        <v>OTROS RECURSOS DE TESORERIA</v>
      </c>
      <c r="J90" s="32">
        <f>+Eje.Depend.Afectacion!$AP$111</f>
        <v>392174000</v>
      </c>
      <c r="K90" s="32">
        <f>+Eje.Depend.Afectacion!$AQ$111</f>
        <v>392174000</v>
      </c>
      <c r="L90" s="32">
        <f>+Eje.Depend.Afectacion!$AR$111</f>
        <v>0</v>
      </c>
      <c r="M90" s="32">
        <f>+Eje.Depend.Afectacion!$AS$111</f>
        <v>0</v>
      </c>
      <c r="N90" s="32">
        <f>+Eje.Depend.Afectacion!$AU$111</f>
        <v>373820000</v>
      </c>
      <c r="O90" s="32">
        <f>+Eje.Depend.Afectacion!$AW$111</f>
        <v>18354000</v>
      </c>
      <c r="P90" s="32">
        <f>+Eje.Depend.Afectacion!$AX$111</f>
        <v>316511000</v>
      </c>
      <c r="Q90" s="32">
        <f>+Eje.Depend.Afectacion!$AY$111</f>
        <v>57309000</v>
      </c>
      <c r="R90" s="32">
        <f>+Eje.Depend.Afectacion!$AZ$111</f>
        <v>316511000</v>
      </c>
      <c r="S90" s="32">
        <f>+Eje.Depend.Afectacion!$BA$111</f>
        <v>0</v>
      </c>
      <c r="T90" s="32">
        <f>+Eje.Depend.Afectacion!$BB$111</f>
        <v>316511000</v>
      </c>
      <c r="U90" s="32">
        <f>+Eje.Depend.Afectacion!$BC$111</f>
        <v>0</v>
      </c>
      <c r="V90" s="32">
        <f>+Eje.Depend.Afectacion!$BD$111</f>
        <v>0</v>
      </c>
      <c r="W90" s="32">
        <f t="shared" si="1"/>
        <v>95.31993451886153</v>
      </c>
    </row>
    <row r="91" spans="1:23" ht="22.5" x14ac:dyDescent="0.25">
      <c r="A91" s="80" t="str">
        <f>_xlfn.CONCAT(Eje.Depend.Afectacion!A112," ", Eje.Depend.Afectacion!C112," ",Eje.Depend.Afectacion!E112," ",Eje.Depend.Afectacion!G112," ",Eje.Depend.Afectacion!I112," ",Eje.Depend.Afectacion!L112," ",Eje.Depend.Afectacion!O112)</f>
        <v xml:space="preserve">A 02 02 02 008 003 </v>
      </c>
      <c r="B91" s="80"/>
      <c r="C91" s="80"/>
      <c r="D91" s="80"/>
      <c r="E91" s="33" t="str">
        <f>+Eje.Depend.Afectacion!S112</f>
        <v>OTROS SERVICIOS PROFESIONALES, CIENTÍFICOS Y TÉCNICOS</v>
      </c>
      <c r="F91" s="33" t="str">
        <f>+Eje.Depend.Afectacion!AA112</f>
        <v>Nación</v>
      </c>
      <c r="G91" s="33" t="str">
        <f>+Eje.Depend.Afectacion!AF112</f>
        <v>CSF</v>
      </c>
      <c r="H91" s="33" t="str">
        <f>+Eje.Depend.Afectacion!AI112</f>
        <v>10</v>
      </c>
      <c r="I91" s="33" t="str">
        <f>+Eje.Depend.Afectacion!AJ112</f>
        <v>RECURSOS CORRIENTES</v>
      </c>
      <c r="J91" s="32">
        <f>+Eje.Depend.Afectacion!$AP$112</f>
        <v>1175878467</v>
      </c>
      <c r="K91" s="32">
        <f>+Eje.Depend.Afectacion!$AQ$112</f>
        <v>1153557667</v>
      </c>
      <c r="L91" s="32">
        <f>+Eje.Depend.Afectacion!$AR$112</f>
        <v>22320800</v>
      </c>
      <c r="M91" s="32">
        <f>+Eje.Depend.Afectacion!$AS$112</f>
        <v>0</v>
      </c>
      <c r="N91" s="32">
        <f>+Eje.Depend.Afectacion!$AU$112</f>
        <v>1153401667</v>
      </c>
      <c r="O91" s="32">
        <f>+Eje.Depend.Afectacion!$AW$112</f>
        <v>156000</v>
      </c>
      <c r="P91" s="32">
        <f>+Eje.Depend.Afectacion!$AX$112</f>
        <v>964824000</v>
      </c>
      <c r="Q91" s="32">
        <f>+Eje.Depend.Afectacion!$AY$112</f>
        <v>188577667</v>
      </c>
      <c r="R91" s="32">
        <f>+Eje.Depend.Afectacion!$AZ$112</f>
        <v>964824000</v>
      </c>
      <c r="S91" s="32">
        <f>+Eje.Depend.Afectacion!$BA$112</f>
        <v>0</v>
      </c>
      <c r="T91" s="32">
        <f>+Eje.Depend.Afectacion!$BB$112</f>
        <v>964824000</v>
      </c>
      <c r="U91" s="32">
        <f>+Eje.Depend.Afectacion!$BC$112</f>
        <v>0</v>
      </c>
      <c r="V91" s="32">
        <f>+Eje.Depend.Afectacion!$BD$112</f>
        <v>0</v>
      </c>
      <c r="W91" s="32">
        <f t="shared" si="1"/>
        <v>98.088509941223379</v>
      </c>
    </row>
    <row r="92" spans="1:23" ht="33.75" x14ac:dyDescent="0.25">
      <c r="A92" s="80" t="str">
        <f>_xlfn.CONCAT(Eje.Depend.Afectacion!A113," ", Eje.Depend.Afectacion!C113," ",Eje.Depend.Afectacion!E113," ",Eje.Depend.Afectacion!G113," ",Eje.Depend.Afectacion!I113," ",Eje.Depend.Afectacion!L113," ",Eje.Depend.Afectacion!O113)</f>
        <v xml:space="preserve">A 02 02 02 008 003 </v>
      </c>
      <c r="B92" s="80"/>
      <c r="C92" s="80"/>
      <c r="D92" s="80"/>
      <c r="E92" s="33" t="str">
        <f>+Eje.Depend.Afectacion!S113</f>
        <v>OTROS SERVICIOS PROFESIONALES, CIENTÍFICOS Y TÉCNICOS</v>
      </c>
      <c r="F92" s="33" t="str">
        <f>+Eje.Depend.Afectacion!AA113</f>
        <v>Propios</v>
      </c>
      <c r="G92" s="33" t="str">
        <f>+Eje.Depend.Afectacion!AF113</f>
        <v>CSF</v>
      </c>
      <c r="H92" s="33" t="str">
        <f>+Eje.Depend.Afectacion!AI113</f>
        <v>21</v>
      </c>
      <c r="I92" s="33" t="str">
        <f>+Eje.Depend.Afectacion!AJ113</f>
        <v>OTROS RECURSOS DE TESORERIA</v>
      </c>
      <c r="J92" s="32">
        <f>+Eje.Depend.Afectacion!$AP$113</f>
        <v>172126000</v>
      </c>
      <c r="K92" s="32">
        <f>+Eje.Depend.Afectacion!$AQ$113</f>
        <v>167022000</v>
      </c>
      <c r="L92" s="32">
        <f>+Eje.Depend.Afectacion!$AR$113</f>
        <v>5104000</v>
      </c>
      <c r="M92" s="32">
        <f>+Eje.Depend.Afectacion!$AS$113</f>
        <v>0</v>
      </c>
      <c r="N92" s="32">
        <f>+Eje.Depend.Afectacion!$AU$113</f>
        <v>165492000</v>
      </c>
      <c r="O92" s="32">
        <f>+Eje.Depend.Afectacion!$AW$113</f>
        <v>1530000</v>
      </c>
      <c r="P92" s="32">
        <f>+Eje.Depend.Afectacion!$AX$113</f>
        <v>136250000</v>
      </c>
      <c r="Q92" s="32">
        <f>+Eje.Depend.Afectacion!$AY$113</f>
        <v>29242000</v>
      </c>
      <c r="R92" s="32">
        <f>+Eje.Depend.Afectacion!$AZ$113</f>
        <v>136250000</v>
      </c>
      <c r="S92" s="32">
        <f>+Eje.Depend.Afectacion!$BA$113</f>
        <v>0</v>
      </c>
      <c r="T92" s="32">
        <f>+Eje.Depend.Afectacion!$BB$113</f>
        <v>136250000</v>
      </c>
      <c r="U92" s="32">
        <f>+Eje.Depend.Afectacion!$BC$113</f>
        <v>0</v>
      </c>
      <c r="V92" s="32">
        <f>+Eje.Depend.Afectacion!$BD$113</f>
        <v>0</v>
      </c>
      <c r="W92" s="32">
        <f t="shared" si="1"/>
        <v>96.14584664722355</v>
      </c>
    </row>
    <row r="93" spans="1:23" ht="33.75" x14ac:dyDescent="0.25">
      <c r="A93" s="80" t="str">
        <f>_xlfn.CONCAT(Eje.Depend.Afectacion!A114," ", Eje.Depend.Afectacion!C114," ",Eje.Depend.Afectacion!E114," ",Eje.Depend.Afectacion!G114," ",Eje.Depend.Afectacion!I114," ",Eje.Depend.Afectacion!L114," ",Eje.Depend.Afectacion!O114)</f>
        <v xml:space="preserve">A 02 02 02 008 004 </v>
      </c>
      <c r="B93" s="80"/>
      <c r="C93" s="80"/>
      <c r="D93" s="80"/>
      <c r="E93" s="33" t="str">
        <f>+Eje.Depend.Afectacion!S114</f>
        <v>SERVICIOS DE TELECOMUNICACIONES, TRANSMISIÓN Y SUMINISTRO DE INFORMACIÓN</v>
      </c>
      <c r="F93" s="33" t="str">
        <f>+Eje.Depend.Afectacion!AA114</f>
        <v>Nación</v>
      </c>
      <c r="G93" s="33" t="str">
        <f>+Eje.Depend.Afectacion!AF114</f>
        <v>CSF</v>
      </c>
      <c r="H93" s="33" t="str">
        <f>+Eje.Depend.Afectacion!AI114</f>
        <v>10</v>
      </c>
      <c r="I93" s="33" t="str">
        <f>+Eje.Depend.Afectacion!AJ114</f>
        <v>RECURSOS CORRIENTES</v>
      </c>
      <c r="J93" s="32">
        <f>+Eje.Depend.Afectacion!$AP$114</f>
        <v>139100000</v>
      </c>
      <c r="K93" s="32">
        <f>+Eje.Depend.Afectacion!$AQ$114</f>
        <v>139100000</v>
      </c>
      <c r="L93" s="32">
        <f>+Eje.Depend.Afectacion!$AR$114</f>
        <v>0</v>
      </c>
      <c r="M93" s="32">
        <f>+Eje.Depend.Afectacion!$AS$114</f>
        <v>0</v>
      </c>
      <c r="N93" s="32">
        <f>+Eje.Depend.Afectacion!$AU$114</f>
        <v>120260936.98999999</v>
      </c>
      <c r="O93" s="32">
        <f>+Eje.Depend.Afectacion!$AW$114</f>
        <v>18839063.010000002</v>
      </c>
      <c r="P93" s="32">
        <f>+Eje.Depend.Afectacion!$AX$114</f>
        <v>115880734.83</v>
      </c>
      <c r="Q93" s="32">
        <f>+Eje.Depend.Afectacion!$AY$114</f>
        <v>4380202.16</v>
      </c>
      <c r="R93" s="32">
        <f>+Eje.Depend.Afectacion!$AZ$114</f>
        <v>115880734.83</v>
      </c>
      <c r="S93" s="32">
        <f>+Eje.Depend.Afectacion!$BA$114</f>
        <v>0</v>
      </c>
      <c r="T93" s="32">
        <f>+Eje.Depend.Afectacion!$BB$114</f>
        <v>115880734.83</v>
      </c>
      <c r="U93" s="32">
        <f>+Eje.Depend.Afectacion!$BC$114</f>
        <v>0</v>
      </c>
      <c r="V93" s="32">
        <f>+Eje.Depend.Afectacion!$BD$114</f>
        <v>35553</v>
      </c>
      <c r="W93" s="32">
        <f t="shared" si="1"/>
        <v>86.456460812365194</v>
      </c>
    </row>
    <row r="94" spans="1:23" ht="22.5" x14ac:dyDescent="0.25">
      <c r="A94" s="80" t="str">
        <f>_xlfn.CONCAT(Eje.Depend.Afectacion!A115," ", Eje.Depend.Afectacion!C115," ",Eje.Depend.Afectacion!E115," ",Eje.Depend.Afectacion!G115," ",Eje.Depend.Afectacion!I115," ",Eje.Depend.Afectacion!L115," ",Eje.Depend.Afectacion!O115)</f>
        <v xml:space="preserve">A 02 02 02 008 005 </v>
      </c>
      <c r="B94" s="80"/>
      <c r="C94" s="80"/>
      <c r="D94" s="80"/>
      <c r="E94" s="33" t="str">
        <f>+Eje.Depend.Afectacion!S115</f>
        <v>SERVICIOS DE SOPORTE</v>
      </c>
      <c r="F94" s="33" t="str">
        <f>+Eje.Depend.Afectacion!AA115</f>
        <v>Nación</v>
      </c>
      <c r="G94" s="33" t="str">
        <f>+Eje.Depend.Afectacion!AF115</f>
        <v>CSF</v>
      </c>
      <c r="H94" s="33" t="str">
        <f>+Eje.Depend.Afectacion!AI115</f>
        <v>10</v>
      </c>
      <c r="I94" s="33" t="str">
        <f>+Eje.Depend.Afectacion!AJ115</f>
        <v>RECURSOS CORRIENTES</v>
      </c>
      <c r="J94" s="32">
        <f>+Eje.Depend.Afectacion!$AP$115</f>
        <v>3791864240.1199999</v>
      </c>
      <c r="K94" s="32">
        <f>+Eje.Depend.Afectacion!$AQ$115</f>
        <v>3791864240.1199999</v>
      </c>
      <c r="L94" s="32">
        <f>+Eje.Depend.Afectacion!$AR$115</f>
        <v>0</v>
      </c>
      <c r="M94" s="32">
        <f>+Eje.Depend.Afectacion!$AS$115</f>
        <v>0</v>
      </c>
      <c r="N94" s="32">
        <f>+Eje.Depend.Afectacion!$AU$115</f>
        <v>3435819184.8899999</v>
      </c>
      <c r="O94" s="32">
        <f>+Eje.Depend.Afectacion!$AW$115</f>
        <v>356045055.23000002</v>
      </c>
      <c r="P94" s="32">
        <f>+Eje.Depend.Afectacion!$AX$115</f>
        <v>2975476565.5900002</v>
      </c>
      <c r="Q94" s="32">
        <f>+Eje.Depend.Afectacion!$AY$115</f>
        <v>460342619.30000001</v>
      </c>
      <c r="R94" s="32">
        <f>+Eje.Depend.Afectacion!$AZ$115</f>
        <v>2975476565.5900002</v>
      </c>
      <c r="S94" s="32">
        <f>+Eje.Depend.Afectacion!$BA$115</f>
        <v>0</v>
      </c>
      <c r="T94" s="32">
        <f>+Eje.Depend.Afectacion!$BB$115</f>
        <v>2975476565.5900002</v>
      </c>
      <c r="U94" s="32">
        <f>+Eje.Depend.Afectacion!$BC$115</f>
        <v>0</v>
      </c>
      <c r="V94" s="32">
        <f>+Eje.Depend.Afectacion!$BD$115</f>
        <v>0</v>
      </c>
      <c r="W94" s="32">
        <f t="shared" si="1"/>
        <v>90.610290013475463</v>
      </c>
    </row>
    <row r="95" spans="1:23" ht="33.75" x14ac:dyDescent="0.25">
      <c r="A95" s="80" t="str">
        <f>_xlfn.CONCAT(Eje.Depend.Afectacion!A116," ", Eje.Depend.Afectacion!C116," ",Eje.Depend.Afectacion!E116," ",Eje.Depend.Afectacion!G116," ",Eje.Depend.Afectacion!I116," ",Eje.Depend.Afectacion!L116," ",Eje.Depend.Afectacion!O116)</f>
        <v xml:space="preserve">A 02 02 02 008 007 </v>
      </c>
      <c r="B95" s="80"/>
      <c r="C95" s="80"/>
      <c r="D95" s="80"/>
      <c r="E95" s="33" t="str">
        <f>+Eje.Depend.Afectacion!S116</f>
        <v>SERVICIOS DE MANTENIMIENTO, REPARACIÓN E INSTALACIÓN (EXCEPTO SERVICIOS DE CONSTRUCCIÓN)</v>
      </c>
      <c r="F95" s="33" t="str">
        <f>+Eje.Depend.Afectacion!AA116</f>
        <v>Nación</v>
      </c>
      <c r="G95" s="33" t="str">
        <f>+Eje.Depend.Afectacion!AF116</f>
        <v>CSF</v>
      </c>
      <c r="H95" s="33" t="str">
        <f>+Eje.Depend.Afectacion!AI116</f>
        <v>10</v>
      </c>
      <c r="I95" s="33" t="str">
        <f>+Eje.Depend.Afectacion!AJ116</f>
        <v>RECURSOS CORRIENTES</v>
      </c>
      <c r="J95" s="32">
        <f>+Eje.Depend.Afectacion!$AP$116</f>
        <v>332733674.01999998</v>
      </c>
      <c r="K95" s="32">
        <f>+Eje.Depend.Afectacion!$AQ$116</f>
        <v>332733674.01999998</v>
      </c>
      <c r="L95" s="32">
        <f>+Eje.Depend.Afectacion!$AR$116</f>
        <v>0</v>
      </c>
      <c r="M95" s="32">
        <f>+Eje.Depend.Afectacion!$AS$116</f>
        <v>0</v>
      </c>
      <c r="N95" s="32">
        <f>+Eje.Depend.Afectacion!$AU$116</f>
        <v>322783674.01999998</v>
      </c>
      <c r="O95" s="32">
        <f>+Eje.Depend.Afectacion!$AW$116</f>
        <v>9950000</v>
      </c>
      <c r="P95" s="32">
        <f>+Eje.Depend.Afectacion!$AX$116</f>
        <v>220076287.56999999</v>
      </c>
      <c r="Q95" s="32">
        <f>+Eje.Depend.Afectacion!$AY$116</f>
        <v>102707386.45</v>
      </c>
      <c r="R95" s="32">
        <f>+Eje.Depend.Afectacion!$AZ$116</f>
        <v>220076287.56999999</v>
      </c>
      <c r="S95" s="32">
        <f>+Eje.Depend.Afectacion!$BA$116</f>
        <v>0</v>
      </c>
      <c r="T95" s="32">
        <f>+Eje.Depend.Afectacion!$BB$116</f>
        <v>220076287.56999999</v>
      </c>
      <c r="U95" s="32">
        <f>+Eje.Depend.Afectacion!$BC$116</f>
        <v>0</v>
      </c>
      <c r="V95" s="32">
        <f>+Eje.Depend.Afectacion!$BD$116</f>
        <v>0</v>
      </c>
      <c r="W95" s="32">
        <f t="shared" si="1"/>
        <v>97.009620373018834</v>
      </c>
    </row>
    <row r="96" spans="1:23" ht="22.5" x14ac:dyDescent="0.25">
      <c r="A96" s="79" t="str">
        <f>_xlfn.CONCAT(Eje.Depend.Afectacion!A117," ", Eje.Depend.Afectacion!C117," ",Eje.Depend.Afectacion!E117," ",Eje.Depend.Afectacion!G117," ",Eje.Depend.Afectacion!I117," ",Eje.Depend.Afectacion!L117," ",Eje.Depend.Afectacion!O117)</f>
        <v xml:space="preserve">A 02 02 02 009  </v>
      </c>
      <c r="B96" s="79"/>
      <c r="C96" s="79"/>
      <c r="D96" s="79"/>
      <c r="E96" s="30" t="str">
        <f>+Eje.Depend.Afectacion!S117</f>
        <v>SERVICIOS PARA LA COMUNIDAD, SOCIALES Y PERSONALES</v>
      </c>
      <c r="F96" s="30" t="str">
        <f>+Eje.Depend.Afectacion!AA117</f>
        <v>Nación</v>
      </c>
      <c r="G96" s="30" t="str">
        <f>+Eje.Depend.Afectacion!AF117</f>
        <v>CSF</v>
      </c>
      <c r="H96" s="30" t="str">
        <f>+Eje.Depend.Afectacion!AI117</f>
        <v>10</v>
      </c>
      <c r="I96" s="30" t="str">
        <f>+Eje.Depend.Afectacion!AJ117</f>
        <v>RECURSOS CORRIENTES</v>
      </c>
      <c r="J96" s="31">
        <f>+Eje.Depend.Afectacion!$AP$117</f>
        <v>325846270</v>
      </c>
      <c r="K96" s="31">
        <f>+Eje.Depend.Afectacion!$AQ$117</f>
        <v>325846270</v>
      </c>
      <c r="L96" s="31">
        <f>+Eje.Depend.Afectacion!$AR$117</f>
        <v>0</v>
      </c>
      <c r="M96" s="31">
        <f>+Eje.Depend.Afectacion!$AS$117</f>
        <v>0</v>
      </c>
      <c r="N96" s="31">
        <f>+Eje.Depend.Afectacion!$AU$117</f>
        <v>232489875.75999999</v>
      </c>
      <c r="O96" s="31">
        <f>+Eje.Depend.Afectacion!$AW$117</f>
        <v>93356394.239999995</v>
      </c>
      <c r="P96" s="31">
        <f>+Eje.Depend.Afectacion!$AX$117</f>
        <v>132235467.76000001</v>
      </c>
      <c r="Q96" s="31">
        <f>+Eje.Depend.Afectacion!$AY$117</f>
        <v>100254408</v>
      </c>
      <c r="R96" s="31">
        <f>+Eje.Depend.Afectacion!$AZ$117</f>
        <v>132235467.76000001</v>
      </c>
      <c r="S96" s="31">
        <f>+Eje.Depend.Afectacion!$BA$117</f>
        <v>0</v>
      </c>
      <c r="T96" s="31">
        <f>+Eje.Depend.Afectacion!$BB$117</f>
        <v>132235467.76000001</v>
      </c>
      <c r="U96" s="31">
        <f>+Eje.Depend.Afectacion!$BC$117</f>
        <v>0</v>
      </c>
      <c r="V96" s="31">
        <f>+Eje.Depend.Afectacion!$BD$117</f>
        <v>213</v>
      </c>
      <c r="W96" s="31">
        <f t="shared" si="1"/>
        <v>71.349558722891004</v>
      </c>
    </row>
    <row r="97" spans="1:23" ht="22.5" x14ac:dyDescent="0.25">
      <c r="A97" s="80" t="str">
        <f>_xlfn.CONCAT(Eje.Depend.Afectacion!A118," ", Eje.Depend.Afectacion!C118," ",Eje.Depend.Afectacion!E118," ",Eje.Depend.Afectacion!G118," ",Eje.Depend.Afectacion!I118," ",Eje.Depend.Afectacion!L118," ",Eje.Depend.Afectacion!O118)</f>
        <v xml:space="preserve">A 02 02 02 009 002 </v>
      </c>
      <c r="B97" s="80"/>
      <c r="C97" s="80"/>
      <c r="D97" s="80"/>
      <c r="E97" s="33" t="str">
        <f>+Eje.Depend.Afectacion!S118</f>
        <v>SERVICIOS DE EDUCACIÓN</v>
      </c>
      <c r="F97" s="33" t="str">
        <f>+Eje.Depend.Afectacion!AA118</f>
        <v>Nación</v>
      </c>
      <c r="G97" s="33" t="str">
        <f>+Eje.Depend.Afectacion!AF118</f>
        <v>CSF</v>
      </c>
      <c r="H97" s="33" t="str">
        <f>+Eje.Depend.Afectacion!AI118</f>
        <v>10</v>
      </c>
      <c r="I97" s="33" t="str">
        <f>+Eje.Depend.Afectacion!AJ118</f>
        <v>RECURSOS CORRIENTES</v>
      </c>
      <c r="J97" s="32">
        <f>+Eje.Depend.Afectacion!$AP$118</f>
        <v>161346270</v>
      </c>
      <c r="K97" s="32">
        <f>+Eje.Depend.Afectacion!$AQ$118</f>
        <v>161346270</v>
      </c>
      <c r="L97" s="32">
        <f>+Eje.Depend.Afectacion!$AR$118</f>
        <v>0</v>
      </c>
      <c r="M97" s="32">
        <f>+Eje.Depend.Afectacion!$AS$118</f>
        <v>0</v>
      </c>
      <c r="N97" s="32">
        <f>+Eje.Depend.Afectacion!$AU$118</f>
        <v>81346270</v>
      </c>
      <c r="O97" s="32">
        <f>+Eje.Depend.Afectacion!$AW$118</f>
        <v>80000000</v>
      </c>
      <c r="P97" s="32">
        <f>+Eje.Depend.Afectacion!$AX$118</f>
        <v>41373070</v>
      </c>
      <c r="Q97" s="32">
        <f>+Eje.Depend.Afectacion!$AY$118</f>
        <v>39973200</v>
      </c>
      <c r="R97" s="32">
        <f>+Eje.Depend.Afectacion!$AZ$118</f>
        <v>41373070</v>
      </c>
      <c r="S97" s="32">
        <f>+Eje.Depend.Afectacion!$BA$118</f>
        <v>0</v>
      </c>
      <c r="T97" s="32">
        <f>+Eje.Depend.Afectacion!$BB$118</f>
        <v>41373070</v>
      </c>
      <c r="U97" s="32">
        <f>+Eje.Depend.Afectacion!$BC$118</f>
        <v>0</v>
      </c>
      <c r="V97" s="32">
        <f>+Eje.Depend.Afectacion!$BD$118</f>
        <v>0</v>
      </c>
      <c r="W97" s="32">
        <f t="shared" si="1"/>
        <v>50.417198984519437</v>
      </c>
    </row>
    <row r="98" spans="1:23" ht="22.5" x14ac:dyDescent="0.25">
      <c r="A98" s="80" t="str">
        <f>_xlfn.CONCAT(Eje.Depend.Afectacion!A119," ", Eje.Depend.Afectacion!C119," ",Eje.Depend.Afectacion!E119," ",Eje.Depend.Afectacion!G119," ",Eje.Depend.Afectacion!I119," ",Eje.Depend.Afectacion!L119," ",Eje.Depend.Afectacion!O119)</f>
        <v xml:space="preserve">A 02 02 02 009 003 </v>
      </c>
      <c r="B98" s="80"/>
      <c r="C98" s="80"/>
      <c r="D98" s="80"/>
      <c r="E98" s="33" t="str">
        <f>+Eje.Depend.Afectacion!S119</f>
        <v>SERVICIOS PARA EL CUIDADO DE LA SALUD HUMANA Y SERVICIOS SOCIALES</v>
      </c>
      <c r="F98" s="33" t="str">
        <f>+Eje.Depend.Afectacion!AA119</f>
        <v>Nación</v>
      </c>
      <c r="G98" s="33" t="str">
        <f>+Eje.Depend.Afectacion!AF119</f>
        <v>CSF</v>
      </c>
      <c r="H98" s="33" t="str">
        <f>+Eje.Depend.Afectacion!AI119</f>
        <v>10</v>
      </c>
      <c r="I98" s="33" t="str">
        <f>+Eje.Depend.Afectacion!AJ119</f>
        <v>RECURSOS CORRIENTES</v>
      </c>
      <c r="J98" s="32">
        <f>+Eje.Depend.Afectacion!$AP$119</f>
        <v>100000000</v>
      </c>
      <c r="K98" s="32">
        <f>+Eje.Depend.Afectacion!$AQ$119</f>
        <v>100000000</v>
      </c>
      <c r="L98" s="32">
        <f>+Eje.Depend.Afectacion!$AR$119</f>
        <v>0</v>
      </c>
      <c r="M98" s="32">
        <f>+Eje.Depend.Afectacion!$AS$119</f>
        <v>0</v>
      </c>
      <c r="N98" s="32">
        <f>+Eje.Depend.Afectacion!$AU$119</f>
        <v>100000000</v>
      </c>
      <c r="O98" s="32">
        <f>+Eje.Depend.Afectacion!$AW$119</f>
        <v>0</v>
      </c>
      <c r="P98" s="32">
        <f>+Eje.Depend.Afectacion!$AX$119</f>
        <v>39971500</v>
      </c>
      <c r="Q98" s="32">
        <f>+Eje.Depend.Afectacion!$AY$119</f>
        <v>60028500</v>
      </c>
      <c r="R98" s="32">
        <f>+Eje.Depend.Afectacion!$AZ$119</f>
        <v>39971500</v>
      </c>
      <c r="S98" s="32">
        <f>+Eje.Depend.Afectacion!$BA$119</f>
        <v>0</v>
      </c>
      <c r="T98" s="32">
        <f>+Eje.Depend.Afectacion!$BB$119</f>
        <v>39971500</v>
      </c>
      <c r="U98" s="32">
        <f>+Eje.Depend.Afectacion!$BC$119</f>
        <v>0</v>
      </c>
      <c r="V98" s="32">
        <f>+Eje.Depend.Afectacion!$BD$119</f>
        <v>0</v>
      </c>
      <c r="W98" s="32">
        <f t="shared" si="1"/>
        <v>100</v>
      </c>
    </row>
    <row r="99" spans="1:23" ht="45" x14ac:dyDescent="0.25">
      <c r="A99" s="80" t="str">
        <f>_xlfn.CONCAT(Eje.Depend.Afectacion!A120," ", Eje.Depend.Afectacion!C120," ",Eje.Depend.Afectacion!E120," ",Eje.Depend.Afectacion!G120," ",Eje.Depend.Afectacion!I120," ",Eje.Depend.Afectacion!L120," ",Eje.Depend.Afectacion!O120)</f>
        <v xml:space="preserve">A 02 02 02 009 004 </v>
      </c>
      <c r="B99" s="80"/>
      <c r="C99" s="80"/>
      <c r="D99" s="80"/>
      <c r="E99" s="33" t="str">
        <f>+Eje.Depend.Afectacion!S120</f>
        <v>SERVICIOS DE ALCANTARILLADO, RECOLECCIÓN, TRATAMIENTO Y DISPOSICIÓN DE DESECHOS Y OTROS SERVICIOS DE SANEAMIENTO AMBIENTAL</v>
      </c>
      <c r="F99" s="33" t="str">
        <f>+Eje.Depend.Afectacion!AA120</f>
        <v>Nación</v>
      </c>
      <c r="G99" s="33" t="str">
        <f>+Eje.Depend.Afectacion!AF120</f>
        <v>CSF</v>
      </c>
      <c r="H99" s="33" t="str">
        <f>+Eje.Depend.Afectacion!AI120</f>
        <v>10</v>
      </c>
      <c r="I99" s="33" t="str">
        <f>+Eje.Depend.Afectacion!AJ120</f>
        <v>RECURSOS CORRIENTES</v>
      </c>
      <c r="J99" s="32">
        <f>+Eje.Depend.Afectacion!$AP$120</f>
        <v>64500000</v>
      </c>
      <c r="K99" s="32">
        <f>+Eje.Depend.Afectacion!$AQ$120</f>
        <v>64500000</v>
      </c>
      <c r="L99" s="32">
        <f>+Eje.Depend.Afectacion!$AR$120</f>
        <v>0</v>
      </c>
      <c r="M99" s="32">
        <f>+Eje.Depend.Afectacion!$AS$120</f>
        <v>0</v>
      </c>
      <c r="N99" s="32">
        <f>+Eje.Depend.Afectacion!$AU$120</f>
        <v>51143605.759999998</v>
      </c>
      <c r="O99" s="32">
        <f>+Eje.Depend.Afectacion!$AW$120</f>
        <v>13356394.24</v>
      </c>
      <c r="P99" s="32">
        <f>+Eje.Depend.Afectacion!$AX$120</f>
        <v>50890897.759999998</v>
      </c>
      <c r="Q99" s="32">
        <f>+Eje.Depend.Afectacion!$AY$120</f>
        <v>252708</v>
      </c>
      <c r="R99" s="32">
        <f>+Eje.Depend.Afectacion!$AZ$120</f>
        <v>50890897.759999998</v>
      </c>
      <c r="S99" s="32">
        <f>+Eje.Depend.Afectacion!$BA$120</f>
        <v>0</v>
      </c>
      <c r="T99" s="32">
        <f>+Eje.Depend.Afectacion!$BB$120</f>
        <v>50890897.759999998</v>
      </c>
      <c r="U99" s="32">
        <f>+Eje.Depend.Afectacion!$BC$120</f>
        <v>0</v>
      </c>
      <c r="V99" s="32">
        <f>+Eje.Depend.Afectacion!$BD$120</f>
        <v>213</v>
      </c>
      <c r="W99" s="32">
        <f t="shared" si="1"/>
        <v>79.292412031007757</v>
      </c>
    </row>
    <row r="100" spans="1:23" ht="22.5" x14ac:dyDescent="0.25">
      <c r="A100" s="79" t="str">
        <f>_xlfn.CONCAT(Eje.Depend.Afectacion!A121," ", Eje.Depend.Afectacion!C121," ",Eje.Depend.Afectacion!E121," ",Eje.Depend.Afectacion!G121," ",Eje.Depend.Afectacion!I121," ",Eje.Depend.Afectacion!L121," ",Eje.Depend.Afectacion!O121)</f>
        <v xml:space="preserve">A 02 02 02 010  </v>
      </c>
      <c r="B100" s="79"/>
      <c r="C100" s="79"/>
      <c r="D100" s="79"/>
      <c r="E100" s="30" t="str">
        <f>+Eje.Depend.Afectacion!S121</f>
        <v>VIÁTICOS DE LOS FUNCIONARIOS EN COMISIÓN</v>
      </c>
      <c r="F100" s="30" t="str">
        <f>+Eje.Depend.Afectacion!AA121</f>
        <v>Nación</v>
      </c>
      <c r="G100" s="30" t="str">
        <f>+Eje.Depend.Afectacion!AF121</f>
        <v>CSF</v>
      </c>
      <c r="H100" s="30" t="str">
        <f>+Eje.Depend.Afectacion!AI121</f>
        <v>10</v>
      </c>
      <c r="I100" s="30" t="str">
        <f>+Eje.Depend.Afectacion!AJ121</f>
        <v>RECURSOS CORRIENTES</v>
      </c>
      <c r="J100" s="31">
        <f>+Eje.Depend.Afectacion!$AP$121</f>
        <v>98495000</v>
      </c>
      <c r="K100" s="31">
        <f>+Eje.Depend.Afectacion!$AQ$121</f>
        <v>98495000</v>
      </c>
      <c r="L100" s="31">
        <f>+Eje.Depend.Afectacion!$AR$121</f>
        <v>0</v>
      </c>
      <c r="M100" s="31">
        <f>+Eje.Depend.Afectacion!$AS$121</f>
        <v>0</v>
      </c>
      <c r="N100" s="31">
        <f>+Eje.Depend.Afectacion!$AU$121</f>
        <v>40256689</v>
      </c>
      <c r="O100" s="31">
        <f>+Eje.Depend.Afectacion!$AW$121</f>
        <v>58238311</v>
      </c>
      <c r="P100" s="31">
        <f>+Eje.Depend.Afectacion!$AX$121</f>
        <v>36597807</v>
      </c>
      <c r="Q100" s="31">
        <f>+Eje.Depend.Afectacion!$AY$121</f>
        <v>3658882</v>
      </c>
      <c r="R100" s="31">
        <f>+Eje.Depend.Afectacion!$AZ$121</f>
        <v>36597807</v>
      </c>
      <c r="S100" s="31">
        <f>+Eje.Depend.Afectacion!$BA$121</f>
        <v>0</v>
      </c>
      <c r="T100" s="31">
        <f>+Eje.Depend.Afectacion!$BB$121</f>
        <v>36597807</v>
      </c>
      <c r="U100" s="31">
        <f>+Eje.Depend.Afectacion!$BC$121</f>
        <v>0</v>
      </c>
      <c r="V100" s="31">
        <f>+Eje.Depend.Afectacion!$BD$121</f>
        <v>0</v>
      </c>
      <c r="W100" s="32">
        <f t="shared" si="1"/>
        <v>40.87180973653485</v>
      </c>
    </row>
    <row r="101" spans="1:23" ht="22.5" x14ac:dyDescent="0.25">
      <c r="A101" s="79" t="str">
        <f>_xlfn.CONCAT(Eje.Depend.Afectacion!A122," ", Eje.Depend.Afectacion!C122," ",Eje.Depend.Afectacion!E122," ",Eje.Depend.Afectacion!G122," ",Eje.Depend.Afectacion!I122," ",Eje.Depend.Afectacion!L122," ",Eje.Depend.Afectacion!O122)</f>
        <v xml:space="preserve">A 03     </v>
      </c>
      <c r="B101" s="79"/>
      <c r="C101" s="79"/>
      <c r="D101" s="79"/>
      <c r="E101" s="30" t="str">
        <f>+Eje.Depend.Afectacion!S122</f>
        <v>TRANSFERENCIAS CORRIENTES</v>
      </c>
      <c r="F101" s="30" t="str">
        <f>+Eje.Depend.Afectacion!AA122</f>
        <v>Nación</v>
      </c>
      <c r="G101" s="30" t="str">
        <f>+Eje.Depend.Afectacion!AF122</f>
        <v>CSF</v>
      </c>
      <c r="H101" s="30" t="str">
        <f>+Eje.Depend.Afectacion!AI122</f>
        <v>10</v>
      </c>
      <c r="I101" s="30" t="str">
        <f>+Eje.Depend.Afectacion!AJ122</f>
        <v>RECURSOS CORRIENTES</v>
      </c>
      <c r="J101" s="31">
        <f>+Eje.Depend.Afectacion!$AP$122</f>
        <v>197572454</v>
      </c>
      <c r="K101" s="31">
        <f>+Eje.Depend.Afectacion!$AQ$122</f>
        <v>153872454</v>
      </c>
      <c r="L101" s="31">
        <f>+Eje.Depend.Afectacion!$AR$122</f>
        <v>43700000</v>
      </c>
      <c r="M101" s="31">
        <f>+Eje.Depend.Afectacion!$AS$122</f>
        <v>0</v>
      </c>
      <c r="N101" s="31">
        <f>+Eje.Depend.Afectacion!$AU$122</f>
        <v>131728095</v>
      </c>
      <c r="O101" s="31">
        <f>+Eje.Depend.Afectacion!$AW$122</f>
        <v>22144359</v>
      </c>
      <c r="P101" s="31">
        <f>+Eje.Depend.Afectacion!$AX$122</f>
        <v>64754030</v>
      </c>
      <c r="Q101" s="31">
        <f>+Eje.Depend.Afectacion!$AY$122</f>
        <v>66974065</v>
      </c>
      <c r="R101" s="31">
        <f>+Eje.Depend.Afectacion!$AZ$122</f>
        <v>64754030</v>
      </c>
      <c r="S101" s="31">
        <f>+Eje.Depend.Afectacion!$BA$122</f>
        <v>0</v>
      </c>
      <c r="T101" s="31">
        <f>+Eje.Depend.Afectacion!$BB$122</f>
        <v>64754030</v>
      </c>
      <c r="U101" s="31">
        <f>+Eje.Depend.Afectacion!$BC$122</f>
        <v>0</v>
      </c>
      <c r="V101" s="31">
        <f>+Eje.Depend.Afectacion!$BD$122</f>
        <v>66974065</v>
      </c>
      <c r="W101" s="32">
        <f t="shared" si="1"/>
        <v>66.673310136644858</v>
      </c>
    </row>
    <row r="102" spans="1:23" ht="22.5" x14ac:dyDescent="0.25">
      <c r="A102" s="79" t="str">
        <f>_xlfn.CONCAT(Eje.Depend.Afectacion!A123," ", Eje.Depend.Afectacion!C123," ",Eje.Depend.Afectacion!E123," ",Eje.Depend.Afectacion!G123," ",Eje.Depend.Afectacion!I123," ",Eje.Depend.Afectacion!L123," ",Eje.Depend.Afectacion!O123)</f>
        <v xml:space="preserve">A 03 04    </v>
      </c>
      <c r="B102" s="79"/>
      <c r="C102" s="79"/>
      <c r="D102" s="79"/>
      <c r="E102" s="30" t="str">
        <f>+Eje.Depend.Afectacion!S123</f>
        <v>PRESTACIONES PARA CUBRIR RIESGOS SOCIALES</v>
      </c>
      <c r="F102" s="30" t="str">
        <f>+Eje.Depend.Afectacion!AA123</f>
        <v>Nación</v>
      </c>
      <c r="G102" s="30" t="str">
        <f>+Eje.Depend.Afectacion!AF123</f>
        <v>CSF</v>
      </c>
      <c r="H102" s="30" t="str">
        <f>+Eje.Depend.Afectacion!AI123</f>
        <v>10</v>
      </c>
      <c r="I102" s="30" t="str">
        <f>+Eje.Depend.Afectacion!AJ123</f>
        <v>RECURSOS CORRIENTES</v>
      </c>
      <c r="J102" s="31">
        <f>+Eje.Depend.Afectacion!$AP$123</f>
        <v>153872454</v>
      </c>
      <c r="K102" s="31">
        <f>+Eje.Depend.Afectacion!$AQ$123</f>
        <v>153872454</v>
      </c>
      <c r="L102" s="31">
        <f>+Eje.Depend.Afectacion!$AR$123</f>
        <v>0</v>
      </c>
      <c r="M102" s="31">
        <f>+Eje.Depend.Afectacion!$AS$123</f>
        <v>0</v>
      </c>
      <c r="N102" s="31">
        <f>+Eje.Depend.Afectacion!$AU$123</f>
        <v>131728095</v>
      </c>
      <c r="O102" s="31">
        <f>+Eje.Depend.Afectacion!$AW$123</f>
        <v>22144359</v>
      </c>
      <c r="P102" s="31">
        <f>+Eje.Depend.Afectacion!$AX$123</f>
        <v>64754030</v>
      </c>
      <c r="Q102" s="31">
        <f>+Eje.Depend.Afectacion!$AY$123</f>
        <v>66974065</v>
      </c>
      <c r="R102" s="31">
        <f>+Eje.Depend.Afectacion!$AZ$123</f>
        <v>64754030</v>
      </c>
      <c r="S102" s="31">
        <f>+Eje.Depend.Afectacion!$BA$123</f>
        <v>0</v>
      </c>
      <c r="T102" s="31">
        <f>+Eje.Depend.Afectacion!$BB$123</f>
        <v>64754030</v>
      </c>
      <c r="U102" s="31">
        <f>+Eje.Depend.Afectacion!$BC$123</f>
        <v>0</v>
      </c>
      <c r="V102" s="31">
        <f>+Eje.Depend.Afectacion!$BD$123</f>
        <v>66974065</v>
      </c>
      <c r="W102" s="31">
        <f t="shared" si="1"/>
        <v>85.608626869628011</v>
      </c>
    </row>
    <row r="103" spans="1:23" ht="22.5" x14ac:dyDescent="0.25">
      <c r="A103" s="79" t="str">
        <f>_xlfn.CONCAT(Eje.Depend.Afectacion!A124," ", Eje.Depend.Afectacion!C124," ",Eje.Depend.Afectacion!E124," ",Eje.Depend.Afectacion!G124," ",Eje.Depend.Afectacion!I124," ",Eje.Depend.Afectacion!L124," ",Eje.Depend.Afectacion!O124)</f>
        <v xml:space="preserve">A 03 04 02   </v>
      </c>
      <c r="B103" s="79"/>
      <c r="C103" s="79"/>
      <c r="D103" s="79"/>
      <c r="E103" s="30" t="str">
        <f>+Eje.Depend.Afectacion!S124</f>
        <v>PRESTACIONES SOCIALES RELACIONADAS CON EL EMPLEO</v>
      </c>
      <c r="F103" s="30" t="str">
        <f>+Eje.Depend.Afectacion!AA124</f>
        <v>Nación</v>
      </c>
      <c r="G103" s="30" t="str">
        <f>+Eje.Depend.Afectacion!AF124</f>
        <v>CSF</v>
      </c>
      <c r="H103" s="30" t="str">
        <f>+Eje.Depend.Afectacion!AI124</f>
        <v>10</v>
      </c>
      <c r="I103" s="30" t="str">
        <f>+Eje.Depend.Afectacion!AJ124</f>
        <v>RECURSOS CORRIENTES</v>
      </c>
      <c r="J103" s="31">
        <f t="shared" ref="J103:V103" si="2">+J104</f>
        <v>153872454</v>
      </c>
      <c r="K103" s="31">
        <f t="shared" si="2"/>
        <v>153872454</v>
      </c>
      <c r="L103" s="31">
        <f t="shared" si="2"/>
        <v>0</v>
      </c>
      <c r="M103" s="31">
        <f t="shared" si="2"/>
        <v>0</v>
      </c>
      <c r="N103" s="31">
        <f t="shared" si="2"/>
        <v>131728095</v>
      </c>
      <c r="O103" s="31">
        <f t="shared" si="2"/>
        <v>22144359</v>
      </c>
      <c r="P103" s="31">
        <f t="shared" si="2"/>
        <v>64754030</v>
      </c>
      <c r="Q103" s="31">
        <f t="shared" si="2"/>
        <v>66974065</v>
      </c>
      <c r="R103" s="31">
        <f t="shared" si="2"/>
        <v>64754030</v>
      </c>
      <c r="S103" s="31">
        <f t="shared" si="2"/>
        <v>0</v>
      </c>
      <c r="T103" s="31">
        <f t="shared" si="2"/>
        <v>64754030</v>
      </c>
      <c r="U103" s="31">
        <f t="shared" si="2"/>
        <v>0</v>
      </c>
      <c r="V103" s="31">
        <f t="shared" si="2"/>
        <v>66974065</v>
      </c>
      <c r="W103" s="31">
        <f t="shared" si="1"/>
        <v>85.608626869628011</v>
      </c>
    </row>
    <row r="104" spans="1:23" ht="33.75" x14ac:dyDescent="0.25">
      <c r="A104" s="79" t="str">
        <f>_xlfn.CONCAT(Eje.Depend.Afectacion!A125," ", Eje.Depend.Afectacion!C125," ",Eje.Depend.Afectacion!E125," ",Eje.Depend.Afectacion!G125," ",Eje.Depend.Afectacion!I125," ",Eje.Depend.Afectacion!L125," ",Eje.Depend.Afectacion!O125)</f>
        <v xml:space="preserve">A 03 04 02 012  </v>
      </c>
      <c r="B104" s="79"/>
      <c r="C104" s="79"/>
      <c r="D104" s="79"/>
      <c r="E104" s="30" t="str">
        <f>+Eje.Depend.Afectacion!S125</f>
        <v>INCAPACIDADES Y LICENCIAS DE MATERNIDAD Y PATERNIDAD (NO DE PENSIONES)</v>
      </c>
      <c r="F104" s="30" t="str">
        <f>+Eje.Depend.Afectacion!AA125</f>
        <v>Nación</v>
      </c>
      <c r="G104" s="31" t="str">
        <f>+Eje.Depend.Afectacion!AF125</f>
        <v>CSF</v>
      </c>
      <c r="H104" s="30" t="str">
        <f>+Eje.Depend.Afectacion!AI125</f>
        <v>10</v>
      </c>
      <c r="I104" s="30" t="str">
        <f>+Eje.Depend.Afectacion!AJ125</f>
        <v>RECURSOS CORRIENTES</v>
      </c>
      <c r="J104" s="31">
        <f>+Eje.Depend.Afectacion!$AP$125</f>
        <v>153872454</v>
      </c>
      <c r="K104" s="31">
        <f>+Eje.Depend.Afectacion!$AQ$125</f>
        <v>153872454</v>
      </c>
      <c r="L104" s="31">
        <f>+Eje.Depend.Afectacion!$AR$125</f>
        <v>0</v>
      </c>
      <c r="M104" s="31">
        <f>+Eje.Depend.Afectacion!$AS$125</f>
        <v>0</v>
      </c>
      <c r="N104" s="31">
        <f>+Eje.Depend.Afectacion!$AU$125</f>
        <v>131728095</v>
      </c>
      <c r="O104" s="31">
        <f>+Eje.Depend.Afectacion!$AW$125</f>
        <v>22144359</v>
      </c>
      <c r="P104" s="31">
        <f>+Eje.Depend.Afectacion!$AX$125</f>
        <v>64754030</v>
      </c>
      <c r="Q104" s="31">
        <f>+Eje.Depend.Afectacion!$AY$125</f>
        <v>66974065</v>
      </c>
      <c r="R104" s="31">
        <f>+Eje.Depend.Afectacion!$AZ$125</f>
        <v>64754030</v>
      </c>
      <c r="S104" s="31">
        <f>+Eje.Depend.Afectacion!$BA$125</f>
        <v>0</v>
      </c>
      <c r="T104" s="31">
        <f>+Eje.Depend.Afectacion!$BB$125</f>
        <v>64754030</v>
      </c>
      <c r="U104" s="31">
        <f>+Eje.Depend.Afectacion!$BC$125</f>
        <v>0</v>
      </c>
      <c r="V104" s="31">
        <f>+Eje.Depend.Afectacion!$BD$125</f>
        <v>66974065</v>
      </c>
      <c r="W104" s="31">
        <f t="shared" si="1"/>
        <v>85.608626869628011</v>
      </c>
    </row>
    <row r="105" spans="1:23" ht="22.5" x14ac:dyDescent="0.25">
      <c r="A105" s="80" t="str">
        <f>_xlfn.CONCAT(Eje.Depend.Afectacion!A126," ", Eje.Depend.Afectacion!C126," ",Eje.Depend.Afectacion!E126," ",Eje.Depend.Afectacion!G126," ",Eje.Depend.Afectacion!I126," ",Eje.Depend.Afectacion!L126," ",Eje.Depend.Afectacion!O126)</f>
        <v xml:space="preserve">A 03 04 02 012 001 </v>
      </c>
      <c r="B105" s="80"/>
      <c r="C105" s="80"/>
      <c r="D105" s="80"/>
      <c r="E105" s="33" t="str">
        <f>+Eje.Depend.Afectacion!S126</f>
        <v>INCAPACIDADES (NO DE PENSIONES)</v>
      </c>
      <c r="F105" s="33" t="str">
        <f>+Eje.Depend.Afectacion!AA126</f>
        <v>Nación</v>
      </c>
      <c r="G105" s="32" t="str">
        <f>+Eje.Depend.Afectacion!AF126</f>
        <v>CSF</v>
      </c>
      <c r="H105" s="33" t="str">
        <f>+Eje.Depend.Afectacion!AI126</f>
        <v>10</v>
      </c>
      <c r="I105" s="33" t="str">
        <f>+Eje.Depend.Afectacion!AJ126</f>
        <v>RECURSOS CORRIENTES</v>
      </c>
      <c r="J105" s="32">
        <f>+Eje.Depend.Afectacion!$AP$126</f>
        <v>98189148</v>
      </c>
      <c r="K105" s="32">
        <f>+Eje.Depend.Afectacion!$AQ$126</f>
        <v>98189148</v>
      </c>
      <c r="L105" s="32">
        <f>+Eje.Depend.Afectacion!$AR$126</f>
        <v>0</v>
      </c>
      <c r="M105" s="32">
        <f>+Eje.Depend.Afectacion!$AS$126</f>
        <v>0</v>
      </c>
      <c r="N105" s="32">
        <f>+Eje.Depend.Afectacion!$AU$126</f>
        <v>79594367</v>
      </c>
      <c r="O105" s="32">
        <f>+Eje.Depend.Afectacion!$AW$126</f>
        <v>18594781</v>
      </c>
      <c r="P105" s="32">
        <f>+Eje.Depend.Afectacion!$AX$126</f>
        <v>50447965</v>
      </c>
      <c r="Q105" s="32">
        <f>+Eje.Depend.Afectacion!$AY$126</f>
        <v>29146402</v>
      </c>
      <c r="R105" s="32">
        <f>+Eje.Depend.Afectacion!$AZ$126</f>
        <v>50447965</v>
      </c>
      <c r="S105" s="32">
        <f>+Eje.Depend.Afectacion!$BA$126</f>
        <v>0</v>
      </c>
      <c r="T105" s="32">
        <f>+Eje.Depend.Afectacion!$BB$126</f>
        <v>50447965</v>
      </c>
      <c r="U105" s="32">
        <f>+Eje.Depend.Afectacion!$BC$126</f>
        <v>0</v>
      </c>
      <c r="V105" s="32">
        <f>+Eje.Depend.Afectacion!$BD$126</f>
        <v>29146402</v>
      </c>
      <c r="W105" s="32">
        <f t="shared" si="1"/>
        <v>81.062285009337288</v>
      </c>
    </row>
    <row r="106" spans="1:23" ht="22.5" x14ac:dyDescent="0.25">
      <c r="A106" s="80" t="str">
        <f>_xlfn.CONCAT(Eje.Depend.Afectacion!A127," ", Eje.Depend.Afectacion!C127," ",Eje.Depend.Afectacion!E127," ",Eje.Depend.Afectacion!G127," ",Eje.Depend.Afectacion!I127," ",Eje.Depend.Afectacion!L127," ",Eje.Depend.Afectacion!O127)</f>
        <v xml:space="preserve">A 03 04 02 012 002 </v>
      </c>
      <c r="B106" s="80"/>
      <c r="C106" s="80"/>
      <c r="D106" s="80"/>
      <c r="E106" s="33" t="str">
        <f>+Eje.Depend.Afectacion!S127</f>
        <v>LICENCIAS DE MATERNIDAD Y PATERNIDAD (NO DE PENSIONES)</v>
      </c>
      <c r="F106" s="33" t="str">
        <f>+Eje.Depend.Afectacion!AA127</f>
        <v>Nación</v>
      </c>
      <c r="G106" s="33" t="str">
        <f>+Eje.Depend.Afectacion!AF127</f>
        <v>CSF</v>
      </c>
      <c r="H106" s="33" t="str">
        <f>+Eje.Depend.Afectacion!AI127</f>
        <v>10</v>
      </c>
      <c r="I106" s="33" t="str">
        <f>+Eje.Depend.Afectacion!AJ127</f>
        <v>RECURSOS CORRIENTES</v>
      </c>
      <c r="J106" s="32">
        <f>+Eje.Depend.Afectacion!$AP$127</f>
        <v>55683306</v>
      </c>
      <c r="K106" s="32">
        <f>+Eje.Depend.Afectacion!$AQ$127</f>
        <v>55683306</v>
      </c>
      <c r="L106" s="32">
        <f>+Eje.Depend.Afectacion!$AR$127</f>
        <v>0</v>
      </c>
      <c r="M106" s="32">
        <f>+Eje.Depend.Afectacion!$AS$127</f>
        <v>0</v>
      </c>
      <c r="N106" s="32">
        <f>+Eje.Depend.Afectacion!$AU$127</f>
        <v>52133728</v>
      </c>
      <c r="O106" s="32">
        <f>+Eje.Depend.Afectacion!$AW$127</f>
        <v>3549578</v>
      </c>
      <c r="P106" s="32">
        <f>+Eje.Depend.Afectacion!$AX$127</f>
        <v>14306065</v>
      </c>
      <c r="Q106" s="32">
        <f>+Eje.Depend.Afectacion!$AY$127</f>
        <v>37827663</v>
      </c>
      <c r="R106" s="32">
        <f>+Eje.Depend.Afectacion!$AZ$127</f>
        <v>14306065</v>
      </c>
      <c r="S106" s="32">
        <f>+Eje.Depend.Afectacion!$BA$127</f>
        <v>0</v>
      </c>
      <c r="T106" s="32">
        <f>+Eje.Depend.Afectacion!$BB$127</f>
        <v>14306065</v>
      </c>
      <c r="U106" s="32">
        <f>+Eje.Depend.Afectacion!$BC$127</f>
        <v>0</v>
      </c>
      <c r="V106" s="32">
        <f>+Eje.Depend.Afectacion!$BD$127</f>
        <v>37827663</v>
      </c>
      <c r="W106" s="32">
        <f t="shared" si="1"/>
        <v>93.625418002300364</v>
      </c>
    </row>
    <row r="107" spans="1:23" ht="22.5" x14ac:dyDescent="0.25">
      <c r="A107" s="79" t="str">
        <f>_xlfn.CONCAT(Eje.Depend.Afectacion!A128," ", Eje.Depend.Afectacion!C128," ",Eje.Depend.Afectacion!E128," ",Eje.Depend.Afectacion!G128," ",Eje.Depend.Afectacion!I128," ",Eje.Depend.Afectacion!L128," ",Eje.Depend.Afectacion!O128)</f>
        <v xml:space="preserve">A 03 10    </v>
      </c>
      <c r="B107" s="79"/>
      <c r="C107" s="79"/>
      <c r="D107" s="79"/>
      <c r="E107" s="30" t="str">
        <f>+Eje.Depend.Afectacion!S128</f>
        <v>SENTENCIAS Y CONCILIACIONES</v>
      </c>
      <c r="F107" s="30" t="str">
        <f>+Eje.Depend.Afectacion!AA128</f>
        <v>Nación</v>
      </c>
      <c r="G107" s="30" t="str">
        <f>+Eje.Depend.Afectacion!AF128</f>
        <v>CSF</v>
      </c>
      <c r="H107" s="30" t="str">
        <f>+Eje.Depend.Afectacion!AI128</f>
        <v>10</v>
      </c>
      <c r="I107" s="30" t="str">
        <f>+Eje.Depend.Afectacion!AJ128</f>
        <v>RECURSOS CORRIENTES</v>
      </c>
      <c r="J107" s="31">
        <f>+Eje.Depend.Afectacion!$AP$128</f>
        <v>43700000</v>
      </c>
      <c r="K107" s="31">
        <f>+Eje.Depend.Afectacion!$AQ$128</f>
        <v>0</v>
      </c>
      <c r="L107" s="31">
        <f>+Eje.Depend.Afectacion!$AR$128</f>
        <v>43700000</v>
      </c>
      <c r="M107" s="31">
        <f>+Eje.Depend.Afectacion!$AS$128</f>
        <v>0</v>
      </c>
      <c r="N107" s="31">
        <f>+Eje.Depend.Afectacion!$AU$128</f>
        <v>0</v>
      </c>
      <c r="O107" s="31">
        <f>+Eje.Depend.Afectacion!$AW$128</f>
        <v>0</v>
      </c>
      <c r="P107" s="31">
        <f>+Eje.Depend.Afectacion!$AX$128</f>
        <v>0</v>
      </c>
      <c r="Q107" s="31">
        <f>+Eje.Depend.Afectacion!$AY$128</f>
        <v>0</v>
      </c>
      <c r="R107" s="31">
        <f>+Eje.Depend.Afectacion!$AZ$128</f>
        <v>0</v>
      </c>
      <c r="S107" s="31">
        <f>+Eje.Depend.Afectacion!$BA$128</f>
        <v>0</v>
      </c>
      <c r="T107" s="31">
        <f>+Eje.Depend.Afectacion!$BB$128</f>
        <v>0</v>
      </c>
      <c r="U107" s="31">
        <f>+Eje.Depend.Afectacion!$BC$128</f>
        <v>0</v>
      </c>
      <c r="V107" s="31">
        <f>+Eje.Depend.Afectacion!$BD$128</f>
        <v>0</v>
      </c>
      <c r="W107" s="32">
        <f t="shared" si="1"/>
        <v>0</v>
      </c>
    </row>
    <row r="108" spans="1:23" ht="22.5" x14ac:dyDescent="0.25">
      <c r="A108" s="79" t="str">
        <f>_xlfn.CONCAT(Eje.Depend.Afectacion!A129," ", Eje.Depend.Afectacion!C129," ",Eje.Depend.Afectacion!E129," ",Eje.Depend.Afectacion!G129," ",Eje.Depend.Afectacion!I129," ",Eje.Depend.Afectacion!L129," ",Eje.Depend.Afectacion!O129)</f>
        <v xml:space="preserve">A 03 10 01   </v>
      </c>
      <c r="B108" s="79"/>
      <c r="C108" s="79"/>
      <c r="D108" s="79"/>
      <c r="E108" s="30" t="str">
        <f>+Eje.Depend.Afectacion!S129</f>
        <v>FALLOS NACIONALES</v>
      </c>
      <c r="F108" s="30" t="str">
        <f>+Eje.Depend.Afectacion!AA129</f>
        <v>Nación</v>
      </c>
      <c r="G108" s="30" t="str">
        <f>+Eje.Depend.Afectacion!AF129</f>
        <v>CSF</v>
      </c>
      <c r="H108" s="30" t="str">
        <f>+Eje.Depend.Afectacion!AI129</f>
        <v>10</v>
      </c>
      <c r="I108" s="30" t="str">
        <f>+Eje.Depend.Afectacion!AJ129</f>
        <v>RECURSOS CORRIENTES</v>
      </c>
      <c r="J108" s="31">
        <f>+Eje.Depend.Afectacion!$AP$129</f>
        <v>43700000</v>
      </c>
      <c r="K108" s="31">
        <f>+Eje.Depend.Afectacion!$AQ$129</f>
        <v>0</v>
      </c>
      <c r="L108" s="31">
        <f>+Eje.Depend.Afectacion!$AR$129</f>
        <v>43700000</v>
      </c>
      <c r="M108" s="31">
        <f>+Eje.Depend.Afectacion!$AS$129</f>
        <v>0</v>
      </c>
      <c r="N108" s="31">
        <f>+Eje.Depend.Afectacion!$AU$129</f>
        <v>0</v>
      </c>
      <c r="O108" s="31">
        <f>+Eje.Depend.Afectacion!$AW$129</f>
        <v>0</v>
      </c>
      <c r="P108" s="31">
        <f>+Eje.Depend.Afectacion!$AX$129</f>
        <v>0</v>
      </c>
      <c r="Q108" s="31">
        <f>+Eje.Depend.Afectacion!$AY$129</f>
        <v>0</v>
      </c>
      <c r="R108" s="31">
        <f>+Eje.Depend.Afectacion!$AZ$129</f>
        <v>0</v>
      </c>
      <c r="S108" s="31">
        <f>+Eje.Depend.Afectacion!$BA$128</f>
        <v>0</v>
      </c>
      <c r="T108" s="31">
        <f>+Eje.Depend.Afectacion!$BB$129</f>
        <v>0</v>
      </c>
      <c r="U108" s="31">
        <f>+Eje.Depend.Afectacion!$BC$129</f>
        <v>0</v>
      </c>
      <c r="V108" s="31">
        <f>+Eje.Depend.Afectacion!$BD$129</f>
        <v>0</v>
      </c>
      <c r="W108" s="32">
        <f t="shared" si="1"/>
        <v>0</v>
      </c>
    </row>
    <row r="109" spans="1:23" ht="22.5" x14ac:dyDescent="0.25">
      <c r="A109" s="79" t="str">
        <f>_xlfn.CONCAT(Eje.Depend.Afectacion!A130," ", Eje.Depend.Afectacion!C130," ",Eje.Depend.Afectacion!E130," ",Eje.Depend.Afectacion!G130," ",Eje.Depend.Afectacion!I130," ",Eje.Depend.Afectacion!L130," ",Eje.Depend.Afectacion!O130)</f>
        <v xml:space="preserve">A 03 10 01 001  </v>
      </c>
      <c r="B109" s="79"/>
      <c r="C109" s="79"/>
      <c r="D109" s="79"/>
      <c r="E109" s="30" t="str">
        <f>+Eje.Depend.Afectacion!S130</f>
        <v>SENTENCIAS</v>
      </c>
      <c r="F109" s="30" t="str">
        <f>+Eje.Depend.Afectacion!AA130</f>
        <v>Nación</v>
      </c>
      <c r="G109" s="30" t="str">
        <f>+Eje.Depend.Afectacion!AF130</f>
        <v>CSF</v>
      </c>
      <c r="H109" s="30" t="str">
        <f>+Eje.Depend.Afectacion!AI130</f>
        <v>10</v>
      </c>
      <c r="I109" s="30" t="str">
        <f>+Eje.Depend.Afectacion!AJ130</f>
        <v>RECURSOS CORRIENTES</v>
      </c>
      <c r="J109" s="31">
        <f>+Eje.Depend.Afectacion!$AP$130</f>
        <v>43700000</v>
      </c>
      <c r="K109" s="31">
        <f>+Eje.Depend.Afectacion!$AQ$130</f>
        <v>0</v>
      </c>
      <c r="L109" s="31">
        <f>+Eje.Depend.Afectacion!$AR$130</f>
        <v>43700000</v>
      </c>
      <c r="M109" s="31">
        <f>+Eje.Depend.Afectacion!$AS$130</f>
        <v>0</v>
      </c>
      <c r="N109" s="31">
        <f>+Eje.Depend.Afectacion!$AU$130</f>
        <v>0</v>
      </c>
      <c r="O109" s="31">
        <f>+Eje.Depend.Afectacion!$AW$130</f>
        <v>0</v>
      </c>
      <c r="P109" s="31">
        <f>+Eje.Depend.Afectacion!$AX$130</f>
        <v>0</v>
      </c>
      <c r="Q109" s="31">
        <f>+Eje.Depend.Afectacion!$AY$130</f>
        <v>0</v>
      </c>
      <c r="R109" s="31">
        <f>+Eje.Depend.Afectacion!$AZ$130</f>
        <v>0</v>
      </c>
      <c r="S109" s="31">
        <f>+Eje.Depend.Afectacion!$BA$130</f>
        <v>0</v>
      </c>
      <c r="T109" s="31">
        <f>+Eje.Depend.Afectacion!$BB$130</f>
        <v>0</v>
      </c>
      <c r="U109" s="31">
        <f>+Eje.Depend.Afectacion!$BC$130</f>
        <v>0</v>
      </c>
      <c r="V109" s="31">
        <f>+Eje.Depend.Afectacion!$BD$130</f>
        <v>0</v>
      </c>
      <c r="W109" s="32">
        <f t="shared" si="1"/>
        <v>0</v>
      </c>
    </row>
    <row r="110" spans="1:23" ht="22.5" x14ac:dyDescent="0.25">
      <c r="A110" s="79" t="str">
        <f>_xlfn.CONCAT(Eje.Depend.Afectacion!A131," ", Eje.Depend.Afectacion!C131," ",Eje.Depend.Afectacion!E131," ",Eje.Depend.Afectacion!G131," ",Eje.Depend.Afectacion!I131," ",Eje.Depend.Afectacion!L131," ",Eje.Depend.Afectacion!O131)</f>
        <v xml:space="preserve">A 08     </v>
      </c>
      <c r="B110" s="79"/>
      <c r="C110" s="79"/>
      <c r="D110" s="79"/>
      <c r="E110" s="30" t="str">
        <f>+Eje.Depend.Afectacion!S131</f>
        <v>GASTOS POR TRIBUTOS, MULTAS, SANCIONES E INTERESES DE MORA</v>
      </c>
      <c r="F110" s="30" t="str">
        <f>+Eje.Depend.Afectacion!AA131</f>
        <v>Nación</v>
      </c>
      <c r="G110" s="30" t="str">
        <f>+Eje.Depend.Afectacion!AF131</f>
        <v>CSF</v>
      </c>
      <c r="H110" s="30" t="str">
        <f>+Eje.Depend.Afectacion!AI131</f>
        <v>10</v>
      </c>
      <c r="I110" s="30" t="str">
        <f>+Eje.Depend.Afectacion!AJ131</f>
        <v>RECURSOS CORRIENTES</v>
      </c>
      <c r="J110" s="31">
        <f>+Eje.Depend.Afectacion!$AP$131</f>
        <v>331000000</v>
      </c>
      <c r="K110" s="31">
        <f>+Eje.Depend.Afectacion!$AQ$131</f>
        <v>331000000</v>
      </c>
      <c r="L110" s="31">
        <f>+Eje.Depend.Afectacion!$AR$131</f>
        <v>0</v>
      </c>
      <c r="M110" s="31">
        <f>+Eje.Depend.Afectacion!$AS$131</f>
        <v>0</v>
      </c>
      <c r="N110" s="31">
        <f>+Eje.Depend.Afectacion!$AU$131</f>
        <v>229517794</v>
      </c>
      <c r="O110" s="31">
        <f>+Eje.Depend.Afectacion!$AW$131</f>
        <v>101482206</v>
      </c>
      <c r="P110" s="31">
        <f>+Eje.Depend.Afectacion!$AX$131</f>
        <v>229450794</v>
      </c>
      <c r="Q110" s="31">
        <f>+Eje.Depend.Afectacion!$AY$131</f>
        <v>67000</v>
      </c>
      <c r="R110" s="31">
        <f>+Eje.Depend.Afectacion!$AZ$131</f>
        <v>229450794</v>
      </c>
      <c r="S110" s="31">
        <f>+Eje.Depend.Afectacion!$BA$131</f>
        <v>0</v>
      </c>
      <c r="T110" s="31">
        <f>+Eje.Depend.Afectacion!$BB$131</f>
        <v>229450794</v>
      </c>
      <c r="U110" s="31">
        <f>+Eje.Depend.Afectacion!$BC$131</f>
        <v>0</v>
      </c>
      <c r="V110" s="31">
        <f>+Eje.Depend.Afectacion!$BD$131</f>
        <v>67000</v>
      </c>
      <c r="W110" s="32">
        <f t="shared" si="1"/>
        <v>69.340723262839873</v>
      </c>
    </row>
    <row r="111" spans="1:23" ht="22.5" x14ac:dyDescent="0.25">
      <c r="A111" s="79" t="str">
        <f>_xlfn.CONCAT(Eje.Depend.Afectacion!A132," ", Eje.Depend.Afectacion!C132," ",Eje.Depend.Afectacion!E132," ",Eje.Depend.Afectacion!G132," ",Eje.Depend.Afectacion!I132," ",Eje.Depend.Afectacion!L132," ",Eje.Depend.Afectacion!O132)</f>
        <v xml:space="preserve">A 08     </v>
      </c>
      <c r="B111" s="79"/>
      <c r="C111" s="79"/>
      <c r="D111" s="79"/>
      <c r="E111" s="30" t="str">
        <f>+Eje.Depend.Afectacion!S132</f>
        <v>GASTOS POR TRIBUTOS, MULTAS, SANCIONES E INTERESES DE MORA</v>
      </c>
      <c r="F111" s="30" t="str">
        <f>+Eje.Depend.Afectacion!AA132</f>
        <v>Nación</v>
      </c>
      <c r="G111" s="30" t="str">
        <f>+Eje.Depend.Afectacion!AF132</f>
        <v>SSF</v>
      </c>
      <c r="H111" s="30" t="str">
        <f>+Eje.Depend.Afectacion!AI132</f>
        <v>11</v>
      </c>
      <c r="I111" s="30" t="str">
        <f>+Eje.Depend.Afectacion!AJ132</f>
        <v>OTROS RECURSOS DEL TESORO</v>
      </c>
      <c r="J111" s="31">
        <f t="shared" ref="J111:R111" si="3">+J117</f>
        <v>218383350</v>
      </c>
      <c r="K111" s="31">
        <f t="shared" si="3"/>
        <v>182754130</v>
      </c>
      <c r="L111" s="31">
        <f t="shared" si="3"/>
        <v>35629220</v>
      </c>
      <c r="M111" s="31">
        <f t="shared" si="3"/>
        <v>0</v>
      </c>
      <c r="N111" s="31">
        <f t="shared" si="3"/>
        <v>182754130</v>
      </c>
      <c r="O111" s="31">
        <f t="shared" si="3"/>
        <v>0</v>
      </c>
      <c r="P111" s="31">
        <f t="shared" si="3"/>
        <v>182754130</v>
      </c>
      <c r="Q111" s="31">
        <f t="shared" si="3"/>
        <v>0</v>
      </c>
      <c r="R111" s="31">
        <f t="shared" si="3"/>
        <v>182754130</v>
      </c>
      <c r="S111" s="31">
        <f>+Eje.Depend.Afectacion!$BA$133</f>
        <v>0</v>
      </c>
      <c r="T111" s="31">
        <f>+T117</f>
        <v>182754130</v>
      </c>
      <c r="U111" s="31">
        <f>+U117</f>
        <v>0</v>
      </c>
      <c r="V111" s="31">
        <f>+V117</f>
        <v>0</v>
      </c>
      <c r="W111" s="32">
        <f t="shared" si="1"/>
        <v>83.685010784933922</v>
      </c>
    </row>
    <row r="112" spans="1:23" ht="22.5" x14ac:dyDescent="0.25">
      <c r="A112" s="79" t="str">
        <f>_xlfn.CONCAT(Eje.Depend.Afectacion!A133," ", Eje.Depend.Afectacion!C133," ",Eje.Depend.Afectacion!E133," ",Eje.Depend.Afectacion!G133," ",Eje.Depend.Afectacion!I133," ",Eje.Depend.Afectacion!L133," ",Eje.Depend.Afectacion!O133)</f>
        <v xml:space="preserve">A 08 01    </v>
      </c>
      <c r="B112" s="79"/>
      <c r="C112" s="79"/>
      <c r="D112" s="79"/>
      <c r="E112" s="30" t="str">
        <f>+Eje.Depend.Afectacion!S133</f>
        <v>IMPUESTOS</v>
      </c>
      <c r="F112" s="30" t="str">
        <f>+Eje.Depend.Afectacion!AA133</f>
        <v>Nación</v>
      </c>
      <c r="G112" s="30" t="str">
        <f>+Eje.Depend.Afectacion!AF133</f>
        <v>CSF</v>
      </c>
      <c r="H112" s="30" t="str">
        <f>+Eje.Depend.Afectacion!AI133</f>
        <v>10</v>
      </c>
      <c r="I112" s="30" t="str">
        <f>+Eje.Depend.Afectacion!AJ133</f>
        <v>RECURSOS CORRIENTES</v>
      </c>
      <c r="J112" s="31">
        <f>+Eje.Depend.Afectacion!$AP$133</f>
        <v>331000000</v>
      </c>
      <c r="K112" s="31">
        <f>+Eje.Depend.Afectacion!$AQ$133</f>
        <v>331000000</v>
      </c>
      <c r="L112" s="31">
        <f>+Eje.Depend.Afectacion!$AR$133</f>
        <v>0</v>
      </c>
      <c r="M112" s="31">
        <f>+Eje.Depend.Afectacion!$AS$133</f>
        <v>0</v>
      </c>
      <c r="N112" s="31">
        <f>+Eje.Depend.Afectacion!$AU$133</f>
        <v>229517794</v>
      </c>
      <c r="O112" s="31">
        <f>+Eje.Depend.Afectacion!$AW$133</f>
        <v>101482206</v>
      </c>
      <c r="P112" s="31">
        <f>+Eje.Depend.Afectacion!$AX$133</f>
        <v>229450794</v>
      </c>
      <c r="Q112" s="31">
        <f>+Eje.Depend.Afectacion!$AY$133</f>
        <v>67000</v>
      </c>
      <c r="R112" s="31">
        <f>+Eje.Depend.Afectacion!$AZ$133</f>
        <v>229450794</v>
      </c>
      <c r="S112" s="31">
        <f>+Eje.Depend.Afectacion!$BA$133</f>
        <v>0</v>
      </c>
      <c r="T112" s="31">
        <f>+Eje.Depend.Afectacion!$BB$133</f>
        <v>229450794</v>
      </c>
      <c r="U112" s="31">
        <f>+Eje.Depend.Afectacion!$BC$133</f>
        <v>0</v>
      </c>
      <c r="V112" s="31">
        <f>+Eje.Depend.Afectacion!$BD$133</f>
        <v>67000</v>
      </c>
      <c r="W112" s="32">
        <f t="shared" si="1"/>
        <v>69.340723262839873</v>
      </c>
    </row>
    <row r="113" spans="1:23" ht="22.5" x14ac:dyDescent="0.25">
      <c r="A113" s="79" t="str">
        <f>_xlfn.CONCAT(Eje.Depend.Afectacion!A134," ", Eje.Depend.Afectacion!C134," ",Eje.Depend.Afectacion!E134," ",Eje.Depend.Afectacion!G134," ",Eje.Depend.Afectacion!I134," ",Eje.Depend.Afectacion!L134," ",Eje.Depend.Afectacion!O134)</f>
        <v xml:space="preserve">A 08 01 02   </v>
      </c>
      <c r="B113" s="79"/>
      <c r="C113" s="79"/>
      <c r="D113" s="79"/>
      <c r="E113" s="30" t="str">
        <f>+Eje.Depend.Afectacion!S134</f>
        <v>IMPUESTOS TERRITORIALES</v>
      </c>
      <c r="F113" s="30" t="str">
        <f>+Eje.Depend.Afectacion!AA134</f>
        <v>Nación</v>
      </c>
      <c r="G113" s="30" t="str">
        <f>+Eje.Depend.Afectacion!AF134</f>
        <v>CSF</v>
      </c>
      <c r="H113" s="30" t="str">
        <f>+Eje.Depend.Afectacion!AI134</f>
        <v>10</v>
      </c>
      <c r="I113" s="30" t="str">
        <f>+Eje.Depend.Afectacion!AJ134</f>
        <v>RECURSOS CORRIENTES</v>
      </c>
      <c r="J113" s="31">
        <f>+Eje.Depend.Afectacion!$AP$134</f>
        <v>331000000</v>
      </c>
      <c r="K113" s="31">
        <f>+Eje.Depend.Afectacion!$AQ$134</f>
        <v>331000000</v>
      </c>
      <c r="L113" s="31">
        <f>+Eje.Depend.Afectacion!$AR$134</f>
        <v>0</v>
      </c>
      <c r="M113" s="31">
        <f>+Eje.Depend.Afectacion!$AS$134</f>
        <v>0</v>
      </c>
      <c r="N113" s="31">
        <f>+Eje.Depend.Afectacion!$AU$134</f>
        <v>229517794</v>
      </c>
      <c r="O113" s="31">
        <f>+Eje.Depend.Afectacion!$AW$134</f>
        <v>101482206</v>
      </c>
      <c r="P113" s="31">
        <f>+Eje.Depend.Afectacion!$AX$134</f>
        <v>229450794</v>
      </c>
      <c r="Q113" s="31">
        <f>+Eje.Depend.Afectacion!$AY$134</f>
        <v>67000</v>
      </c>
      <c r="R113" s="31">
        <f>+Eje.Depend.Afectacion!$AZ$134</f>
        <v>229450794</v>
      </c>
      <c r="S113" s="31">
        <f>+Eje.Depend.Afectacion!$BA$134</f>
        <v>0</v>
      </c>
      <c r="T113" s="31">
        <f>+Eje.Depend.Afectacion!$BB$134</f>
        <v>229450794</v>
      </c>
      <c r="U113" s="31">
        <f>+Eje.Depend.Afectacion!$BC$134</f>
        <v>0</v>
      </c>
      <c r="V113" s="31">
        <f>+Eje.Depend.Afectacion!$BD$134</f>
        <v>67000</v>
      </c>
      <c r="W113" s="31">
        <f t="shared" si="1"/>
        <v>69.340723262839873</v>
      </c>
    </row>
    <row r="114" spans="1:23" ht="22.5" x14ac:dyDescent="0.25">
      <c r="A114" s="80" t="str">
        <f>_xlfn.CONCAT(Eje.Depend.Afectacion!A135," ", Eje.Depend.Afectacion!C135," ",Eje.Depend.Afectacion!E135," ",Eje.Depend.Afectacion!G135," ",Eje.Depend.Afectacion!I135," ",Eje.Depend.Afectacion!L135," ",Eje.Depend.Afectacion!O135)</f>
        <v xml:space="preserve">A 08 01 02 001  </v>
      </c>
      <c r="B114" s="80"/>
      <c r="C114" s="80"/>
      <c r="D114" s="80"/>
      <c r="E114" s="33" t="str">
        <f>+Eje.Depend.Afectacion!S135</f>
        <v>IMPUESTO PREDIAL Y SOBRETASA AMBIENTAL</v>
      </c>
      <c r="F114" s="33" t="str">
        <f>+Eje.Depend.Afectacion!AA135</f>
        <v>Nación</v>
      </c>
      <c r="G114" s="33" t="str">
        <f>+Eje.Depend.Afectacion!AF135</f>
        <v>CSF</v>
      </c>
      <c r="H114" s="33" t="str">
        <f>+Eje.Depend.Afectacion!AI135</f>
        <v>10</v>
      </c>
      <c r="I114" s="33" t="str">
        <f>+Eje.Depend.Afectacion!AJ135</f>
        <v>RECURSOS CORRIENTES</v>
      </c>
      <c r="J114" s="32">
        <f>+Eje.Depend.Afectacion!$AP$135</f>
        <v>229970000</v>
      </c>
      <c r="K114" s="32">
        <f>+Eje.Depend.Afectacion!$AQ$135</f>
        <v>229970000</v>
      </c>
      <c r="L114" s="32">
        <f>+Eje.Depend.Afectacion!$AR$135</f>
        <v>0</v>
      </c>
      <c r="M114" s="32">
        <f>+Eje.Depend.Afectacion!$AS$135</f>
        <v>0</v>
      </c>
      <c r="N114" s="32">
        <f>+Eje.Depend.Afectacion!$AU$135</f>
        <v>138564693</v>
      </c>
      <c r="O114" s="32">
        <f>+Eje.Depend.Afectacion!$AW$135</f>
        <v>91405307</v>
      </c>
      <c r="P114" s="32">
        <f>+Eje.Depend.Afectacion!$AX$135</f>
        <v>138564693</v>
      </c>
      <c r="Q114" s="32">
        <f>+Eje.Depend.Afectacion!$AY$135</f>
        <v>0</v>
      </c>
      <c r="R114" s="32">
        <f>+Eje.Depend.Afectacion!$AZ$135</f>
        <v>138564693</v>
      </c>
      <c r="S114" s="32">
        <f>+Eje.Depend.Afectacion!$BA$135</f>
        <v>0</v>
      </c>
      <c r="T114" s="32">
        <f>+Eje.Depend.Afectacion!$BB$135</f>
        <v>138564693</v>
      </c>
      <c r="U114" s="32">
        <f>+Eje.Depend.Afectacion!$BC$135</f>
        <v>0</v>
      </c>
      <c r="V114" s="32">
        <f>+Eje.Depend.Afectacion!$BD$135</f>
        <v>0</v>
      </c>
      <c r="W114" s="32">
        <f t="shared" ref="W114" si="4">+(N114/J114)*100</f>
        <v>60.253377831891122</v>
      </c>
    </row>
    <row r="115" spans="1:23" ht="22.5" x14ac:dyDescent="0.25">
      <c r="A115" s="80" t="str">
        <f>_xlfn.CONCAT(Eje.Depend.Afectacion!A136," ", Eje.Depend.Afectacion!C136," ",Eje.Depend.Afectacion!E136," ",Eje.Depend.Afectacion!G136," ",Eje.Depend.Afectacion!I136," ",Eje.Depend.Afectacion!L136," ",Eje.Depend.Afectacion!O136)</f>
        <v xml:space="preserve">A 08 01 02 002  </v>
      </c>
      <c r="B115" s="80"/>
      <c r="C115" s="80"/>
      <c r="D115" s="80"/>
      <c r="E115" s="33" t="str">
        <f>+Eje.Depend.Afectacion!S136</f>
        <v>IMPUESTO DE DELINEACIÓN URBANA</v>
      </c>
      <c r="F115" s="33" t="str">
        <f>+Eje.Depend.Afectacion!AA136</f>
        <v>Nación</v>
      </c>
      <c r="G115" s="33" t="str">
        <f>+Eje.Depend.Afectacion!AF136</f>
        <v>CSF</v>
      </c>
      <c r="H115" s="33" t="str">
        <f>+Eje.Depend.Afectacion!AI136</f>
        <v>10</v>
      </c>
      <c r="I115" s="33" t="str">
        <f>+Eje.Depend.Afectacion!AJ136</f>
        <v>RECURSOS CORRIENTES</v>
      </c>
      <c r="J115" s="32">
        <f>+Eje.Depend.Afectacion!$AP$136</f>
        <v>100000000</v>
      </c>
      <c r="K115" s="32">
        <f>+Eje.Depend.Afectacion!$AQ$136</f>
        <v>100000000</v>
      </c>
      <c r="L115" s="32">
        <f>+Eje.Depend.Afectacion!$AR$136</f>
        <v>0</v>
      </c>
      <c r="M115" s="32">
        <f>+Eje.Depend.Afectacion!$AS$136</f>
        <v>0</v>
      </c>
      <c r="N115" s="32">
        <f>+Eje.Depend.Afectacion!$AU$136</f>
        <v>90082101</v>
      </c>
      <c r="O115" s="32">
        <f>+Eje.Depend.Afectacion!$AW$136</f>
        <v>9917899</v>
      </c>
      <c r="P115" s="32">
        <f>+Eje.Depend.Afectacion!$AX$136</f>
        <v>90082101</v>
      </c>
      <c r="Q115" s="32">
        <f>+Eje.Depend.Afectacion!$AY$136</f>
        <v>0</v>
      </c>
      <c r="R115" s="32">
        <f>+Eje.Depend.Afectacion!$AZ$136</f>
        <v>90082101</v>
      </c>
      <c r="S115" s="32">
        <f>+Eje.Depend.Afectacion!$BA$136</f>
        <v>0</v>
      </c>
      <c r="T115" s="32">
        <f>+Eje.Depend.Afectacion!$BB$136</f>
        <v>90082101</v>
      </c>
      <c r="U115" s="32">
        <f>+Eje.Depend.Afectacion!$BC$136</f>
        <v>0</v>
      </c>
      <c r="V115" s="32">
        <f>+Eje.Depend.Afectacion!$BD$136</f>
        <v>0</v>
      </c>
      <c r="W115" s="32">
        <f t="shared" si="1"/>
        <v>90.082101000000009</v>
      </c>
    </row>
    <row r="116" spans="1:23" ht="22.5" x14ac:dyDescent="0.25">
      <c r="A116" s="80" t="str">
        <f>_xlfn.CONCAT(Eje.Depend.Afectacion!A137," ", Eje.Depend.Afectacion!C137," ",Eje.Depend.Afectacion!E137," ",Eje.Depend.Afectacion!G137," ",Eje.Depend.Afectacion!I137," ",Eje.Depend.Afectacion!L137," ",Eje.Depend.Afectacion!O137)</f>
        <v xml:space="preserve">A 08 01 02 006  </v>
      </c>
      <c r="B116" s="80"/>
      <c r="C116" s="80"/>
      <c r="D116" s="80"/>
      <c r="E116" s="33" t="str">
        <f>+Eje.Depend.Afectacion!S137</f>
        <v>IMPUESTO SOBRE VEHÍCULOS AUTOMOTORES</v>
      </c>
      <c r="F116" s="33" t="str">
        <f>+Eje.Depend.Afectacion!AA137</f>
        <v>Nación</v>
      </c>
      <c r="G116" s="33" t="str">
        <f>+Eje.Depend.Afectacion!AF137</f>
        <v>CSF</v>
      </c>
      <c r="H116" s="33" t="str">
        <f>+Eje.Depend.Afectacion!AI137</f>
        <v>10</v>
      </c>
      <c r="I116" s="33" t="str">
        <f>+Eje.Depend.Afectacion!AJ137</f>
        <v>RECURSOS CORRIENTES</v>
      </c>
      <c r="J116" s="32">
        <f>+Eje.Depend.Afectacion!$AP$137</f>
        <v>1030000</v>
      </c>
      <c r="K116" s="32">
        <f>+Eje.Depend.Afectacion!$AQ$137</f>
        <v>1030000</v>
      </c>
      <c r="L116" s="32">
        <f>+Eje.Depend.Afectacion!$AR$137</f>
        <v>0</v>
      </c>
      <c r="M116" s="32">
        <f>+Eje.Depend.Afectacion!$AS$137</f>
        <v>0</v>
      </c>
      <c r="N116" s="32">
        <f>+Eje.Depend.Afectacion!$AU$137</f>
        <v>871000</v>
      </c>
      <c r="O116" s="32">
        <f>+Eje.Depend.Afectacion!$AW$137</f>
        <v>159000</v>
      </c>
      <c r="P116" s="32">
        <f>+Eje.Depend.Afectacion!$AX$137</f>
        <v>804000</v>
      </c>
      <c r="Q116" s="32">
        <f>+Eje.Depend.Afectacion!$AY$137</f>
        <v>67000</v>
      </c>
      <c r="R116" s="32">
        <f>+Eje.Depend.Afectacion!$AZ$137</f>
        <v>804000</v>
      </c>
      <c r="S116" s="32">
        <f>+Eje.Depend.Afectacion!$BA$137</f>
        <v>0</v>
      </c>
      <c r="T116" s="32">
        <f>+Eje.Depend.Afectacion!$BB$137</f>
        <v>804000</v>
      </c>
      <c r="U116" s="32">
        <f>+Eje.Depend.Afectacion!$BC$137</f>
        <v>0</v>
      </c>
      <c r="V116" s="32">
        <f>+Eje.Depend.Afectacion!$BD$137</f>
        <v>67000</v>
      </c>
      <c r="W116" s="32">
        <f t="shared" si="1"/>
        <v>84.5631067961165</v>
      </c>
    </row>
    <row r="117" spans="1:23" ht="22.5" x14ac:dyDescent="0.25">
      <c r="A117" s="79" t="str">
        <f>_xlfn.CONCAT(Eje.Depend.Afectacion!A138," ", Eje.Depend.Afectacion!C138," ",Eje.Depend.Afectacion!E138," ",Eje.Depend.Afectacion!G138," ",Eje.Depend.Afectacion!I138," ",Eje.Depend.Afectacion!L138," ",Eje.Depend.Afectacion!O138)</f>
        <v xml:space="preserve">A 08 04    </v>
      </c>
      <c r="B117" s="79"/>
      <c r="C117" s="79"/>
      <c r="D117" s="79"/>
      <c r="E117" s="30" t="str">
        <f>+Eje.Depend.Afectacion!S138</f>
        <v>CONTRIBUCIONES</v>
      </c>
      <c r="F117" s="30" t="str">
        <f>+Eje.Depend.Afectacion!AA138</f>
        <v>Nación</v>
      </c>
      <c r="G117" s="30" t="str">
        <f>+Eje.Depend.Afectacion!AF138</f>
        <v>SSF</v>
      </c>
      <c r="H117" s="30" t="str">
        <f>+Eje.Depend.Afectacion!AI138</f>
        <v>11</v>
      </c>
      <c r="I117" s="30" t="str">
        <f>+Eje.Depend.Afectacion!AJ138</f>
        <v>OTROS RECURSOS DEL TESORO</v>
      </c>
      <c r="J117" s="31">
        <f>+Eje.Depend.Afectacion!$AP$138</f>
        <v>218383350</v>
      </c>
      <c r="K117" s="31">
        <f>+Eje.Depend.Afectacion!$AQ$138</f>
        <v>182754130</v>
      </c>
      <c r="L117" s="31">
        <f>+Eje.Depend.Afectacion!$AR$138</f>
        <v>35629220</v>
      </c>
      <c r="M117" s="31">
        <f>+Eje.Depend.Afectacion!$AS$138</f>
        <v>0</v>
      </c>
      <c r="N117" s="31">
        <f>+Eje.Depend.Afectacion!$AU$138</f>
        <v>182754130</v>
      </c>
      <c r="O117" s="31">
        <f>+Eje.Depend.Afectacion!$AW$138</f>
        <v>0</v>
      </c>
      <c r="P117" s="31">
        <f>+Eje.Depend.Afectacion!$AX$138</f>
        <v>182754130</v>
      </c>
      <c r="Q117" s="31">
        <f>+Eje.Depend.Afectacion!$AY$138</f>
        <v>0</v>
      </c>
      <c r="R117" s="31">
        <f>+Eje.Depend.Afectacion!$AZ$138</f>
        <v>182754130</v>
      </c>
      <c r="S117" s="31">
        <f>+Eje.Depend.Afectacion!$BA$138</f>
        <v>0</v>
      </c>
      <c r="T117" s="31">
        <f>+Eje.Depend.Afectacion!$BB$138</f>
        <v>182754130</v>
      </c>
      <c r="U117" s="31">
        <f>+Eje.Depend.Afectacion!$BC$138</f>
        <v>0</v>
      </c>
      <c r="V117" s="31">
        <f>+Eje.Depend.Afectacion!$BD$138</f>
        <v>0</v>
      </c>
      <c r="W117" s="32">
        <f t="shared" si="1"/>
        <v>83.685010784933922</v>
      </c>
    </row>
    <row r="118" spans="1:23" ht="22.5" x14ac:dyDescent="0.25">
      <c r="A118" s="80" t="str">
        <f>_xlfn.CONCAT(Eje.Depend.Afectacion!A139," ", Eje.Depend.Afectacion!C139," ",Eje.Depend.Afectacion!E139," ",Eje.Depend.Afectacion!G139," ",Eje.Depend.Afectacion!I139," ",Eje.Depend.Afectacion!L139," ",Eje.Depend.Afectacion!O139)</f>
        <v xml:space="preserve">A 08 04 01   </v>
      </c>
      <c r="B118" s="80"/>
      <c r="C118" s="80"/>
      <c r="D118" s="80"/>
      <c r="E118" s="33" t="str">
        <f>+Eje.Depend.Afectacion!S139</f>
        <v>CUOTA DE FISCALIZACIÓN Y AUDITAJE</v>
      </c>
      <c r="F118" s="33" t="str">
        <f>+Eje.Depend.Afectacion!AA139</f>
        <v>Nación</v>
      </c>
      <c r="G118" s="33" t="str">
        <f>+Eje.Depend.Afectacion!AF139</f>
        <v>SSF</v>
      </c>
      <c r="H118" s="33" t="str">
        <f>+Eje.Depend.Afectacion!AI139</f>
        <v>11</v>
      </c>
      <c r="I118" s="33" t="str">
        <f>+Eje.Depend.Afectacion!AJ139</f>
        <v>OTROS RECURSOS DEL TESORO</v>
      </c>
      <c r="J118" s="32">
        <f>+Eje.Depend.Afectacion!$AP$139</f>
        <v>218383350</v>
      </c>
      <c r="K118" s="32">
        <f>+Eje.Depend.Afectacion!$AQ$139</f>
        <v>182754130</v>
      </c>
      <c r="L118" s="32">
        <f>+Eje.Depend.Afectacion!$AR$139</f>
        <v>35629220</v>
      </c>
      <c r="M118" s="32">
        <f>+Eje.Depend.Afectacion!$AS$139</f>
        <v>0</v>
      </c>
      <c r="N118" s="32">
        <f>+Eje.Depend.Afectacion!$AU$139</f>
        <v>182754130</v>
      </c>
      <c r="O118" s="32">
        <f>+Eje.Depend.Afectacion!$AW$139</f>
        <v>0</v>
      </c>
      <c r="P118" s="32">
        <f>+Eje.Depend.Afectacion!$AX$139</f>
        <v>182754130</v>
      </c>
      <c r="Q118" s="32">
        <f>+Eje.Depend.Afectacion!$AY$139</f>
        <v>0</v>
      </c>
      <c r="R118" s="32">
        <f>+Eje.Depend.Afectacion!$AZ$139</f>
        <v>182754130</v>
      </c>
      <c r="S118" s="32">
        <f>+Eje.Depend.Afectacion!$BA$139</f>
        <v>0</v>
      </c>
      <c r="T118" s="32">
        <f>+Eje.Depend.Afectacion!$BB$139</f>
        <v>182754130</v>
      </c>
      <c r="U118" s="32">
        <f>+Eje.Depend.Afectacion!$BC$139</f>
        <v>0</v>
      </c>
      <c r="V118" s="32">
        <f>+Eje.Depend.Afectacion!$BD$139</f>
        <v>0</v>
      </c>
      <c r="W118" s="32">
        <f t="shared" si="1"/>
        <v>83.685010784933922</v>
      </c>
    </row>
    <row r="119" spans="1:23" ht="22.5" x14ac:dyDescent="0.25">
      <c r="A119" s="79" t="str">
        <f>_xlfn.CONCAT(Eje.Depend.Afectacion!A140," ", Eje.Depend.Afectacion!C140," ",Eje.Depend.Afectacion!E140," ",Eje.Depend.Afectacion!G140," ",Eje.Depend.Afectacion!I140," ",Eje.Depend.Afectacion!L140," ",Eje.Depend.Afectacion!O140)</f>
        <v xml:space="preserve">B      </v>
      </c>
      <c r="B119" s="79"/>
      <c r="C119" s="79"/>
      <c r="D119" s="79"/>
      <c r="E119" s="30" t="str">
        <f>+Eje.Depend.Afectacion!S140</f>
        <v>SERVICIO DE LA DEUDA PÚBLICA</v>
      </c>
      <c r="F119" s="30" t="str">
        <f>+Eje.Depend.Afectacion!AA140</f>
        <v>Nación</v>
      </c>
      <c r="G119" s="30" t="str">
        <f>+Eje.Depend.Afectacion!AF140</f>
        <v>CSF</v>
      </c>
      <c r="H119" s="30" t="str">
        <f>+Eje.Depend.Afectacion!AI140</f>
        <v>11</v>
      </c>
      <c r="I119" s="30" t="str">
        <f>+Eje.Depend.Afectacion!AJ140</f>
        <v>OTROS RECURSOS DEL TESORO</v>
      </c>
      <c r="J119" s="31">
        <f>+Eje.Depend.Afectacion!$AP$140</f>
        <v>73458261</v>
      </c>
      <c r="K119" s="31">
        <f>+Eje.Depend.Afectacion!$AQ$140</f>
        <v>73458261</v>
      </c>
      <c r="L119" s="31">
        <f>+Eje.Depend.Afectacion!$AR$140</f>
        <v>0</v>
      </c>
      <c r="M119" s="31">
        <f>+Eje.Depend.Afectacion!$AS$140</f>
        <v>0</v>
      </c>
      <c r="N119" s="31">
        <f>+Eje.Depend.Afectacion!$AU$140</f>
        <v>73458261</v>
      </c>
      <c r="O119" s="31">
        <f>+Eje.Depend.Afectacion!$AW$140</f>
        <v>0</v>
      </c>
      <c r="P119" s="31">
        <f>+Eje.Depend.Afectacion!$AX$140</f>
        <v>73458261</v>
      </c>
      <c r="Q119" s="31">
        <f>+Eje.Depend.Afectacion!$AY$140</f>
        <v>0</v>
      </c>
      <c r="R119" s="31">
        <f>+Eje.Depend.Afectacion!$AZ$140</f>
        <v>73458261</v>
      </c>
      <c r="S119" s="31">
        <f>+Eje.Depend.Afectacion!$BA$140</f>
        <v>0</v>
      </c>
      <c r="T119" s="31">
        <f>+Eje.Depend.Afectacion!$BB$140</f>
        <v>73458261</v>
      </c>
      <c r="U119" s="31">
        <f>+Eje.Depend.Afectacion!$BC$140</f>
        <v>0</v>
      </c>
      <c r="V119" s="31">
        <f>+Eje.Depend.Afectacion!$BD$140</f>
        <v>0</v>
      </c>
      <c r="W119" s="32">
        <f t="shared" si="1"/>
        <v>100</v>
      </c>
    </row>
    <row r="120" spans="1:23" ht="22.5" x14ac:dyDescent="0.25">
      <c r="A120" s="79" t="str">
        <f>_xlfn.CONCAT(Eje.Depend.Afectacion!A141," ", Eje.Depend.Afectacion!C141," ",Eje.Depend.Afectacion!E141," ",Eje.Depend.Afectacion!G141," ",Eje.Depend.Afectacion!I141," ",Eje.Depend.Afectacion!L141," ",Eje.Depend.Afectacion!O141)</f>
        <v xml:space="preserve">B 10     </v>
      </c>
      <c r="B120" s="79"/>
      <c r="C120" s="79"/>
      <c r="D120" s="79"/>
      <c r="E120" s="30" t="str">
        <f>+Eje.Depend.Afectacion!S141</f>
        <v>SERVICIO DE LA DEUDA PÚBLICA INTERNA</v>
      </c>
      <c r="F120" s="30" t="str">
        <f>+Eje.Depend.Afectacion!AA142</f>
        <v>Nación</v>
      </c>
      <c r="G120" s="30" t="str">
        <f>+Eje.Depend.Afectacion!AF141</f>
        <v>CSF</v>
      </c>
      <c r="H120" s="30" t="str">
        <f>+Eje.Depend.Afectacion!AI141</f>
        <v>11</v>
      </c>
      <c r="I120" s="30" t="str">
        <f>+Eje.Depend.Afectacion!AJ141</f>
        <v>OTROS RECURSOS DEL TESORO</v>
      </c>
      <c r="J120" s="31">
        <f>+Eje.Depend.Afectacion!$AP$141</f>
        <v>73458261</v>
      </c>
      <c r="K120" s="31">
        <f>+Eje.Depend.Afectacion!$AQ$141</f>
        <v>73458261</v>
      </c>
      <c r="L120" s="31">
        <f>+Eje.Depend.Afectacion!$AR$141</f>
        <v>0</v>
      </c>
      <c r="M120" s="31">
        <f>+Eje.Depend.Afectacion!$AS$141</f>
        <v>0</v>
      </c>
      <c r="N120" s="31">
        <f>+Eje.Depend.Afectacion!$AU$141</f>
        <v>73458261</v>
      </c>
      <c r="O120" s="31">
        <f>+Eje.Depend.Afectacion!$AW$141</f>
        <v>0</v>
      </c>
      <c r="P120" s="31">
        <f>+Eje.Depend.Afectacion!$AX$141</f>
        <v>73458261</v>
      </c>
      <c r="Q120" s="31">
        <f>+Eje.Depend.Afectacion!$AY$141</f>
        <v>0</v>
      </c>
      <c r="R120" s="31">
        <f>+Eje.Depend.Afectacion!$AZ$141</f>
        <v>73458261</v>
      </c>
      <c r="S120" s="31">
        <f>+Eje.Depend.Afectacion!$BA$141</f>
        <v>0</v>
      </c>
      <c r="T120" s="31">
        <f>+Eje.Depend.Afectacion!$BB$141</f>
        <v>73458261</v>
      </c>
      <c r="U120" s="31">
        <f>+Eje.Depend.Afectacion!$BC$141</f>
        <v>0</v>
      </c>
      <c r="V120" s="31">
        <f>+Eje.Depend.Afectacion!$BD$141</f>
        <v>0</v>
      </c>
      <c r="W120" s="32">
        <f t="shared" si="1"/>
        <v>100</v>
      </c>
    </row>
    <row r="121" spans="1:23" ht="22.5" x14ac:dyDescent="0.25">
      <c r="A121" s="80" t="str">
        <f>_xlfn.CONCAT(Eje.Depend.Afectacion!A142," ", Eje.Depend.Afectacion!C142," ",Eje.Depend.Afectacion!E142," ",Eje.Depend.Afectacion!G142," ",Eje.Depend.Afectacion!I142," ",Eje.Depend.Afectacion!L142," ",Eje.Depend.Afectacion!O142)</f>
        <v xml:space="preserve">B 10 04    </v>
      </c>
      <c r="B121" s="80"/>
      <c r="C121" s="80"/>
      <c r="D121" s="80"/>
      <c r="E121" s="33" t="str">
        <f>+Eje.Depend.Afectacion!S142</f>
        <v>FONDO DE CONTINGENCIAS</v>
      </c>
      <c r="F121" s="33" t="str">
        <f>+Eje.Depend.Afectacion!AA142</f>
        <v>Nación</v>
      </c>
      <c r="G121" s="33" t="str">
        <f>+Eje.Depend.Afectacion!AF142</f>
        <v>CSF</v>
      </c>
      <c r="H121" s="33" t="str">
        <f>+Eje.Depend.Afectacion!AI142</f>
        <v>11</v>
      </c>
      <c r="I121" s="33" t="str">
        <f>+Eje.Depend.Afectacion!AJ142</f>
        <v>OTROS RECURSOS DEL TESORO</v>
      </c>
      <c r="J121" s="32">
        <f>+Eje.Depend.Afectacion!$AP$142</f>
        <v>73458261</v>
      </c>
      <c r="K121" s="32">
        <f>+Eje.Depend.Afectacion!$AQ$142</f>
        <v>73458261</v>
      </c>
      <c r="L121" s="32">
        <f>+Eje.Depend.Afectacion!$AR$142</f>
        <v>0</v>
      </c>
      <c r="M121" s="32">
        <f>+Eje.Depend.Afectacion!$AS$142</f>
        <v>0</v>
      </c>
      <c r="N121" s="32">
        <f>+Eje.Depend.Afectacion!$AU$142</f>
        <v>73458261</v>
      </c>
      <c r="O121" s="32">
        <f>+Eje.Depend.Afectacion!$AW$142</f>
        <v>0</v>
      </c>
      <c r="P121" s="32">
        <f>+Eje.Depend.Afectacion!$AX$142</f>
        <v>73458261</v>
      </c>
      <c r="Q121" s="32">
        <f>+Eje.Depend.Afectacion!$AY$142</f>
        <v>0</v>
      </c>
      <c r="R121" s="32">
        <f>+Eje.Depend.Afectacion!$AZ$142</f>
        <v>73458261</v>
      </c>
      <c r="S121" s="32">
        <f>+Eje.Depend.Afectacion!$BA$142</f>
        <v>0</v>
      </c>
      <c r="T121" s="32">
        <f>+Eje.Depend.Afectacion!$BB$142</f>
        <v>73458261</v>
      </c>
      <c r="U121" s="32">
        <f>+Eje.Depend.Afectacion!$BC$142</f>
        <v>0</v>
      </c>
      <c r="V121" s="32">
        <f>+Eje.Depend.Afectacion!$BD$142</f>
        <v>0</v>
      </c>
      <c r="W121" s="32">
        <f t="shared" si="1"/>
        <v>100</v>
      </c>
    </row>
    <row r="122" spans="1:23" ht="22.5" x14ac:dyDescent="0.25">
      <c r="A122" s="79" t="str">
        <f>_xlfn.CONCAT(Eje.Depend.Afectacion!A18," ", Eje.Depend.Afectacion!C18," ",Eje.Depend.Afectacion!E18," ",Eje.Depend.Afectacion!G18," ",Eje.Depend.Afectacion!I18," ",Eje.Depend.Afectacion!L18," ",Eje.Depend.Afectacion!O18)</f>
        <v xml:space="preserve">C      </v>
      </c>
      <c r="B122" s="79"/>
      <c r="C122" s="79"/>
      <c r="D122" s="79"/>
      <c r="E122" s="30" t="str">
        <f>+Eje.Depend.Afectacion!S18</f>
        <v>INVERSION</v>
      </c>
      <c r="F122" s="30" t="str">
        <f>+Eje.Depend.Afectacion!AA18</f>
        <v>Nación</v>
      </c>
      <c r="G122" s="30" t="str">
        <f>+Eje.Depend.Afectacion!AF18</f>
        <v>CSF</v>
      </c>
      <c r="H122" s="30" t="str">
        <f>+Eje.Depend.Afectacion!AI18</f>
        <v>11</v>
      </c>
      <c r="I122" s="30" t="str">
        <f>+Eje.Depend.Afectacion!AJ182</f>
        <v>RECURSOS CORRIENTES</v>
      </c>
      <c r="J122" s="31">
        <f>+Eje.Depend.Afectacion!$AP$18+Eje.Depend.Afectacion!$AP$144+Eje.Depend.Afectacion!$AP$183+Eje.Depend.Afectacion!$AP$215+Eje.Depend.Afectacion!$AP$225+Eje.Depend.Afectacion!$AP$252+Eje.Depend.Afectacion!$AP$279+Eje.Depend.Afectacion!$AP$291</f>
        <v>18000000000</v>
      </c>
      <c r="K122" s="31">
        <f>+Eje.Depend.Afectacion!$AQ$18+Eje.Depend.Afectacion!$AQ$144+Eje.Depend.Afectacion!$AQ$183+Eje.Depend.Afectacion!$AQ$215+Eje.Depend.Afectacion!$AQ$225+Eje.Depend.Afectacion!$AQ$252+Eje.Depend.Afectacion!$AQ$279+Eje.Depend.Afectacion!$AQ$291</f>
        <v>17643082562</v>
      </c>
      <c r="L122" s="31">
        <f>+Eje.Depend.Afectacion!$AR$18+Eje.Depend.Afectacion!$AR$144+Eje.Depend.Afectacion!$AR$183+Eje.Depend.Afectacion!$AR$215+Eje.Depend.Afectacion!$AR$225+Eje.Depend.Afectacion!$AR$252+Eje.Depend.Afectacion!$AR$279+Eje.Depend.Afectacion!$AR$291</f>
        <v>356917438</v>
      </c>
      <c r="M122" s="31">
        <f>+Eje.Depend.Afectacion!$AS$18+Eje.Depend.Afectacion!$AS$144+Eje.Depend.Afectacion!$AS$183+Eje.Depend.Afectacion!$AS$215+Eje.Depend.Afectacion!$AS$225+Eje.Depend.Afectacion!$AS$252+Eje.Depend.Afectacion!$AS$279+Eje.Depend.Afectacion!$AS$291</f>
        <v>0</v>
      </c>
      <c r="N122" s="31">
        <f>+Eje.Depend.Afectacion!$AU$18+Eje.Depend.Afectacion!$AU$144+Eje.Depend.Afectacion!$AU$183+Eje.Depend.Afectacion!$AU$215+Eje.Depend.Afectacion!$AU$225+Eje.Depend.Afectacion!$AU$252+Eje.Depend.Afectacion!$AU$279+Eje.Depend.Afectacion!$AU$291</f>
        <v>16782543296.079998</v>
      </c>
      <c r="O122" s="31">
        <f>+Eje.Depend.Afectacion!$AW$18+Eje.Depend.Afectacion!$AW$144+Eje.Depend.Afectacion!$AW$183+Eje.Depend.Afectacion!$AW$215+Eje.Depend.Afectacion!$AW$225+Eje.Depend.Afectacion!$AW$252+Eje.Depend.Afectacion!$AW$279+Eje.Depend.Afectacion!$AW$291</f>
        <v>860539265.92000008</v>
      </c>
      <c r="P122" s="31">
        <f>+Eje.Depend.Afectacion!$AX$18+Eje.Depend.Afectacion!$AX$144+Eje.Depend.Afectacion!$AX$183+Eje.Depend.Afectacion!$AX$215+Eje.Depend.Afectacion!$AX$225+Eje.Depend.Afectacion!$AX$252+Eje.Depend.Afectacion!$AX$279+Eje.Depend.Afectacion!$AX$291</f>
        <v>11379683719.460001</v>
      </c>
      <c r="Q122" s="31">
        <f>+Eje.Depend.Afectacion!$AY$18+Eje.Depend.Afectacion!$AY$144+Eje.Depend.Afectacion!$AY$183+Eje.Depend.Afectacion!$AY$215+Eje.Depend.Afectacion!$AY$225+Eje.Depend.Afectacion!$AY$252+Eje.Depend.Afectacion!$AY$279+Eje.Depend.Afectacion!$AY$291</f>
        <v>5402859576.6199999</v>
      </c>
      <c r="R122" s="31">
        <f>+Eje.Depend.Afectacion!$AZ$18+Eje.Depend.Afectacion!$AZ$144+Eje.Depend.Afectacion!$AZ$183+Eje.Depend.Afectacion!$AZ$215+Eje.Depend.Afectacion!$AZ$225+Eje.Depend.Afectacion!$AZ$252+Eje.Depend.Afectacion!$AZ$279+Eje.Depend.Afectacion!$AZ$291</f>
        <v>11379683719.460001</v>
      </c>
      <c r="S122" s="31">
        <f>+Eje.Depend.Afectacion!$BA$18+Eje.Depend.Afectacion!$BA$144+Eje.Depend.Afectacion!$BA$183+Eje.Depend.Afectacion!$BA$215+Eje.Depend.Afectacion!$BA$225+Eje.Depend.Afectacion!$BA$252+Eje.Depend.Afectacion!$BA$279+Eje.Depend.Afectacion!$BA$291</f>
        <v>0</v>
      </c>
      <c r="T122" s="31">
        <f>+Eje.Depend.Afectacion!$BB$18+Eje.Depend.Afectacion!$BB$144+Eje.Depend.Afectacion!$BB$183+Eje.Depend.Afectacion!$BB$215+Eje.Depend.Afectacion!$BB$225+Eje.Depend.Afectacion!$BB$252+Eje.Depend.Afectacion!$BB$279+Eje.Depend.Afectacion!$BB$291</f>
        <v>11379683719.460001</v>
      </c>
      <c r="U122" s="31">
        <f>+Eje.Depend.Afectacion!$BC$18+Eje.Depend.Afectacion!$BC$144+Eje.Depend.Afectacion!$BC$183+Eje.Depend.Afectacion!$BC$215+Eje.Depend.Afectacion!$BC$225+Eje.Depend.Afectacion!$BC$252+Eje.Depend.Afectacion!$BC$279+Eje.Depend.Afectacion!$BC$291</f>
        <v>0</v>
      </c>
      <c r="V122" s="31">
        <f>+Eje.Depend.Afectacion!$BD$18+Eje.Depend.Afectacion!$BD$144+Eje.Depend.Afectacion!$BD$183+Eje.Depend.Afectacion!$BD$215+Eje.Depend.Afectacion!$BD$225+Eje.Depend.Afectacion!$BD$252+Eje.Depend.Afectacion!$BD$279+Eje.Depend.Afectacion!$BD$291</f>
        <v>21426526.98</v>
      </c>
      <c r="W122" s="32">
        <f t="shared" si="1"/>
        <v>93.236351644888884</v>
      </c>
    </row>
    <row r="123" spans="1:23" ht="67.5" x14ac:dyDescent="0.25">
      <c r="A123" s="79" t="str">
        <f>_xlfn.CONCAT(Eje.Depend.Afectacion!A183," ", Eje.Depend.Afectacion!C183," ",Eje.Depend.Afectacion!E183," ",Eje.Depend.Afectacion!G183," ",Eje.Depend.Afectacion!I183," ",Eje.Depend.Afectacion!L183," ",Eje.Depend.Afectacion!O183)</f>
        <v xml:space="preserve">C      </v>
      </c>
      <c r="B123" s="79"/>
      <c r="C123" s="79"/>
      <c r="D123" s="79"/>
      <c r="E123" s="30" t="str">
        <f>+Eje.Depend.Afectacion!S183</f>
        <v>INVERSION</v>
      </c>
      <c r="F123" s="30" t="str">
        <f>+Eje.Depend.Afectacion!AA183</f>
        <v>Nación</v>
      </c>
      <c r="G123" s="30" t="str">
        <f>+Eje.Depend.Afectacion!AF183</f>
        <v>CSF</v>
      </c>
      <c r="H123" s="30" t="str">
        <f>+Eje.Depend.Afectacion!AI327</f>
        <v>13</v>
      </c>
      <c r="I123" s="30" t="str">
        <f>+Eje.Depend.Afectacion!AJ327</f>
        <v>RECURSOS DEL CREDITO EXTERNO PREVIA AUTORIZACION</v>
      </c>
      <c r="J123" s="31">
        <f>+Eje.Depend.Afectacion!AP145+Eje.Depend.Afectacion!AP184+Eje.Depend.Afectacion!AP322</f>
        <v>5920239274</v>
      </c>
      <c r="K123" s="31">
        <f>+Eje.Depend.Afectacion!AQ145+Eje.Depend.Afectacion!AQ184+Eje.Depend.Afectacion!AQ322</f>
        <v>5812519794</v>
      </c>
      <c r="L123" s="31">
        <f>+Eje.Depend.Afectacion!AR145+Eje.Depend.Afectacion!AR184+Eje.Depend.Afectacion!AR322</f>
        <v>107719480</v>
      </c>
      <c r="M123" s="31">
        <f>+Eje.Depend.Afectacion!AS145+Eje.Depend.Afectacion!AS184+Eje.Depend.Afectacion!AS322</f>
        <v>0</v>
      </c>
      <c r="N123" s="31">
        <f>+Eje.Depend.Afectacion!AU145+Eje.Depend.Afectacion!AU184+Eje.Depend.Afectacion!AU322</f>
        <v>4869404791.3400002</v>
      </c>
      <c r="O123" s="31">
        <f>+Eje.Depend.Afectacion!AW145+Eje.Depend.Afectacion!AW184+Eje.Depend.Afectacion!AW322</f>
        <v>943115002.65999997</v>
      </c>
      <c r="P123" s="31">
        <f>+Eje.Depend.Afectacion!AX145+Eje.Depend.Afectacion!AX184+Eje.Depend.Afectacion!AX322</f>
        <v>3213067692.8699999</v>
      </c>
      <c r="Q123" s="31">
        <f>+Eje.Depend.Afectacion!AY145+Eje.Depend.Afectacion!AY184+Eje.Depend.Afectacion!AY322</f>
        <v>1656337098.47</v>
      </c>
      <c r="R123" s="31">
        <f>+Eje.Depend.Afectacion!AZ145+Eje.Depend.Afectacion!AZ184+Eje.Depend.Afectacion!AZ322</f>
        <v>3213067692.8699999</v>
      </c>
      <c r="S123" s="31">
        <f>+Eje.Depend.Afectacion!BA145+Eje.Depend.Afectacion!BA184+Eje.Depend.Afectacion!BA322</f>
        <v>0</v>
      </c>
      <c r="T123" s="31">
        <f>+Eje.Depend.Afectacion!BB145+Eje.Depend.Afectacion!BB184+Eje.Depend.Afectacion!BB322</f>
        <v>3213067692.8699999</v>
      </c>
      <c r="U123" s="31">
        <f>+Eje.Depend.Afectacion!BC145+Eje.Depend.Afectacion!BC184+Eje.Depend.Afectacion!BC322</f>
        <v>0</v>
      </c>
      <c r="V123" s="31">
        <f>+Eje.Depend.Afectacion!BD145+Eje.Depend.Afectacion!BD184+Eje.Depend.Afectacion!BD322</f>
        <v>0</v>
      </c>
      <c r="W123" s="32">
        <f t="shared" si="1"/>
        <v>82.250134935002293</v>
      </c>
    </row>
    <row r="124" spans="1:23" ht="22.5" x14ac:dyDescent="0.25">
      <c r="A124" s="79" t="str">
        <f>_xlfn.CONCAT(Eje.Depend.Afectacion!A184," ", Eje.Depend.Afectacion!C184," ",Eje.Depend.Afectacion!E184," ",Eje.Depend.Afectacion!G184," ",Eje.Depend.Afectacion!I184," ",Eje.Depend.Afectacion!L184," ",Eje.Depend.Afectacion!O184)</f>
        <v xml:space="preserve">C      </v>
      </c>
      <c r="B124" s="79"/>
      <c r="C124" s="79"/>
      <c r="D124" s="79"/>
      <c r="E124" s="30" t="str">
        <f>+Eje.Depend.Afectacion!S184</f>
        <v>INVERSION</v>
      </c>
      <c r="F124" s="30" t="str">
        <f>+Eje.Depend.Afectacion!AA184</f>
        <v>Nación</v>
      </c>
      <c r="G124" s="30" t="str">
        <f>+Eje.Depend.Afectacion!AF184</f>
        <v>CSF</v>
      </c>
      <c r="H124" s="30" t="str">
        <f>+Eje.Depend.Afectacion!AI350</f>
        <v>20</v>
      </c>
      <c r="I124" s="30" t="str">
        <f>+Eje.Depend.Afectacion!AJ350</f>
        <v>INGRESOS CORRIENTES</v>
      </c>
      <c r="J124" s="31">
        <f>+Eje.Depend.Afectacion!$AP$191+Eje.Depend.Afectacion!$AP$230+Eje.Depend.Afectacion!$AP$259+Eje.Depend.Afectacion!$AP$272+Eje.Depend.Afectacion!$AP$296+Eje.Depend.Afectacion!$AP$315+Eje.Depend.Afectacion!$AP$336+Eje.Depend.Afectacion!$AP$352</f>
        <v>8308000000</v>
      </c>
      <c r="K124" s="31">
        <f>+Eje.Depend.Afectacion!$AQ$191+Eje.Depend.Afectacion!$AQ$230+Eje.Depend.Afectacion!$AQ$259+Eje.Depend.Afectacion!$AQ$272+Eje.Depend.Afectacion!$AQ$296+Eje.Depend.Afectacion!$AQ$315+Eje.Depend.Afectacion!$AQ$336+Eje.Depend.Afectacion!$AQ$352</f>
        <v>8027882270.8000002</v>
      </c>
      <c r="L124" s="31">
        <f>+Eje.Depend.Afectacion!$AR$191+Eje.Depend.Afectacion!$AR$230+Eje.Depend.Afectacion!$AR$259+Eje.Depend.Afectacion!$AR$272+Eje.Depend.Afectacion!$AR$296+Eje.Depend.Afectacion!$AR$315+Eje.Depend.Afectacion!$AR$336+Eje.Depend.Afectacion!$AR$352</f>
        <v>280117729.19999999</v>
      </c>
      <c r="M124" s="31">
        <f>+Eje.Depend.Afectacion!$AS$191+Eje.Depend.Afectacion!$AS$230+Eje.Depend.Afectacion!$AS$259+Eje.Depend.Afectacion!$AS$272+Eje.Depend.Afectacion!$AS$296+Eje.Depend.Afectacion!$AS$315+Eje.Depend.Afectacion!$AS$336+Eje.Depend.Afectacion!$AS$352</f>
        <v>0</v>
      </c>
      <c r="N124" s="31">
        <f>+Eje.Depend.Afectacion!$AU$191+Eje.Depend.Afectacion!$AU$230+Eje.Depend.Afectacion!$AU$259+Eje.Depend.Afectacion!$AU$272+Eje.Depend.Afectacion!$AU$296+Eje.Depend.Afectacion!$AU$315+Eje.Depend.Afectacion!$AU$336+Eje.Depend.Afectacion!$AU$352</f>
        <v>7293173002.3000002</v>
      </c>
      <c r="O124" s="31">
        <f>+Eje.Depend.Afectacion!$AW$191+Eje.Depend.Afectacion!$AW$230+Eje.Depend.Afectacion!$AW$259+Eje.Depend.Afectacion!$AW$272+Eje.Depend.Afectacion!$AW$296+Eje.Depend.Afectacion!$AW$315+Eje.Depend.Afectacion!$AW$336+Eje.Depend.Afectacion!$AW$352</f>
        <v>734709268.5</v>
      </c>
      <c r="P124" s="31">
        <f>+Eje.Depend.Afectacion!$AX$191+Eje.Depend.Afectacion!$AX$230+Eje.Depend.Afectacion!$AX$259+Eje.Depend.Afectacion!$AX$272+Eje.Depend.Afectacion!$AX$296+Eje.Depend.Afectacion!$AX$315+Eje.Depend.Afectacion!$AX$336+Eje.Depend.Afectacion!$AX$352</f>
        <v>5670782002.5</v>
      </c>
      <c r="Q124" s="31">
        <f>+Eje.Depend.Afectacion!$AY$191+Eje.Depend.Afectacion!$AY$230+Eje.Depend.Afectacion!$AY$259+Eje.Depend.Afectacion!$AY$272+Eje.Depend.Afectacion!$AY$296+Eje.Depend.Afectacion!$AY$315+Eje.Depend.Afectacion!$AY$336+Eje.Depend.Afectacion!$AY$352</f>
        <v>1622390999.8</v>
      </c>
      <c r="R124" s="31">
        <f>+Eje.Depend.Afectacion!$AZ$191+Eje.Depend.Afectacion!$AZ$230+Eje.Depend.Afectacion!$AZ$259+Eje.Depend.Afectacion!$AZ$272+Eje.Depend.Afectacion!$AZ$296+Eje.Depend.Afectacion!$AZ$315+Eje.Depend.Afectacion!$AZ$336+Eje.Depend.Afectacion!$AZ$352</f>
        <v>5670782002.5</v>
      </c>
      <c r="S124" s="31">
        <f>+Eje.Depend.Afectacion!$BA$191+Eje.Depend.Afectacion!$BA$230+Eje.Depend.Afectacion!$BA$259+Eje.Depend.Afectacion!$BA$272+Eje.Depend.Afectacion!$BA$296+Eje.Depend.Afectacion!$BA$315+Eje.Depend.Afectacion!$BA$336+Eje.Depend.Afectacion!$BA$352</f>
        <v>0</v>
      </c>
      <c r="T124" s="31">
        <f>+Eje.Depend.Afectacion!$BB$191+Eje.Depend.Afectacion!$BB$230+Eje.Depend.Afectacion!$BB$259+Eje.Depend.Afectacion!$BB$272+Eje.Depend.Afectacion!$BB$296+Eje.Depend.Afectacion!$BB$315+Eje.Depend.Afectacion!$BB$336+Eje.Depend.Afectacion!$BB$352</f>
        <v>5670782002.5</v>
      </c>
      <c r="U124" s="31">
        <f>+Eje.Depend.Afectacion!$BC$191+Eje.Depend.Afectacion!$BC$230+Eje.Depend.Afectacion!$BC$259+Eje.Depend.Afectacion!$BC$272+Eje.Depend.Afectacion!$BC$296+Eje.Depend.Afectacion!$BC$315+Eje.Depend.Afectacion!$BC$336+Eje.Depend.Afectacion!$BC$352</f>
        <v>0</v>
      </c>
      <c r="V124" s="31">
        <f>+Eje.Depend.Afectacion!$BD$191+Eje.Depend.Afectacion!$BD$230+Eje.Depend.Afectacion!$BD$259+Eje.Depend.Afectacion!$BD$272+Eje.Depend.Afectacion!$BD$296+Eje.Depend.Afectacion!$BD$315+Eje.Depend.Afectacion!$BD$336+Eje.Depend.Afectacion!$BD$352</f>
        <v>3762150</v>
      </c>
      <c r="W124" s="32">
        <f t="shared" si="1"/>
        <v>87.784942252046221</v>
      </c>
    </row>
    <row r="125" spans="1:23" ht="22.5" x14ac:dyDescent="0.25">
      <c r="A125" s="79" t="str">
        <f>_xlfn.CONCAT(Eje.Depend.Afectacion!A19," ", Eje.Depend.Afectacion!C19," ",Eje.Depend.Afectacion!E19," ",Eje.Depend.Afectacion!G19," ",Eje.Depend.Afectacion!I19," ",Eje.Depend.Afectacion!L19," ",Eje.Depend.Afectacion!O19)</f>
        <v xml:space="preserve">C 3204     </v>
      </c>
      <c r="B125" s="79"/>
      <c r="C125" s="79"/>
      <c r="D125" s="79"/>
      <c r="E125" s="30" t="str">
        <f>+Eje.Depend.Afectacion!S19</f>
        <v>GESTIÓN DE LA INFORMACIÓN Y EL CONOCIMIENTO AMBIENTAL</v>
      </c>
      <c r="F125" s="30" t="str">
        <f>+Eje.Depend.Afectacion!AA19</f>
        <v>Nación</v>
      </c>
      <c r="G125" s="30" t="str">
        <f>+Eje.Depend.Afectacion!AF19</f>
        <v>CSF</v>
      </c>
      <c r="H125" s="30" t="str">
        <f>+Eje.Depend.Afectacion!AI19</f>
        <v>11</v>
      </c>
      <c r="I125" s="30" t="str">
        <f>+Eje.Depend.Afectacion!AJ19</f>
        <v>OTROS RECURSOS DEL TESORO</v>
      </c>
      <c r="J125" s="31">
        <f>+Eje.Depend.Afectacion!$AP$19+Eje.Depend.Afectacion!$AP$146+Eje.Depend.Afectacion!$AP$186+Eje.Depend.Afectacion!$AP$216+Eje.Depend.Afectacion!$AP$227+Eje.Depend.Afectacion!$AP$254+Eje.Depend.Afectacion!$AP$280+Eje.Depend.Afectacion!$AP$293</f>
        <v>18000000000</v>
      </c>
      <c r="K125" s="31">
        <f>+Eje.Depend.Afectacion!$AQ$19+Eje.Depend.Afectacion!$AQ$146+Eje.Depend.Afectacion!$AQ$186+Eje.Depend.Afectacion!$AQ$216+Eje.Depend.Afectacion!$AQ$227+Eje.Depend.Afectacion!$AQ$254+Eje.Depend.Afectacion!$AQ$280+Eje.Depend.Afectacion!$AQ$293</f>
        <v>17643082562</v>
      </c>
      <c r="L125" s="31">
        <f>+Eje.Depend.Afectacion!$AR$19+Eje.Depend.Afectacion!$AR$146+Eje.Depend.Afectacion!$AR$186+Eje.Depend.Afectacion!$AR$216+Eje.Depend.Afectacion!$AR$227+Eje.Depend.Afectacion!$AR$254+Eje.Depend.Afectacion!$AR$280+Eje.Depend.Afectacion!$AR$293</f>
        <v>356917438</v>
      </c>
      <c r="M125" s="31">
        <f>+Eje.Depend.Afectacion!$AS$19+Eje.Depend.Afectacion!$AS$145+Eje.Depend.Afectacion!$AS$185+Eje.Depend.Afectacion!$AS$215+Eje.Depend.Afectacion!$AS$226+Eje.Depend.Afectacion!$AS$253+Eje.Depend.Afectacion!$AS$279+Eje.Depend.Afectacion!$AS$292</f>
        <v>0</v>
      </c>
      <c r="N125" s="31">
        <f>+Eje.Depend.Afectacion!$AU$19+Eje.Depend.Afectacion!$AU$146+Eje.Depend.Afectacion!$AU$186+Eje.Depend.Afectacion!$AU$216+Eje.Depend.Afectacion!$AU$227+Eje.Depend.Afectacion!$AU$254+Eje.Depend.Afectacion!$AU$280+Eje.Depend.Afectacion!$AU$293</f>
        <v>16782543296.079998</v>
      </c>
      <c r="O125" s="31">
        <f>+Eje.Depend.Afectacion!$AW$19+Eje.Depend.Afectacion!$AW$146+Eje.Depend.Afectacion!$AW$186+Eje.Depend.Afectacion!$AW$216+Eje.Depend.Afectacion!$AW$227+Eje.Depend.Afectacion!$AW$254+Eje.Depend.Afectacion!$AW$280+Eje.Depend.Afectacion!$AW$293</f>
        <v>860539265.92000008</v>
      </c>
      <c r="P125" s="31">
        <f>+Eje.Depend.Afectacion!$AX$19+Eje.Depend.Afectacion!$AX$146+Eje.Depend.Afectacion!$AX$186+Eje.Depend.Afectacion!$AX$216+Eje.Depend.Afectacion!$AX$227+Eje.Depend.Afectacion!$AX$254+Eje.Depend.Afectacion!$AX$280+Eje.Depend.Afectacion!$AX$293</f>
        <v>11379683719.460001</v>
      </c>
      <c r="Q125" s="31">
        <f>+Eje.Depend.Afectacion!$AY$19+Eje.Depend.Afectacion!$AY$146+Eje.Depend.Afectacion!$AY$186+Eje.Depend.Afectacion!$AY$216+Eje.Depend.Afectacion!$AY$227+Eje.Depend.Afectacion!$AY$254+Eje.Depend.Afectacion!$AY$280+Eje.Depend.Afectacion!$AY$293</f>
        <v>5402859576.6199999</v>
      </c>
      <c r="R125" s="31">
        <f>+Eje.Depend.Afectacion!$AZ$19+Eje.Depend.Afectacion!$AZ$146+Eje.Depend.Afectacion!$AZ$186+Eje.Depend.Afectacion!$AZ$216+Eje.Depend.Afectacion!$AZ$227+Eje.Depend.Afectacion!$AZ$254+Eje.Depend.Afectacion!$AZ$280+Eje.Depend.Afectacion!$AZ$293</f>
        <v>11379683719.460001</v>
      </c>
      <c r="S125" s="31">
        <f>+Eje.Depend.Afectacion!$BA$19+Eje.Depend.Afectacion!$BA$146+Eje.Depend.Afectacion!$BA$186+Eje.Depend.Afectacion!$BA$216+Eje.Depend.Afectacion!$BA$227+Eje.Depend.Afectacion!$BA$254+Eje.Depend.Afectacion!$BA$280+Eje.Depend.Afectacion!$BA$293</f>
        <v>0</v>
      </c>
      <c r="T125" s="31">
        <f>+Eje.Depend.Afectacion!$BB$19+Eje.Depend.Afectacion!$BB$146+Eje.Depend.Afectacion!$BB$186+Eje.Depend.Afectacion!$BB$216+Eje.Depend.Afectacion!$BB$227+Eje.Depend.Afectacion!$BB$254+Eje.Depend.Afectacion!$BB$280+Eje.Depend.Afectacion!$BB$293</f>
        <v>11379683719.460001</v>
      </c>
      <c r="U125" s="31">
        <f>+Eje.Depend.Afectacion!$BC$19+Eje.Depend.Afectacion!$BC$146+Eje.Depend.Afectacion!$BC$186+Eje.Depend.Afectacion!$BC$216+Eje.Depend.Afectacion!$BC$227+Eje.Depend.Afectacion!$BC$254+Eje.Depend.Afectacion!$BC$280+Eje.Depend.Afectacion!$BC$293</f>
        <v>0</v>
      </c>
      <c r="V125" s="31">
        <f>+Eje.Depend.Afectacion!$BD$19+Eje.Depend.Afectacion!$BD$146+Eje.Depend.Afectacion!$BD$186+Eje.Depend.Afectacion!$BD$216+Eje.Depend.Afectacion!$BD$227+Eje.Depend.Afectacion!$BD$254+Eje.Depend.Afectacion!$BD$280+Eje.Depend.Afectacion!$BD$293</f>
        <v>21426526.98</v>
      </c>
      <c r="W125" s="32">
        <f t="shared" si="1"/>
        <v>93.236351644888884</v>
      </c>
    </row>
    <row r="126" spans="1:23" ht="67.5" x14ac:dyDescent="0.25">
      <c r="A126" s="79" t="str">
        <f>_xlfn.CONCAT(Eje.Depend.Afectacion!A186," ", Eje.Depend.Afectacion!C186," ",Eje.Depend.Afectacion!E186," ",Eje.Depend.Afectacion!G186," ",Eje.Depend.Afectacion!I186," ",Eje.Depend.Afectacion!L186," ",Eje.Depend.Afectacion!O186)</f>
        <v xml:space="preserve">C 3204     </v>
      </c>
      <c r="B126" s="79"/>
      <c r="C126" s="79"/>
      <c r="D126" s="79"/>
      <c r="E126" s="30" t="str">
        <f>+Eje.Depend.Afectacion!S186</f>
        <v>GESTIÓN DE LA INFORMACIÓN Y EL CONOCIMIENTO AMBIENTAL</v>
      </c>
      <c r="F126" s="30" t="str">
        <f>+Eje.Depend.Afectacion!AA186</f>
        <v>Nación</v>
      </c>
      <c r="G126" s="30" t="str">
        <f>+Eje.Depend.Afectacion!AF186</f>
        <v>CSF</v>
      </c>
      <c r="H126" s="30" t="str">
        <f>+Eje.Depend.Afectacion!AI187</f>
        <v>13</v>
      </c>
      <c r="I126" s="30" t="str">
        <f>+Eje.Depend.Afectacion!AJ187</f>
        <v>RECURSOS DEL CREDITO EXTERNO PREVIA AUTORIZACION</v>
      </c>
      <c r="J126" s="31">
        <f>+Eje.Depend.Afectacion!$AP$187</f>
        <v>2932656126</v>
      </c>
      <c r="K126" s="31">
        <f>+Eje.Depend.Afectacion!$AQ$186</f>
        <v>609246225</v>
      </c>
      <c r="L126" s="31">
        <f>+Eje.Depend.Afectacion!$AR$186</f>
        <v>344690813</v>
      </c>
      <c r="M126" s="31">
        <f>+Eje.Depend.Afectacion!$AS$186</f>
        <v>0</v>
      </c>
      <c r="N126" s="31">
        <f>+Eje.Depend.Afectacion!$AU$186</f>
        <v>234465920.94999999</v>
      </c>
      <c r="O126" s="31">
        <f>+Eje.Depend.Afectacion!$AW$186</f>
        <v>374780304.05000001</v>
      </c>
      <c r="P126" s="31">
        <f>+Eje.Depend.Afectacion!$AX$186</f>
        <v>219643947.15000001</v>
      </c>
      <c r="Q126" s="31">
        <f>+Eje.Depend.Afectacion!$AY$186</f>
        <v>14821973.800000001</v>
      </c>
      <c r="R126" s="31">
        <f>+Eje.Depend.Afectacion!$AZ$186</f>
        <v>219643947.15000001</v>
      </c>
      <c r="S126" s="31">
        <f>+Eje.Depend.Afectacion!$BA$186</f>
        <v>0</v>
      </c>
      <c r="T126" s="31">
        <f>+Eje.Depend.Afectacion!$BB$186</f>
        <v>219643947.15000001</v>
      </c>
      <c r="U126" s="31">
        <f>+Eje.Depend.Afectacion!$BC$186</f>
        <v>0</v>
      </c>
      <c r="V126" s="31">
        <f>+Eje.Depend.Afectacion!$BD$186</f>
        <v>0</v>
      </c>
      <c r="W126" s="32">
        <f t="shared" si="1"/>
        <v>7.9950021712842299</v>
      </c>
    </row>
    <row r="127" spans="1:23" ht="67.5" x14ac:dyDescent="0.25">
      <c r="A127" s="79" t="str">
        <f>_xlfn.CONCAT(Eje.Depend.Afectacion!A154," ", Eje.Depend.Afectacion!C154," ",Eje.Depend.Afectacion!E154," ",Eje.Depend.Afectacion!G154," ",Eje.Depend.Afectacion!I154," ",Eje.Depend.Afectacion!L154," ",Eje.Depend.Afectacion!O154)</f>
        <v xml:space="preserve">C 3299     </v>
      </c>
      <c r="B127" s="79"/>
      <c r="C127" s="79"/>
      <c r="D127" s="79"/>
      <c r="E127" s="30" t="str">
        <f>+Eje.Depend.Afectacion!S154</f>
        <v>FORTALECIMIENTO DE LA GESTIÓN Y DIRECCIÓN DEL SECTOR AMBIENTE Y DESARROLLO SOSTENIBLE</v>
      </c>
      <c r="F127" s="30" t="str">
        <f>+Eje.Depend.Afectacion!AA187</f>
        <v>Nación</v>
      </c>
      <c r="G127" s="30" t="str">
        <f>+Eje.Depend.Afectacion!AF187</f>
        <v>CSF</v>
      </c>
      <c r="H127" s="30" t="str">
        <f>+Eje.Depend.Afectacion!AI187</f>
        <v>13</v>
      </c>
      <c r="I127" s="30" t="str">
        <f>+Eje.Depend.Afectacion!AJ154</f>
        <v>RECURSOS DEL CREDITO EXTERNO PREVIA AUTORIZACION</v>
      </c>
      <c r="J127" s="31">
        <f>+Eje.Depend.Afectacion!$AP$154+Eje.Depend.Afectacion!$AP$204+Eje.Depend.Afectacion!$AP$323</f>
        <v>2987583148</v>
      </c>
      <c r="K127" s="31">
        <f>+Eje.Depend.Afectacion!$AQ$187+Eje.Depend.Afectacion!$AQ$227+Eje.Depend.Afectacion!$AQ$269+Eje.Depend.Afectacion!$AQ$293+Eje.Depend.Afectacion!$AQ$312+Eje.Depend.Afectacion!$AQ$332</f>
        <v>21427229957.799999</v>
      </c>
      <c r="L127" s="31">
        <f>+Eje.Depend.Afectacion!$AR$187+Eje.Depend.Afectacion!$AR$227+Eje.Depend.Afectacion!$AR$269+Eje.Depend.Afectacion!$AR$293+Eje.Depend.Afectacion!$AR$312+Eje.Depend.Afectacion!$AR$332</f>
        <v>125902229.2</v>
      </c>
      <c r="M127" s="31">
        <f>+Eje.Depend.Afectacion!$AS$187+Eje.Depend.Afectacion!$AS$227+Eje.Depend.Afectacion!$AS$269+Eje.Depend.Afectacion!$AS$293+Eje.Depend.Afectacion!$AS$312+Eje.Depend.Afectacion!$AS$332</f>
        <v>0</v>
      </c>
      <c r="N127" s="31">
        <f>+Eje.Depend.Afectacion!$AU$187+Eje.Depend.Afectacion!$AU$227+Eje.Depend.Afectacion!$AU$269+Eje.Depend.Afectacion!$AU$293+Eje.Depend.Afectacion!$AU$312+Eje.Depend.Afectacion!$AU$332</f>
        <v>20399680574.669998</v>
      </c>
      <c r="O127" s="31">
        <f>+Eje.Depend.Afectacion!$AW$187+Eje.Depend.Afectacion!$AW$227+Eje.Depend.Afectacion!$AW$269+Eje.Depend.Afectacion!$AW$293+Eje.Depend.Afectacion!$AW$312+Eje.Depend.Afectacion!$AW$332</f>
        <v>1027549383.13</v>
      </c>
      <c r="P127" s="31">
        <f>+Eje.Depend.Afectacion!$AX$187+Eje.Depend.Afectacion!$AX$227+Eje.Depend.Afectacion!$AX$269+Eje.Depend.Afectacion!$AX$293+Eje.Depend.Afectacion!$AX$312+Eje.Depend.Afectacion!$AX$332</f>
        <v>13682526697.880001</v>
      </c>
      <c r="Q127" s="31">
        <f>+Eje.Depend.Afectacion!$AY$187+Eje.Depend.Afectacion!$AY$227+Eje.Depend.Afectacion!$AY$269+Eje.Depend.Afectacion!$AY$293+Eje.Depend.Afectacion!$AY$312+Eje.Depend.Afectacion!$AY$332</f>
        <v>6717153876.79</v>
      </c>
      <c r="R127" s="31">
        <f>+Eje.Depend.Afectacion!$AZ$187+Eje.Depend.Afectacion!$AZ$227+Eje.Depend.Afectacion!$AZ$269+Eje.Depend.Afectacion!$AZ$293+Eje.Depend.Afectacion!$AZ$312+Eje.Depend.Afectacion!$AZ$332</f>
        <v>13682526697.880001</v>
      </c>
      <c r="S127" s="31">
        <f>+Eje.Depend.Afectacion!$BA$187+Eje.Depend.Afectacion!$BA$227+Eje.Depend.Afectacion!$BA$269+Eje.Depend.Afectacion!$BA$293+Eje.Depend.Afectacion!$BA$312+Eje.Depend.Afectacion!$BA$332</f>
        <v>0</v>
      </c>
      <c r="T127" s="31">
        <f>+Eje.Depend.Afectacion!$BB$187+Eje.Depend.Afectacion!$BB$227+Eje.Depend.Afectacion!$BB$269+Eje.Depend.Afectacion!$BB$293+Eje.Depend.Afectacion!$BB$312+Eje.Depend.Afectacion!$BB$332</f>
        <v>13682526697.880001</v>
      </c>
      <c r="U127" s="31">
        <f>+Eje.Depend.Afectacion!$BC$187+Eje.Depend.Afectacion!$BC$227+Eje.Depend.Afectacion!$BC$269+Eje.Depend.Afectacion!$BC$293+Eje.Depend.Afectacion!$BC$312+Eje.Depend.Afectacion!$BC$332</f>
        <v>0</v>
      </c>
      <c r="V127" s="31">
        <f>+Eje.Depend.Afectacion!$BD$187+Eje.Depend.Afectacion!$BD$227+Eje.Depend.Afectacion!$BD$269+Eje.Depend.Afectacion!$BD$293+Eje.Depend.Afectacion!$BD$312+Eje.Depend.Afectacion!$BD$332</f>
        <v>24760368.98</v>
      </c>
      <c r="W127" s="32">
        <f t="shared" si="1"/>
        <v>682.81549212534242</v>
      </c>
    </row>
    <row r="128" spans="1:23" ht="67.5" x14ac:dyDescent="0.25">
      <c r="A128" s="79" t="str">
        <f>_xlfn.CONCAT(Eje.Depend.Afectacion!A20," ", Eje.Depend.Afectacion!C146," ",Eje.Depend.Afectacion!E188," ",Eje.Depend.Afectacion!G216," ",Eje.Depend.Afectacion!I228," ",Eje.Depend.Afectacion!L255," ",Eje.Depend.Afectacion!O280,Eje.Depend.Afectacion!O294)</f>
        <v xml:space="preserve">C 3204     </v>
      </c>
      <c r="B128" s="79"/>
      <c r="C128" s="79"/>
      <c r="D128" s="79"/>
      <c r="E128" s="30" t="str">
        <f>+Eje.Depend.Afectacion!S294</f>
        <v>GESTIÓN DE LA INFORMACIÓN Y EL CONOCIMIENTO AMBIENTAL</v>
      </c>
      <c r="F128" s="30" t="str">
        <f>+Eje.Depend.Afectacion!AA188</f>
        <v>Propios</v>
      </c>
      <c r="G128" s="30" t="str">
        <f>+Eje.Depend.Afectacion!AF188</f>
        <v>CSF</v>
      </c>
      <c r="H128" s="30" t="str">
        <f>+Eje.Depend.Afectacion!AI188</f>
        <v>20</v>
      </c>
      <c r="I128" s="30" t="str">
        <f>+Eje.Depend.Afectacion!AJ190</f>
        <v>RECURSOS DEL CREDITO EXTERNO PREVIA AUTORIZACION</v>
      </c>
      <c r="J128" s="31">
        <f>+Eje.Depend.Afectacion!AP188+Eje.Depend.Afectacion!AP228+Eje.Depend.Afectacion!AP255+Eje.Depend.Afectacion!AP270+Eje.Depend.Afectacion!AP294+Eje.Depend.Afectacion!AP313+Eje.Depend.Afectacion!AP333+Eje.Depend.Afectacion!AP349</f>
        <v>8308000000</v>
      </c>
      <c r="K128" s="31">
        <f>+Eje.Depend.Afectacion!AQ188+Eje.Depend.Afectacion!AQ228+Eje.Depend.Afectacion!AQ255+Eje.Depend.Afectacion!AQ270+Eje.Depend.Afectacion!AQ294+Eje.Depend.Afectacion!AQ313+Eje.Depend.Afectacion!AQ333+Eje.Depend.Afectacion!AQ349</f>
        <v>8027882270.8000002</v>
      </c>
      <c r="L128" s="31">
        <f>+Eje.Depend.Afectacion!AR188+Eje.Depend.Afectacion!AR228+Eje.Depend.Afectacion!AR255+Eje.Depend.Afectacion!AR270+Eje.Depend.Afectacion!AR294+Eje.Depend.Afectacion!AR313+Eje.Depend.Afectacion!AR333+Eje.Depend.Afectacion!AR349</f>
        <v>280117729.19999999</v>
      </c>
      <c r="M128" s="31">
        <f>+Eje.Depend.Afectacion!AS188+Eje.Depend.Afectacion!AS228+Eje.Depend.Afectacion!AS255+Eje.Depend.Afectacion!AS270+Eje.Depend.Afectacion!AS294+Eje.Depend.Afectacion!AS313+Eje.Depend.Afectacion!AS333+Eje.Depend.Afectacion!AS349</f>
        <v>0</v>
      </c>
      <c r="N128" s="31">
        <f>+Eje.Depend.Afectacion!AU188+Eje.Depend.Afectacion!AU228+Eje.Depend.Afectacion!AU255+Eje.Depend.Afectacion!AU270+Eje.Depend.Afectacion!AU294+Eje.Depend.Afectacion!AU313+Eje.Depend.Afectacion!AU333+Eje.Depend.Afectacion!AU349</f>
        <v>7293173002.3000002</v>
      </c>
      <c r="O128" s="31">
        <f>+Eje.Depend.Afectacion!AW188+Eje.Depend.Afectacion!AW228+Eje.Depend.Afectacion!AW255+Eje.Depend.Afectacion!AW270+Eje.Depend.Afectacion!AW294+Eje.Depend.Afectacion!AW313+Eje.Depend.Afectacion!AW333+Eje.Depend.Afectacion!AW349</f>
        <v>734709268.5</v>
      </c>
      <c r="P128" s="31">
        <f>+Eje.Depend.Afectacion!AX188+Eje.Depend.Afectacion!AX228+Eje.Depend.Afectacion!AX255+Eje.Depend.Afectacion!AX270+Eje.Depend.Afectacion!AX294+Eje.Depend.Afectacion!AX313+Eje.Depend.Afectacion!AX333+Eje.Depend.Afectacion!AX349</f>
        <v>5670782002.5</v>
      </c>
      <c r="Q128" s="31">
        <f>+Eje.Depend.Afectacion!AY188+Eje.Depend.Afectacion!AY228+Eje.Depend.Afectacion!AY255+Eje.Depend.Afectacion!AY270+Eje.Depend.Afectacion!AY294+Eje.Depend.Afectacion!AY313+Eje.Depend.Afectacion!AY333+Eje.Depend.Afectacion!AY349</f>
        <v>1622390999.8</v>
      </c>
      <c r="R128" s="31">
        <f>+Eje.Depend.Afectacion!AZ188+Eje.Depend.Afectacion!AZ228+Eje.Depend.Afectacion!AZ255+Eje.Depend.Afectacion!AZ270+Eje.Depend.Afectacion!AZ294+Eje.Depend.Afectacion!AZ313+Eje.Depend.Afectacion!AZ333+Eje.Depend.Afectacion!AZ349</f>
        <v>5670782002.5</v>
      </c>
      <c r="S128" s="31">
        <f>+Eje.Depend.Afectacion!BA188+Eje.Depend.Afectacion!BA228+Eje.Depend.Afectacion!BA255+Eje.Depend.Afectacion!BA270+Eje.Depend.Afectacion!BA294+Eje.Depend.Afectacion!BA313+Eje.Depend.Afectacion!BA333+Eje.Depend.Afectacion!BA349</f>
        <v>0</v>
      </c>
      <c r="T128" s="31">
        <f>+Eje.Depend.Afectacion!BB188+Eje.Depend.Afectacion!BB228+Eje.Depend.Afectacion!BB255+Eje.Depend.Afectacion!BB270+Eje.Depend.Afectacion!BB294+Eje.Depend.Afectacion!BB313+Eje.Depend.Afectacion!BB333+Eje.Depend.Afectacion!BB349</f>
        <v>5670782002.5</v>
      </c>
      <c r="U128" s="31">
        <f>+Eje.Depend.Afectacion!BC188+Eje.Depend.Afectacion!BC228+Eje.Depend.Afectacion!BC255+Eje.Depend.Afectacion!BC270+Eje.Depend.Afectacion!BC294+Eje.Depend.Afectacion!BC313+Eje.Depend.Afectacion!BC333+Eje.Depend.Afectacion!BC349</f>
        <v>0</v>
      </c>
      <c r="V128" s="31">
        <f>+Eje.Depend.Afectacion!BD188+Eje.Depend.Afectacion!BD228+Eje.Depend.Afectacion!BD255+Eje.Depend.Afectacion!BD270+Eje.Depend.Afectacion!BD294+Eje.Depend.Afectacion!BD313+Eje.Depend.Afectacion!BD333+Eje.Depend.Afectacion!BD349</f>
        <v>3762150</v>
      </c>
      <c r="W128" s="32">
        <f t="shared" si="1"/>
        <v>87.784942252046221</v>
      </c>
    </row>
    <row r="129" spans="1:23" ht="45" x14ac:dyDescent="0.25">
      <c r="A129" s="79" t="str">
        <f>_xlfn.CONCAT(Eje.Depend.Afectacion!A191," ", Eje.Depend.Afectacion!C191," ",Eje.Depend.Afectacion!E191," ",Eje.Depend.Afectacion!G191," ",Eje.Depend.Afectacion!I191," ",Eje.Depend.Afectacion!L191," ",Eje.Depend.Afectacion!O191)</f>
        <v xml:space="preserve">C 3204 0900    </v>
      </c>
      <c r="B129" s="79"/>
      <c r="C129" s="79"/>
      <c r="D129" s="79"/>
      <c r="E129" s="30" t="str">
        <f>+Eje.Depend.Afectacion!S241</f>
        <v>FORTALECIMIENTO DE LA GESTIÓN DEL CONOCIMIENTO HIDROLÓGICO, METEOROLÓGICO Y AMBIENTAL  NACIONAL</v>
      </c>
      <c r="F129" s="30" t="str">
        <f>+Eje.Depend.Afectacion!AA241</f>
        <v>Propios</v>
      </c>
      <c r="G129" s="30" t="str">
        <f>+Eje.Depend.Afectacion!AF241</f>
        <v>CSF</v>
      </c>
      <c r="H129" s="30" t="str">
        <f>+Eje.Depend.Afectacion!AI241</f>
        <v>20</v>
      </c>
      <c r="I129" s="30" t="str">
        <f>+Eje.Depend.Afectacion!AJ191</f>
        <v>INGRESOS CORRIENTES</v>
      </c>
      <c r="J129" s="31">
        <f>SUM(J130:J136)</f>
        <v>8308000000</v>
      </c>
      <c r="K129" s="31">
        <f t="shared" ref="K129:V129" si="5">SUM(K130:K136)</f>
        <v>8027882270.8000002</v>
      </c>
      <c r="L129" s="31">
        <f t="shared" si="5"/>
        <v>280117729.19999999</v>
      </c>
      <c r="M129" s="31">
        <f t="shared" si="5"/>
        <v>0</v>
      </c>
      <c r="N129" s="31">
        <f t="shared" si="5"/>
        <v>7293173002.3000002</v>
      </c>
      <c r="O129" s="31">
        <f t="shared" si="5"/>
        <v>734709268.5</v>
      </c>
      <c r="P129" s="31">
        <f t="shared" si="5"/>
        <v>5670782002.5</v>
      </c>
      <c r="Q129" s="31">
        <f t="shared" si="5"/>
        <v>1068342056</v>
      </c>
      <c r="R129" s="31">
        <f t="shared" si="5"/>
        <v>5670782002.5</v>
      </c>
      <c r="S129" s="31">
        <f t="shared" si="5"/>
        <v>0</v>
      </c>
      <c r="T129" s="31">
        <f t="shared" si="5"/>
        <v>5670782002.5</v>
      </c>
      <c r="U129" s="31">
        <f t="shared" si="5"/>
        <v>0</v>
      </c>
      <c r="V129" s="31">
        <f t="shared" si="5"/>
        <v>3762150</v>
      </c>
      <c r="W129" s="31">
        <f t="shared" si="1"/>
        <v>87.784942252046221</v>
      </c>
    </row>
    <row r="130" spans="1:23" ht="78.75" x14ac:dyDescent="0.25">
      <c r="A130" s="80" t="str">
        <f>_xlfn.CONCAT(Eje.Depend.Afectacion!A24," ", Eje.Depend.Afectacion!C24," ",Eje.Depend.Afectacion!E24," ",Eje.Depend.Afectacion!G24," ",Eje.Depend.Afectacion!I24," ",Eje.Depend.Afectacion!L24," ",Eje.Depend.Afectacion!O24)</f>
        <v>C 3204 0900 3 0 3204043 02</v>
      </c>
      <c r="B130" s="80"/>
      <c r="C130" s="80"/>
      <c r="D130" s="80"/>
      <c r="E130" s="33" t="str">
        <f>+Eje.Depend.Afectacion!S24</f>
        <v>ADQUISICIÓN DE BIENES Y SERVICIOS - SERVICIO DE INFORMACIÓN DE DATOS CLIMÁTICOS Y MONITOREO - FORTALECIMIENTO DE LA GESTIÓN DEL CONOCIMIENTO HIDROLÓGICO, METEOROLÓGICO Y AMBIENTAL  NACIONAL</v>
      </c>
      <c r="F130" s="33" t="str">
        <f>+Eje.Depend.Afectacion!AA24</f>
        <v>Nación</v>
      </c>
      <c r="G130" s="33" t="str">
        <f>+Eje.Depend.Afectacion!AF24</f>
        <v>CSF</v>
      </c>
      <c r="H130" s="33" t="str">
        <f>+Eje.Depend.Afectacion!AI241</f>
        <v>20</v>
      </c>
      <c r="I130" s="33" t="str">
        <f>+Eje.Depend.Afectacion!AJ242</f>
        <v>OTROS RECURSOS DEL TESORO</v>
      </c>
      <c r="J130" s="32">
        <f>+Eje.Depend.Afectacion!AP265+Eje.Depend.Afectacion!AP275</f>
        <v>1600000000</v>
      </c>
      <c r="K130" s="32">
        <f>+Eje.Depend.Afectacion!AQ265+Eje.Depend.Afectacion!AQ275</f>
        <v>1563476000</v>
      </c>
      <c r="L130" s="32">
        <f>+Eje.Depend.Afectacion!AR265+Eje.Depend.Afectacion!AR275</f>
        <v>36524000</v>
      </c>
      <c r="M130" s="32">
        <f>+Eje.Depend.Afectacion!AS265+Eje.Depend.Afectacion!AS275</f>
        <v>0</v>
      </c>
      <c r="N130" s="32">
        <f>+Eje.Depend.Afectacion!AU265+Eje.Depend.Afectacion!AU275</f>
        <v>1543892307</v>
      </c>
      <c r="O130" s="32">
        <f>+Eje.Depend.Afectacion!AW265+Eje.Depend.Afectacion!AW275</f>
        <v>19583693</v>
      </c>
      <c r="P130" s="32">
        <f>+Eje.Depend.Afectacion!AX265+Eje.Depend.Afectacion!AX275</f>
        <v>1365705881</v>
      </c>
      <c r="Q130" s="32">
        <f>+Eje.Depend.Afectacion!AY265+Eje.Depend.Afectacion!AY275</f>
        <v>178186426</v>
      </c>
      <c r="R130" s="32">
        <f>+Eje.Depend.Afectacion!AZ265+Eje.Depend.Afectacion!AZ275</f>
        <v>1365705881</v>
      </c>
      <c r="S130" s="32">
        <f>+Eje.Depend.Afectacion!BA265+Eje.Depend.Afectacion!BA275</f>
        <v>0</v>
      </c>
      <c r="T130" s="32">
        <f>+Eje.Depend.Afectacion!BB265+Eje.Depend.Afectacion!BB275</f>
        <v>1365705881</v>
      </c>
      <c r="U130" s="32">
        <f>+Eje.Depend.Afectacion!BC265+Eje.Depend.Afectacion!BC275</f>
        <v>0</v>
      </c>
      <c r="V130" s="32">
        <f>+Eje.Depend.Afectacion!BD265+Eje.Depend.Afectacion!BD275</f>
        <v>0</v>
      </c>
      <c r="W130" s="32">
        <f t="shared" si="1"/>
        <v>96.49326918749999</v>
      </c>
    </row>
    <row r="131" spans="1:23" ht="90" x14ac:dyDescent="0.25">
      <c r="A131" s="80" t="str">
        <f>_xlfn.CONCAT(Eje.Depend.Afectacion!A308," ", Eje.Depend.Afectacion!C308," ",Eje.Depend.Afectacion!E308," ",Eje.Depend.Afectacion!G308," ",Eje.Depend.Afectacion!I308," ",Eje.Depend.Afectacion!L308," ",Eje.Depend.Afectacion!O308)</f>
        <v>C 3204 0900 3 0 3204007 02</v>
      </c>
      <c r="B131" s="80"/>
      <c r="C131" s="80"/>
      <c r="D131" s="80"/>
      <c r="E131" s="33" t="str">
        <f>+Eje.Depend.Afectacion!S305</f>
        <v>ADQUISICIÓN DE BIENES Y SERVICIOS - DOCUMENTOS DE ESTUDIOS TÉCNICOS PARA LA PLANIFICACIÓN SECTORIAL Y LA GESTIÓN AMBIENTAL - FORTALECIMIENTO DE LA GESTIÓN DEL CONOCIMIENTO HIDROLÓGICO, METEOROLÓGICO Y AMBIENTAL  NACIONAL</v>
      </c>
      <c r="F131" s="33" t="str">
        <f>+Eje.Depend.Afectacion!AA305</f>
        <v>Nación</v>
      </c>
      <c r="G131" s="33" t="str">
        <f>+Eje.Depend.Afectacion!AF305</f>
        <v>CSF</v>
      </c>
      <c r="H131" s="33" t="str">
        <f>+Eje.Depend.Afectacion!AI241</f>
        <v>20</v>
      </c>
      <c r="I131" s="33" t="str">
        <f>+Eje.Depend.Afectacion!AJ305</f>
        <v>OTROS RECURSOS DEL TESORO</v>
      </c>
      <c r="J131" s="32">
        <f>+Eje.Depend.Afectacion!AP308</f>
        <v>2890000000</v>
      </c>
      <c r="K131" s="32">
        <f>+Eje.Depend.Afectacion!AQ308</f>
        <v>2760000000</v>
      </c>
      <c r="L131" s="32">
        <f>+Eje.Depend.Afectacion!AR308</f>
        <v>130000000</v>
      </c>
      <c r="M131" s="32">
        <f>+Eje.Depend.Afectacion!AS308</f>
        <v>0</v>
      </c>
      <c r="N131" s="32">
        <f>+Eje.Depend.Afectacion!AU308</f>
        <v>2430464785</v>
      </c>
      <c r="O131" s="32">
        <f>+Eje.Depend.Afectacion!AW308</f>
        <v>329535215</v>
      </c>
      <c r="P131" s="32">
        <f>+Eje.Depend.Afectacion!AX308</f>
        <v>2081610598</v>
      </c>
      <c r="Q131" s="32">
        <f>+Eje.Depend.Afectacion!AY308</f>
        <v>348854187</v>
      </c>
      <c r="R131" s="32">
        <f>+Eje.Depend.Afectacion!AZ308</f>
        <v>2081610598</v>
      </c>
      <c r="S131" s="32">
        <f>+Eje.Depend.Afectacion!BA308</f>
        <v>0</v>
      </c>
      <c r="T131" s="32">
        <f>+Eje.Depend.Afectacion!BB308</f>
        <v>2081610598</v>
      </c>
      <c r="U131" s="32">
        <f>+Eje.Depend.Afectacion!BC308</f>
        <v>0</v>
      </c>
      <c r="V131" s="32">
        <f>+Eje.Depend.Afectacion!BD308</f>
        <v>0</v>
      </c>
      <c r="W131" s="32">
        <f>+(N131/J131)*100</f>
        <v>84.099127508650511</v>
      </c>
    </row>
    <row r="132" spans="1:23" ht="33.75" x14ac:dyDescent="0.25">
      <c r="A132" s="80" t="str">
        <f>_xlfn.CONCAT(Eje.Depend.Afectacion!A343," ", Eje.Depend.Afectacion!C343," ",Eje.Depend.Afectacion!E343," ",Eje.Depend.Afectacion!G343," ",Eje.Depend.Afectacion!I343," ",Eje.Depend.Afectacion!L343," ",Eje.Depend.Afectacion!O343)</f>
        <v>C 3204 0900 3 0 3204051 02</v>
      </c>
      <c r="B132" s="80"/>
      <c r="C132" s="80"/>
      <c r="D132" s="80"/>
      <c r="E132" s="33" t="str">
        <f>+Eje.Depend.Afectacion!S285</f>
        <v xml:space="preserve">SERVICIO DE MONITOREO Y SEGUIMIENTO DE LA BIODIVERSIDAD Y LOS SERVICIOS ECOSISTÉMICOS </v>
      </c>
      <c r="F132" s="33" t="str">
        <f>+Eje.Depend.Afectacion!AA285</f>
        <v>Nación</v>
      </c>
      <c r="G132" s="33" t="str">
        <f>+Eje.Depend.Afectacion!AF285</f>
        <v>CSF</v>
      </c>
      <c r="H132" s="33" t="str">
        <f>+Eje.Depend.Afectacion!AI241</f>
        <v>20</v>
      </c>
      <c r="I132" s="33" t="str">
        <f>+Eje.Depend.Afectacion!AJ285</f>
        <v>OTROS RECURSOS DEL TESORO</v>
      </c>
      <c r="J132" s="32">
        <f>+Eje.Depend.Afectacion!AP343</f>
        <v>388068143</v>
      </c>
      <c r="K132" s="32">
        <f>+Eje.Depend.Afectacion!AQ343</f>
        <v>364228851</v>
      </c>
      <c r="L132" s="32">
        <f>+Eje.Depend.Afectacion!AR343</f>
        <v>23839292</v>
      </c>
      <c r="M132" s="32">
        <f>+Eje.Depend.Afectacion!AS343</f>
        <v>0</v>
      </c>
      <c r="N132" s="32">
        <f>+Eje.Depend.Afectacion!AU343</f>
        <v>252732087.5</v>
      </c>
      <c r="O132" s="32">
        <f>+Eje.Depend.Afectacion!AW343</f>
        <v>111496763.5</v>
      </c>
      <c r="P132" s="32">
        <f>+Eje.Depend.Afectacion!AX343</f>
        <v>181209141.5</v>
      </c>
      <c r="Q132" s="32">
        <f>+Eje.Depend.Afectacion!AY343</f>
        <v>71522946</v>
      </c>
      <c r="R132" s="32">
        <f>+Eje.Depend.Afectacion!AZ343</f>
        <v>181209141.5</v>
      </c>
      <c r="S132" s="32">
        <f>+Eje.Depend.Afectacion!BA343</f>
        <v>0</v>
      </c>
      <c r="T132" s="32">
        <f>+Eje.Depend.Afectacion!BB343</f>
        <v>181209141.5</v>
      </c>
      <c r="U132" s="32">
        <f>+Eje.Depend.Afectacion!BC343</f>
        <v>0</v>
      </c>
      <c r="V132" s="32">
        <f>+Eje.Depend.Afectacion!BD343</f>
        <v>0</v>
      </c>
      <c r="W132" s="32">
        <f t="shared" si="1"/>
        <v>65.125698168942463</v>
      </c>
    </row>
    <row r="133" spans="1:23" ht="78.75" x14ac:dyDescent="0.25">
      <c r="A133" s="80" t="str">
        <f>_xlfn.CONCAT(Eje.Depend.Afectacion!A342," ", Eje.Depend.Afectacion!C342," ",Eje.Depend.Afectacion!E342," ",Eje.Depend.Afectacion!G342," ",Eje.Depend.Afectacion!I342," ",Eje.Depend.Afectacion!L342," ",Eje.Depend.Afectacion!O342)</f>
        <v>C 3204 0900 3 0 3204050 02</v>
      </c>
      <c r="B133" s="80"/>
      <c r="C133" s="80"/>
      <c r="D133" s="80"/>
      <c r="E133" s="33" t="str">
        <f>+Eje.Depend.Afectacion!S306</f>
        <v>ADQUISICIÓN DE BIENES Y SERVICIOS - SERVICIOS DE  ADMINISTRACIÓN DE REGISTRO DE ESTABLECIMIENTOS - FORTALECIMIENTO DE LA GESTIÓN DEL CONOCIMIENTO HIDROLÓGICO, METEOROLÓGICO Y AMBIENTAL  NACIONAL</v>
      </c>
      <c r="F133" s="33" t="str">
        <f>+Eje.Depend.Afectacion!AA306</f>
        <v>Nación</v>
      </c>
      <c r="G133" s="33" t="str">
        <f>+Eje.Depend.Afectacion!AF306</f>
        <v>CSF</v>
      </c>
      <c r="H133" s="33" t="str">
        <f>+Eje.Depend.Afectacion!AI241</f>
        <v>20</v>
      </c>
      <c r="I133" s="33" t="str">
        <f>+Eje.Depend.Afectacion!AJ306</f>
        <v>OTROS RECURSOS DEL TESORO</v>
      </c>
      <c r="J133" s="32">
        <f>+Eje.Depend.Afectacion!AP342</f>
        <v>566756631</v>
      </c>
      <c r="K133" s="32">
        <f>+Eje.Depend.Afectacion!AQ342</f>
        <v>558159100</v>
      </c>
      <c r="L133" s="32">
        <f>+Eje.Depend.Afectacion!AR342</f>
        <v>8597531</v>
      </c>
      <c r="M133" s="32">
        <f>+Eje.Depend.Afectacion!AS342</f>
        <v>0</v>
      </c>
      <c r="N133" s="32">
        <f>+Eje.Depend.Afectacion!AU342</f>
        <v>431299000</v>
      </c>
      <c r="O133" s="32">
        <f>+Eje.Depend.Afectacion!AW342</f>
        <v>126860100</v>
      </c>
      <c r="P133" s="32">
        <f>+Eje.Depend.Afectacion!AX342</f>
        <v>408754000</v>
      </c>
      <c r="Q133" s="32">
        <f>+Eje.Depend.Afectacion!AY342</f>
        <v>22545000</v>
      </c>
      <c r="R133" s="32">
        <f>+Eje.Depend.Afectacion!AZ342</f>
        <v>408754000</v>
      </c>
      <c r="S133" s="32">
        <f>+Eje.Depend.Afectacion!BA342</f>
        <v>0</v>
      </c>
      <c r="T133" s="32">
        <f>+Eje.Depend.Afectacion!BB342</f>
        <v>408754000</v>
      </c>
      <c r="U133" s="32">
        <f>+Eje.Depend.Afectacion!BC342</f>
        <v>0</v>
      </c>
      <c r="V133" s="32">
        <f>+Eje.Depend.Afectacion!BD342</f>
        <v>0</v>
      </c>
      <c r="W133" s="32">
        <f t="shared" si="1"/>
        <v>76.099506632856674</v>
      </c>
    </row>
    <row r="134" spans="1:23" ht="33.75" x14ac:dyDescent="0.25">
      <c r="A134" s="80" t="str">
        <f>_xlfn.CONCAT(Eje.Depend.Afectacion!A318," ", Eje.Depend.Afectacion!C318," ",Eje.Depend.Afectacion!E318," ",Eje.Depend.Afectacion!G318," ",Eje.Depend.Afectacion!I318," ",Eje.Depend.Afectacion!L318," ",Eje.Depend.Afectacion!O318)</f>
        <v>C 3204 0900 3 0 3204048 02</v>
      </c>
      <c r="B134" s="80"/>
      <c r="C134" s="80"/>
      <c r="D134" s="80"/>
      <c r="E134" s="33" t="str">
        <f>+Eje.Depend.Afectacion!S200</f>
        <v>SERVICIO DE ADMINISTRACION DE LOS SISTEMAS DE INFORMACIÓN PARA LOS PROCESOS DE TOMA DE DECISIONES</v>
      </c>
      <c r="F134" s="33" t="str">
        <f>+Eje.Depend.Afectacion!AA200</f>
        <v>Propios</v>
      </c>
      <c r="G134" s="33" t="str">
        <f>+Eje.Depend.Afectacion!AF200</f>
        <v>CSF</v>
      </c>
      <c r="H134" s="33" t="str">
        <f>+Eje.Depend.Afectacion!AI241</f>
        <v>20</v>
      </c>
      <c r="I134" s="33" t="str">
        <f>+Eje.Depend.Afectacion!AJ200</f>
        <v>INGRESOS CORRIENTES</v>
      </c>
      <c r="J134" s="32">
        <f>+Eje.Depend.Afectacion!AP318+Eje.Depend.Afectacion!AP203</f>
        <v>841591460</v>
      </c>
      <c r="K134" s="32">
        <f>+Eje.Depend.Afectacion!AQ318+Eje.Depend.Afectacion!AQ203</f>
        <v>840000000</v>
      </c>
      <c r="L134" s="32">
        <f>+Eje.Depend.Afectacion!AR318+Eje.Depend.Afectacion!AR203</f>
        <v>1591460</v>
      </c>
      <c r="M134" s="32">
        <f>+Eje.Depend.Afectacion!AS318+Eje.Depend.Afectacion!AS203</f>
        <v>0</v>
      </c>
      <c r="N134" s="32">
        <f>+Eje.Depend.Afectacion!AU318+Eje.Depend.Afectacion!AU203</f>
        <v>840000000</v>
      </c>
      <c r="O134" s="32">
        <f>+Eje.Depend.Afectacion!AW318+Eje.Depend.Afectacion!AW203</f>
        <v>0</v>
      </c>
      <c r="P134" s="32">
        <f>+Eje.Depend.Afectacion!AX318+Eje.Depend.Afectacion!AX203</f>
        <v>540000000</v>
      </c>
      <c r="Q134" s="32">
        <f>+Eje.Depend.Afectacion!AY318+Eje.Depend.Afectacion!AY203</f>
        <v>300000000</v>
      </c>
      <c r="R134" s="32">
        <f>+Eje.Depend.Afectacion!AZ318+Eje.Depend.Afectacion!AZ203</f>
        <v>540000000</v>
      </c>
      <c r="S134" s="32">
        <f>+Eje.Depend.Afectacion!BA318+Eje.Depend.Afectacion!BA203</f>
        <v>0</v>
      </c>
      <c r="T134" s="32">
        <f>+Eje.Depend.Afectacion!BB318+Eje.Depend.Afectacion!BB203</f>
        <v>540000000</v>
      </c>
      <c r="U134" s="32">
        <f>+Eje.Depend.Afectacion!BC318+Eje.Depend.Afectacion!BC203</f>
        <v>0</v>
      </c>
      <c r="V134" s="32">
        <f>+Eje.Depend.Afectacion!BD318+Eje.Depend.Afectacion!BD203</f>
        <v>0</v>
      </c>
      <c r="W134" s="32">
        <f t="shared" si="1"/>
        <v>99.810898746524828</v>
      </c>
    </row>
    <row r="135" spans="1:23" ht="67.5" x14ac:dyDescent="0.25">
      <c r="A135" s="80" t="str">
        <f>_xlfn.CONCAT(Eje.Depend.Afectacion!A242," ", Eje.Depend.Afectacion!C242," ",Eje.Depend.Afectacion!E242," ",Eje.Depend.Afectacion!G242," ",Eje.Depend.Afectacion!I242," ",Eje.Depend.Afectacion!L242," ",Eje.Depend.Afectacion!O242)</f>
        <v>C 3204 0900 3 0 3204015 02</v>
      </c>
      <c r="B135" s="80"/>
      <c r="C135" s="80"/>
      <c r="D135" s="80"/>
      <c r="E135" s="33" t="str">
        <f>+Eje.Depend.Afectacion!S242</f>
        <v>ADQUISICIÓN DE BIENES Y SERVICIOS - SERVICIO DE MONITOREO HIDROLÓGICO - FORTALECIMIENTO DE LA GESTIÓN DEL CONOCIMIENTO HIDROLÓGICO, METEOROLÓGICO Y AMBIENTAL  NACIONAL</v>
      </c>
      <c r="F135" s="33" t="str">
        <f>+Eje.Depend.Afectacion!AA242</f>
        <v>Nación</v>
      </c>
      <c r="G135" s="33" t="str">
        <f>+Eje.Depend.Afectacion!AF242</f>
        <v>CSF</v>
      </c>
      <c r="H135" s="33" t="str">
        <f>+Eje.Depend.Afectacion!AI241</f>
        <v>20</v>
      </c>
      <c r="I135" s="33" t="str">
        <f>+Eje.Depend.Afectacion!AJ242</f>
        <v>OTROS RECURSOS DEL TESORO</v>
      </c>
      <c r="J135" s="32">
        <f>+Eje.Depend.Afectacion!AP341+Eje.Depend.Afectacion!AP247</f>
        <v>745854311</v>
      </c>
      <c r="K135" s="32">
        <f>+Eje.Depend.Afectacion!AQ341+Eje.Depend.Afectacion!AQ247</f>
        <v>729746864.79999995</v>
      </c>
      <c r="L135" s="32">
        <f>+Eje.Depend.Afectacion!AR341+Eje.Depend.Afectacion!AR247</f>
        <v>16107446.199999999</v>
      </c>
      <c r="M135" s="32">
        <f>+Eje.Depend.Afectacion!AS341+Eje.Depend.Afectacion!AS247</f>
        <v>0</v>
      </c>
      <c r="N135" s="32">
        <f>+Eje.Depend.Afectacion!AU341+Eje.Depend.Afectacion!AU247</f>
        <v>719143938.79999995</v>
      </c>
      <c r="O135" s="32">
        <f>+Eje.Depend.Afectacion!AW341+Eje.Depend.Afectacion!AW247</f>
        <v>10602926</v>
      </c>
      <c r="P135" s="32">
        <f>+Eje.Depend.Afectacion!AX341+Eje.Depend.Afectacion!AX247</f>
        <v>614910915</v>
      </c>
      <c r="Q135" s="32">
        <f>+Eje.Depend.Afectacion!AW341+Eje.Depend.Afectacion!AW247</f>
        <v>10602926</v>
      </c>
      <c r="R135" s="32">
        <f>+Eje.Depend.Afectacion!AZ341+Eje.Depend.Afectacion!AZ247</f>
        <v>614910915</v>
      </c>
      <c r="S135" s="32">
        <f>+Eje.Depend.Afectacion!BA341+Eje.Depend.Afectacion!BA247</f>
        <v>0</v>
      </c>
      <c r="T135" s="32">
        <f>+Eje.Depend.Afectacion!BB341+Eje.Depend.Afectacion!BB247</f>
        <v>614910915</v>
      </c>
      <c r="U135" s="32">
        <f>+Eje.Depend.Afectacion!BC341+Eje.Depend.Afectacion!BC247</f>
        <v>0</v>
      </c>
      <c r="V135" s="32">
        <f>+Eje.Depend.Afectacion!BD341+Eje.Depend.Afectacion!BD247</f>
        <v>3762150</v>
      </c>
      <c r="W135" s="32">
        <f t="shared" si="1"/>
        <v>96.418821771749464</v>
      </c>
    </row>
    <row r="136" spans="1:23" ht="67.5" x14ac:dyDescent="0.25">
      <c r="A136" s="80" t="str">
        <f>_xlfn.CONCAT(Eje.Depend.Afectacion!A243," ", Eje.Depend.Afectacion!C243," ",Eje.Depend.Afectacion!E243," ",Eje.Depend.Afectacion!G243," ",Eje.Depend.Afectacion!I243," ",Eje.Depend.Afectacion!L243," ",Eje.Depend.Afectacion!O243)</f>
        <v>C 3204 0900 3 0 3204052 02</v>
      </c>
      <c r="B136" s="80"/>
      <c r="C136" s="80"/>
      <c r="D136" s="80"/>
      <c r="E136" s="33" t="str">
        <f>+Eje.Depend.Afectacion!S243</f>
        <v>ADQUISICIÓN DE BIENES Y SERVICIOS - LABORATORIO DE CALIDAD AMBIENTAL ACREDITADO - FORTALECIMIENTO DE LA GESTIÓN DEL CONOCIMIENTO HIDROLÓGICO, METEOROLÓGICO Y AMBIENTAL  NACIONAL</v>
      </c>
      <c r="F136" s="33" t="str">
        <f>+Eje.Depend.Afectacion!AA243</f>
        <v>Nación</v>
      </c>
      <c r="G136" s="33" t="str">
        <f>+Eje.Depend.Afectacion!AF243</f>
        <v>CSF</v>
      </c>
      <c r="H136" s="33" t="str">
        <f>+Eje.Depend.Afectacion!AI241</f>
        <v>20</v>
      </c>
      <c r="I136" s="33" t="str">
        <f>+Eje.Depend.Afectacion!AJ243</f>
        <v>OTROS RECURSOS DEL TESORO</v>
      </c>
      <c r="J136" s="32">
        <f>+Eje.Depend.Afectacion!AP246+Eje.Depend.Afectacion!AP344+Eje.Depend.Afectacion!AP354</f>
        <v>1275729455</v>
      </c>
      <c r="K136" s="32">
        <f>+Eje.Depend.Afectacion!AQ246+Eje.Depend.Afectacion!AQ344+Eje.Depend.Afectacion!AQ354</f>
        <v>1212271455</v>
      </c>
      <c r="L136" s="32">
        <f>+Eje.Depend.Afectacion!AR246+Eje.Depend.Afectacion!AR344+Eje.Depend.Afectacion!AR354</f>
        <v>63458000</v>
      </c>
      <c r="M136" s="32">
        <f>+Eje.Depend.Afectacion!AS246+Eje.Depend.Afectacion!AS344+Eje.Depend.Afectacion!AS354</f>
        <v>0</v>
      </c>
      <c r="N136" s="32">
        <f>+Eje.Depend.Afectacion!AU246+Eje.Depend.Afectacion!AU344+Eje.Depend.Afectacion!AU354</f>
        <v>1075640884</v>
      </c>
      <c r="O136" s="32">
        <f>+Eje.Depend.Afectacion!AW246+Eje.Depend.Afectacion!AW344+Eje.Depend.Afectacion!AW354</f>
        <v>136630571</v>
      </c>
      <c r="P136" s="32">
        <f>+Eje.Depend.Afectacion!AX246+Eje.Depend.Afectacion!AX344+Eje.Depend.Afectacion!AX354</f>
        <v>478591467</v>
      </c>
      <c r="Q136" s="32">
        <f>+Eje.Depend.Afectacion!AW246+Eje.Depend.Afectacion!AW344+Eje.Depend.Afectacion!AW354</f>
        <v>136630571</v>
      </c>
      <c r="R136" s="32">
        <f>+Eje.Depend.Afectacion!AZ246+Eje.Depend.Afectacion!AZ344+Eje.Depend.Afectacion!AZ354</f>
        <v>478591467</v>
      </c>
      <c r="S136" s="32">
        <f>+Eje.Depend.Afectacion!BA246+Eje.Depend.Afectacion!BA344+Eje.Depend.Afectacion!BA354</f>
        <v>0</v>
      </c>
      <c r="T136" s="32">
        <f>+Eje.Depend.Afectacion!BB246+Eje.Depend.Afectacion!BB344+Eje.Depend.Afectacion!BB354</f>
        <v>478591467</v>
      </c>
      <c r="U136" s="32">
        <f>+Eje.Depend.Afectacion!BC246+Eje.Depend.Afectacion!BC344+Eje.Depend.Afectacion!BC354</f>
        <v>0</v>
      </c>
      <c r="V136" s="32">
        <f>+Eje.Depend.Afectacion!BD246+Eje.Depend.Afectacion!BD344+Eje.Depend.Afectacion!BD354</f>
        <v>0</v>
      </c>
      <c r="W136" s="32">
        <f t="shared" si="1"/>
        <v>84.315752041642725</v>
      </c>
    </row>
    <row r="137" spans="1:23" ht="22.5" x14ac:dyDescent="0.25">
      <c r="A137" s="79" t="str">
        <f>_xlfn.CONCAT(Eje.Depend.Afectacion!A201," ", Eje.Depend.Afectacion!C201," ",Eje.Depend.Afectacion!E201)</f>
        <v>C 3204 0900</v>
      </c>
      <c r="B137" s="79"/>
      <c r="C137" s="79"/>
      <c r="D137" s="79"/>
      <c r="E137" s="34" t="str">
        <f>+Eje.Depend.Afectacion!S189</f>
        <v>INTERSUBSECTORIAL AMBIENTE</v>
      </c>
      <c r="F137" s="30" t="str">
        <f>+Eje.Depend.Afectacion!AA201</f>
        <v>Nación</v>
      </c>
      <c r="G137" s="30" t="str">
        <f>+Eje.Depend.Afectacion!AF201</f>
        <v>CSF</v>
      </c>
      <c r="H137" s="30" t="str">
        <f>+Eje.Depend.Afectacion!AI201</f>
        <v>11</v>
      </c>
      <c r="I137" s="30" t="str">
        <f>+Eje.Depend.Afectacion!AJ201</f>
        <v>OTROS RECURSOS DEL TESORO</v>
      </c>
      <c r="J137" s="31">
        <f>SUM(J138:J147)</f>
        <v>18000000000</v>
      </c>
      <c r="K137" s="31">
        <f t="shared" ref="K137:V137" si="6">SUM(K138:K147)</f>
        <v>17945343016</v>
      </c>
      <c r="L137" s="31">
        <f t="shared" si="6"/>
        <v>396159938</v>
      </c>
      <c r="M137" s="31">
        <f t="shared" si="6"/>
        <v>0</v>
      </c>
      <c r="N137" s="31">
        <f t="shared" si="6"/>
        <v>17051719547.079998</v>
      </c>
      <c r="O137" s="31">
        <f t="shared" si="6"/>
        <v>893623468.91999996</v>
      </c>
      <c r="P137" s="31">
        <f t="shared" si="6"/>
        <v>11383058501.460001</v>
      </c>
      <c r="Q137" s="31">
        <f t="shared" si="6"/>
        <v>5668661045.6199999</v>
      </c>
      <c r="R137" s="31">
        <f t="shared" si="6"/>
        <v>11383058501.460001</v>
      </c>
      <c r="S137" s="31">
        <f t="shared" si="6"/>
        <v>0</v>
      </c>
      <c r="T137" s="31">
        <f t="shared" si="6"/>
        <v>10932968448.610001</v>
      </c>
      <c r="U137" s="31">
        <f t="shared" si="6"/>
        <v>0</v>
      </c>
      <c r="V137" s="31">
        <f t="shared" si="6"/>
        <v>21426526.98</v>
      </c>
      <c r="W137" s="31">
        <f t="shared" ref="W137" si="7">+W138</f>
        <v>100</v>
      </c>
    </row>
    <row r="138" spans="1:23" ht="67.5" x14ac:dyDescent="0.25">
      <c r="A138" s="80" t="str">
        <f>_xlfn.CONCAT(Eje.Depend.Afectacion!A242," ", Eje.Depend.Afectacion!C242," ",Eje.Depend.Afectacion!E242," ",Eje.Depend.Afectacion!G242," ",Eje.Depend.Afectacion!I242," ",Eje.Depend.Afectacion!L242," ",Eje.Depend.Afectacion!O242)</f>
        <v>C 3204 0900 3 0 3204015 02</v>
      </c>
      <c r="B138" s="80"/>
      <c r="C138" s="80"/>
      <c r="D138" s="80"/>
      <c r="E138" s="35" t="str">
        <f>+Eje.Depend.Afectacion!S242</f>
        <v>ADQUISICIÓN DE BIENES Y SERVICIOS - SERVICIO DE MONITOREO HIDROLÓGICO - FORTALECIMIENTO DE LA GESTIÓN DEL CONOCIMIENTO HIDROLÓGICO, METEOROLÓGICO Y AMBIENTAL  NACIONAL</v>
      </c>
      <c r="F138" s="33" t="str">
        <f>+Eje.Depend.Afectacion!AA242</f>
        <v>Nación</v>
      </c>
      <c r="G138" s="33" t="str">
        <f>+Eje.Depend.Afectacion!AF242</f>
        <v>CSF</v>
      </c>
      <c r="H138" s="33" t="str">
        <f>+Eje.Depend.Afectacion!AI242</f>
        <v>11</v>
      </c>
      <c r="I138" s="33" t="str">
        <f>+Eje.Depend.Afectacion!AJ242</f>
        <v>OTROS RECURSOS DEL TESORO</v>
      </c>
      <c r="J138" s="32">
        <f>+Eje.Depend.Afectacion!$AP$242</f>
        <v>779579000</v>
      </c>
      <c r="K138" s="32">
        <f>+Eje.Depend.Afectacion!$AQ$242</f>
        <v>779579000</v>
      </c>
      <c r="L138" s="32">
        <f>+Eje.Depend.Afectacion!$AR$242</f>
        <v>0</v>
      </c>
      <c r="M138" s="32">
        <f>+Eje.Depend.Afectacion!$AS$242</f>
        <v>0</v>
      </c>
      <c r="N138" s="32">
        <f>+Eje.Depend.Afectacion!$AU$242</f>
        <v>779579000</v>
      </c>
      <c r="O138" s="32">
        <f>+Eje.Depend.Afectacion!$AW$242</f>
        <v>0</v>
      </c>
      <c r="P138" s="32">
        <f>+Eje.Depend.Afectacion!$AX$242</f>
        <v>669734000</v>
      </c>
      <c r="Q138" s="32">
        <f>+Eje.Depend.Afectacion!$AY$242</f>
        <v>109845000</v>
      </c>
      <c r="R138" s="32">
        <f>+Eje.Depend.Afectacion!$AZ$242</f>
        <v>669734000</v>
      </c>
      <c r="S138" s="32">
        <f>+Eje.Depend.Afectacion!$BA$242</f>
        <v>0</v>
      </c>
      <c r="T138" s="32">
        <f>+Eje.Depend.Afectacion!$BB$201</f>
        <v>219643947.15000001</v>
      </c>
      <c r="U138" s="32">
        <f>+Eje.Depend.Afectacion!$BC$201</f>
        <v>0</v>
      </c>
      <c r="V138" s="32">
        <f>+Eje.Depend.Afectacion!$BD$201</f>
        <v>0</v>
      </c>
      <c r="W138" s="32">
        <f>+(N138/J138)*100</f>
        <v>100</v>
      </c>
    </row>
    <row r="139" spans="1:23" ht="78.75" x14ac:dyDescent="0.25">
      <c r="A139" s="80" t="str">
        <f>_xlfn.CONCAT(Eje.Depend.Afectacion!A24," ", Eje.Depend.Afectacion!C24," ",Eje.Depend.Afectacion!E24," ",Eje.Depend.Afectacion!G24," ",Eje.Depend.Afectacion!I24," ",Eje.Depend.Afectacion!L24," ",Eje.Depend.Afectacion!O24)</f>
        <v>C 3204 0900 3 0 3204043 02</v>
      </c>
      <c r="B139" s="80"/>
      <c r="C139" s="80"/>
      <c r="D139" s="80"/>
      <c r="E139" s="33" t="str">
        <f>+Eje.Depend.Afectacion!S24</f>
        <v>ADQUISICIÓN DE BIENES Y SERVICIOS - SERVICIO DE INFORMACIÓN DE DATOS CLIMÁTICOS Y MONITOREO - FORTALECIMIENTO DE LA GESTIÓN DEL CONOCIMIENTO HIDROLÓGICO, METEOROLÓGICO Y AMBIENTAL  NACIONAL</v>
      </c>
      <c r="F139" s="33" t="str">
        <f>+Eje.Depend.Afectacion!AA24</f>
        <v>Nación</v>
      </c>
      <c r="G139" s="33" t="str">
        <f>+Eje.Depend.Afectacion!AF24</f>
        <v>CSF</v>
      </c>
      <c r="H139" s="33" t="str">
        <f>+Eje.Depend.Afectacion!AI24</f>
        <v>11</v>
      </c>
      <c r="I139" s="33" t="str">
        <f>+Eje.Depend.Afectacion!AJ24</f>
        <v>OTROS RECURSOS DEL TESORO</v>
      </c>
      <c r="J139" s="32">
        <f>+Eje.Depend.Afectacion!AP24+Eje.Depend.Afectacion!AP152+Eje.Depend.Afectacion!AP221+Eje.Depend.Afectacion!AP264</f>
        <v>2688413800</v>
      </c>
      <c r="K139" s="32">
        <f>+Eje.Depend.Afectacion!AQ24+Eje.Depend.Afectacion!AQ152+Eje.Depend.Afectacion!AQ221+Eje.Depend.Afectacion!AQ264</f>
        <v>2676296775</v>
      </c>
      <c r="L139" s="32">
        <f>+Eje.Depend.Afectacion!AR24+Eje.Depend.Afectacion!AR152+Eje.Depend.Afectacion!AR221+Eje.Depend.Afectacion!AR264</f>
        <v>12117025</v>
      </c>
      <c r="M139" s="32">
        <f>+Eje.Depend.Afectacion!AS24+Eje.Depend.Afectacion!AS152+Eje.Depend.Afectacion!AS221+Eje.Depend.Afectacion!AS264</f>
        <v>0</v>
      </c>
      <c r="N139" s="32">
        <f>+Eje.Depend.Afectacion!AU24+Eje.Depend.Afectacion!AU152+Eje.Depend.Afectacion!AU221+Eje.Depend.Afectacion!AU264</f>
        <v>2566983161</v>
      </c>
      <c r="O139" s="32">
        <f>+Eje.Depend.Afectacion!AW24+Eje.Depend.Afectacion!AW152+Eje.Depend.Afectacion!AW221+Eje.Depend.Afectacion!AW264</f>
        <v>109313614</v>
      </c>
      <c r="P139" s="32">
        <f>+Eje.Depend.Afectacion!AX24+Eje.Depend.Afectacion!AX152+Eje.Depend.Afectacion!AX221+Eje.Depend.Afectacion!AX264</f>
        <v>2321936214</v>
      </c>
      <c r="Q139" s="32">
        <f>+Eje.Depend.Afectacion!AY24+Eje.Depend.Afectacion!AY152+Eje.Depend.Afectacion!AY221+Eje.Depend.Afectacion!AY264</f>
        <v>245046947</v>
      </c>
      <c r="R139" s="32">
        <f>+Eje.Depend.Afectacion!AZ24+Eje.Depend.Afectacion!AZ152+Eje.Depend.Afectacion!AZ221+Eje.Depend.Afectacion!AZ264</f>
        <v>2321936214</v>
      </c>
      <c r="S139" s="32">
        <f>+Eje.Depend.Afectacion!BA24+Eje.Depend.Afectacion!BA152+Eje.Depend.Afectacion!BA221+Eje.Depend.Afectacion!BA264</f>
        <v>0</v>
      </c>
      <c r="T139" s="32">
        <f>+Eje.Depend.Afectacion!BB24+Eje.Depend.Afectacion!BB152+Eje.Depend.Afectacion!BB221+Eje.Depend.Afectacion!BB264</f>
        <v>2321936214</v>
      </c>
      <c r="U139" s="32">
        <f>+Eje.Depend.Afectacion!BC24+Eje.Depend.Afectacion!BC152+Eje.Depend.Afectacion!BC221+Eje.Depend.Afectacion!BC264</f>
        <v>0</v>
      </c>
      <c r="V139" s="32">
        <f>+Eje.Depend.Afectacion!BD24+Eje.Depend.Afectacion!BD152+Eje.Depend.Afectacion!BD221+Eje.Depend.Afectacion!BD264</f>
        <v>428308</v>
      </c>
      <c r="W139" s="32">
        <f>+(N139/J139)*100</f>
        <v>95.483186442503751</v>
      </c>
    </row>
    <row r="140" spans="1:23" ht="78.75" x14ac:dyDescent="0.25">
      <c r="A140" s="80" t="str">
        <f>_xlfn.CONCAT(Eje.Depend.Afectacion!A306," ", Eje.Depend.Afectacion!C306," ",Eje.Depend.Afectacion!E306," ",Eje.Depend.Afectacion!G306," ",Eje.Depend.Afectacion!I306," ",Eje.Depend.Afectacion!L306," ",Eje.Depend.Afectacion!O306)</f>
        <v>C 3204 0900 3 0 3204045 02</v>
      </c>
      <c r="B140" s="80"/>
      <c r="C140" s="80"/>
      <c r="D140" s="80"/>
      <c r="E140" s="33" t="str">
        <f>+Eje.Depend.Afectacion!S306</f>
        <v>ADQUISICIÓN DE BIENES Y SERVICIOS - SERVICIOS DE  ADMINISTRACIÓN DE REGISTRO DE ESTABLECIMIENTOS - FORTALECIMIENTO DE LA GESTIÓN DEL CONOCIMIENTO HIDROLÓGICO, METEOROLÓGICO Y AMBIENTAL  NACIONAL</v>
      </c>
      <c r="F140" s="33" t="str">
        <f>+Eje.Depend.Afectacion!AA306</f>
        <v>Nación</v>
      </c>
      <c r="G140" s="33" t="str">
        <f>+Eje.Depend.Afectacion!AF306</f>
        <v>CSF</v>
      </c>
      <c r="H140" s="33" t="str">
        <f>+Eje.Depend.Afectacion!AI306</f>
        <v>11</v>
      </c>
      <c r="I140" s="33" t="str">
        <f>+Eje.Depend.Afectacion!AJ306</f>
        <v>OTROS RECURSOS DEL TESORO</v>
      </c>
      <c r="J140" s="32">
        <f>+Eje.Depend.Afectacion!AP306</f>
        <v>70400000</v>
      </c>
      <c r="K140" s="32">
        <f>+Eje.Depend.Afectacion!$AQ$306</f>
        <v>70400000</v>
      </c>
      <c r="L140" s="32">
        <f>+Eje.Depend.Afectacion!$AR$306</f>
        <v>0</v>
      </c>
      <c r="M140" s="32">
        <f>+Eje.Depend.Afectacion!$AS$306</f>
        <v>0</v>
      </c>
      <c r="N140" s="32">
        <f>+Eje.Depend.Afectacion!$AU$306</f>
        <v>70400000</v>
      </c>
      <c r="O140" s="32">
        <f>+Eje.Depend.Afectacion!$AW$306</f>
        <v>0</v>
      </c>
      <c r="P140" s="32">
        <f>+Eje.Depend.Afectacion!$AX$306</f>
        <v>60500000</v>
      </c>
      <c r="Q140" s="32">
        <f>+Eje.Depend.Afectacion!$AY$306</f>
        <v>9900000</v>
      </c>
      <c r="R140" s="32">
        <f>+Eje.Depend.Afectacion!$AZ$306</f>
        <v>60500000</v>
      </c>
      <c r="S140" s="32">
        <f>+Eje.Depend.Afectacion!$BA$306</f>
        <v>0</v>
      </c>
      <c r="T140" s="32">
        <f>+Eje.Depend.Afectacion!$BB$306</f>
        <v>60500000</v>
      </c>
      <c r="U140" s="32">
        <f>+Eje.Depend.Afectacion!$BC$306</f>
        <v>0</v>
      </c>
      <c r="V140" s="32">
        <f>+Eje.Depend.Afectacion!$BD$306</f>
        <v>0</v>
      </c>
      <c r="W140" s="32">
        <f t="shared" si="1"/>
        <v>100</v>
      </c>
    </row>
    <row r="141" spans="1:23" ht="90" x14ac:dyDescent="0.25">
      <c r="A141" s="80" t="str">
        <f>_xlfn.CONCAT(Eje.Depend.Afectacion!A286," ", Eje.Depend.Afectacion!C286," ",Eje.Depend.Afectacion!E286," ",Eje.Depend.Afectacion!G286," ",Eje.Depend.Afectacion!I286," ",Eje.Depend.Afectacion!L286," ",Eje.Depend.Afectacion!O286)</f>
        <v>C 3204 0900 3 0 3204046 02</v>
      </c>
      <c r="B141" s="80"/>
      <c r="C141" s="80"/>
      <c r="D141" s="80"/>
      <c r="E141" s="33" t="str">
        <f>+Eje.Depend.Afectacion!S286</f>
        <v>ADQUISICIÓN DE BIENES Y SERVICIOS - DOCUMENTOS DE ESTUDIOS TÉCNICOS PARA LA PLANIFICACIÓN SECTORIAL Y LA GESTIÓN AMBIENTAL - FORTALECIMIENTO DE LA GESTIÓN DEL CONOCIMIENTO HIDROLÓGICO, METEOROLÓGICO Y AMBIENTAL  NACIONAL</v>
      </c>
      <c r="F141" s="33" t="str">
        <f>+Eje.Depend.Afectacion!AA286</f>
        <v>Nación</v>
      </c>
      <c r="G141" s="33" t="str">
        <f>+Eje.Depend.Afectacion!AF286</f>
        <v>CSF</v>
      </c>
      <c r="H141" s="33" t="str">
        <f>+Eje.Depend.Afectacion!AI286</f>
        <v>11</v>
      </c>
      <c r="I141" s="33" t="str">
        <f>+Eje.Depend.Afectacion!AJ286</f>
        <v>OTROS RECURSOS DEL TESORO</v>
      </c>
      <c r="J141" s="32">
        <f>+Eje.Depend.Afectacion!AP286+Eje.Depend.Afectacion!AP305</f>
        <v>670186001</v>
      </c>
      <c r="K141" s="32">
        <f>+Eje.Depend.Afectacion!$AQ$340</f>
        <v>972446455</v>
      </c>
      <c r="L141" s="32">
        <f>+Eje.Depend.Afectacion!$AR$340</f>
        <v>39242500</v>
      </c>
      <c r="M141" s="32">
        <f>+Eje.Depend.Afectacion!$AS$340</f>
        <v>0</v>
      </c>
      <c r="N141" s="32">
        <f>+Eje.Depend.Afectacion!$AU$340</f>
        <v>917936495</v>
      </c>
      <c r="O141" s="32">
        <f>+Eje.Depend.Afectacion!$AW$340</f>
        <v>54509960</v>
      </c>
      <c r="P141" s="32">
        <f>+Eje.Depend.Afectacion!$AX$340</f>
        <v>443314184</v>
      </c>
      <c r="Q141" s="32">
        <f>+Eje.Depend.Afectacion!$AY$340</f>
        <v>474622311</v>
      </c>
      <c r="R141" s="32">
        <f>+Eje.Depend.Afectacion!$AZ$340</f>
        <v>443314184</v>
      </c>
      <c r="S141" s="32">
        <f>+Eje.Depend.Afectacion!$BA$340</f>
        <v>0</v>
      </c>
      <c r="T141" s="32">
        <f>+Eje.Depend.Afectacion!$BB$340</f>
        <v>443314184</v>
      </c>
      <c r="U141" s="32">
        <f>+Eje.Depend.Afectacion!$BC$340</f>
        <v>0</v>
      </c>
      <c r="V141" s="32">
        <f>+Eje.Depend.Afectacion!$BD$340</f>
        <v>0</v>
      </c>
      <c r="W141" s="32">
        <f t="shared" si="1"/>
        <v>136.96742301843454</v>
      </c>
    </row>
    <row r="142" spans="1:23" ht="78.75" x14ac:dyDescent="0.25">
      <c r="A142" s="80" t="str">
        <f>_xlfn.CONCAT(Eje.Depend.Afectacion!A307," ", Eje.Depend.Afectacion!C307," ",Eje.Depend.Afectacion!E307," ",Eje.Depend.Afectacion!G307," ",Eje.Depend.Afectacion!I307," ",Eje.Depend.Afectacion!L307," ",Eje.Depend.Afectacion!O307)</f>
        <v>C 3204 0900 3 0 3204047 02</v>
      </c>
      <c r="B142" s="80"/>
      <c r="C142" s="80"/>
      <c r="D142" s="80"/>
      <c r="E142" s="35" t="str">
        <f>+Eje.Depend.Afectacion!S307</f>
        <v>ADQUISICIÓN DE BIENES Y SERVICIOS - SERVICIOS DE ASISTENCIA TÉCNICA A LAS ENTIDADES DEL SINA,SNGRD Y SECTOR PRODUCTIVO. - FORTALECIMIENTO DE LA GESTIÓN DEL CONOCIMIENTO HIDROLÓGICO, METEOROLÓGICO Y AMBIENTAL  NACIONAL</v>
      </c>
      <c r="F142" s="33" t="str">
        <f>+Eje.Depend.Afectacion!AA307</f>
        <v>Nación</v>
      </c>
      <c r="G142" s="33" t="str">
        <f>+Eje.Depend.Afectacion!AF307</f>
        <v>CSF</v>
      </c>
      <c r="H142" s="33" t="str">
        <f>+Eje.Depend.Afectacion!AI307</f>
        <v>11</v>
      </c>
      <c r="I142" s="33" t="str">
        <f>+Eje.Depend.Afectacion!AJ307</f>
        <v>OTROS RECURSOS DEL TESORO</v>
      </c>
      <c r="J142" s="32">
        <f>+Eje.Depend.Afectacion!AP307</f>
        <v>168992000</v>
      </c>
      <c r="K142" s="32">
        <f>+Eje.Depend.Afectacion!$AQ$307</f>
        <v>168992000</v>
      </c>
      <c r="L142" s="32">
        <f>+Eje.Depend.Afectacion!$AR$307</f>
        <v>0</v>
      </c>
      <c r="M142" s="32">
        <f>+Eje.Depend.Afectacion!$AS$307</f>
        <v>0</v>
      </c>
      <c r="N142" s="32">
        <f>+Eje.Depend.Afectacion!$AU$307</f>
        <v>168992000</v>
      </c>
      <c r="O142" s="32">
        <f>+Eje.Depend.Afectacion!$AW$307</f>
        <v>0</v>
      </c>
      <c r="P142" s="32">
        <f>+Eje.Depend.Afectacion!$AX$307</f>
        <v>146590000</v>
      </c>
      <c r="Q142" s="32">
        <f>+Eje.Depend.Afectacion!$AY$307</f>
        <v>22402000</v>
      </c>
      <c r="R142" s="32">
        <f>+Eje.Depend.Afectacion!$AZ$307</f>
        <v>146590000</v>
      </c>
      <c r="S142" s="32">
        <f>+Eje.Depend.Afectacion!$BA$307</f>
        <v>0</v>
      </c>
      <c r="T142" s="32">
        <f>+Eje.Depend.Afectacion!$BB$307</f>
        <v>146590000</v>
      </c>
      <c r="U142" s="32">
        <f>+Eje.Depend.Afectacion!$BC$307</f>
        <v>0</v>
      </c>
      <c r="V142" s="32">
        <f>+Eje.Depend.Afectacion!$BD$307</f>
        <v>0</v>
      </c>
      <c r="W142" s="32">
        <f t="shared" si="1"/>
        <v>100</v>
      </c>
    </row>
    <row r="143" spans="1:23" ht="90" x14ac:dyDescent="0.25">
      <c r="A143" s="80" t="str">
        <f>_xlfn.CONCAT(Eje.Depend.Afectacion!A201," ", Eje.Depend.Afectacion!C201," ",Eje.Depend.Afectacion!E201," ",Eje.Depend.Afectacion!G201," ",Eje.Depend.Afectacion!I201," ",Eje.Depend.Afectacion!L201," ",Eje.Depend.Afectacion!O201)</f>
        <v>C 3204 0900 3 0 3204048 02</v>
      </c>
      <c r="B143" s="80"/>
      <c r="C143" s="80"/>
      <c r="D143" s="80"/>
      <c r="E143" s="35" t="str">
        <f>+Eje.Depend.Afectacion!S201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F143" s="33" t="str">
        <f>+Eje.Depend.Afectacion!AA201</f>
        <v>Nación</v>
      </c>
      <c r="G143" s="33" t="str">
        <f>+Eje.Depend.Afectacion!AF201</f>
        <v>CSF</v>
      </c>
      <c r="H143" s="33" t="str">
        <f>+Eje.Depend.Afectacion!AI201</f>
        <v>11</v>
      </c>
      <c r="I143" s="33" t="str">
        <f>+Eje.Depend.Afectacion!AJ201</f>
        <v>OTROS RECURSOS DEL TESORO</v>
      </c>
      <c r="J143" s="32">
        <f>+Eje.Depend.Afectacion!$AP$201</f>
        <v>953937038</v>
      </c>
      <c r="K143" s="32">
        <f>+Eje.Depend.Afectacion!$AQ$201</f>
        <v>609246225</v>
      </c>
      <c r="L143" s="32">
        <f>+Eje.Depend.Afectacion!$AR$201</f>
        <v>344690813</v>
      </c>
      <c r="M143" s="32">
        <f>+Eje.Depend.Afectacion!$AS$201</f>
        <v>0</v>
      </c>
      <c r="N143" s="32">
        <f>+Eje.Depend.Afectacion!$AU$201</f>
        <v>234465920.94999999</v>
      </c>
      <c r="O143" s="32">
        <f>+Eje.Depend.Afectacion!$AW$201</f>
        <v>374780304.05000001</v>
      </c>
      <c r="P143" s="32">
        <f>+Eje.Depend.Afectacion!$AX$201</f>
        <v>219643947.15000001</v>
      </c>
      <c r="Q143" s="32">
        <f>+Eje.Depend.Afectacion!$AY$201</f>
        <v>14821973.800000001</v>
      </c>
      <c r="R143" s="32">
        <f>+Eje.Depend.Afectacion!$AZ$201</f>
        <v>219643947.15000001</v>
      </c>
      <c r="S143" s="32">
        <f>+Eje.Depend.Afectacion!$BA$201</f>
        <v>0</v>
      </c>
      <c r="T143" s="32">
        <f>+Eje.Depend.Afectacion!$BB$201</f>
        <v>219643947.15000001</v>
      </c>
      <c r="U143" s="32">
        <f>+Eje.Depend.Afectacion!$BC$201</f>
        <v>0</v>
      </c>
      <c r="V143" s="32">
        <f>+Eje.Depend.Afectacion!$BD$201</f>
        <v>0</v>
      </c>
      <c r="W143" s="32">
        <f>+(N143/J143)*100</f>
        <v>24.578762707607542</v>
      </c>
    </row>
    <row r="144" spans="1:23" ht="90" x14ac:dyDescent="0.25">
      <c r="A144" s="80" t="str">
        <f>_xlfn.CONCAT(Eje.Depend.Afectacion!A153," ", Eje.Depend.Afectacion!C153," ",Eje.Depend.Afectacion!E153," ",Eje.Depend.Afectacion!G153," ",Eje.Depend.Afectacion!I153," ",Eje.Depend.Afectacion!L153," ",Eje.Depend.Afectacion!O153)</f>
        <v>C 3204 0900 3 0 3204049 02</v>
      </c>
      <c r="B144" s="80"/>
      <c r="C144" s="80"/>
      <c r="D144" s="80"/>
      <c r="E144" s="35" t="str">
        <f>+Eje.Depend.Afectacion!S153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F144" s="33" t="str">
        <f>+Eje.Depend.Afectacion!AA153</f>
        <v>Nación</v>
      </c>
      <c r="G144" s="33" t="str">
        <f>+Eje.Depend.Afectacion!AF153</f>
        <v>CSF</v>
      </c>
      <c r="H144" s="33" t="str">
        <f>+Eje.Depend.Afectacion!AI153</f>
        <v>11</v>
      </c>
      <c r="I144" s="33" t="str">
        <f>+Eje.Depend.Afectacion!AJ153</f>
        <v>OTROS RECURSOS DEL TESORO</v>
      </c>
      <c r="J144" s="32">
        <f>+Eje.Depend.Afectacion!$AP$153</f>
        <v>255798600</v>
      </c>
      <c r="K144" s="32">
        <f>+Eje.Depend.Afectacion!$AQ$153</f>
        <v>255689000</v>
      </c>
      <c r="L144" s="32">
        <f>+Eje.Depend.Afectacion!$AR$153</f>
        <v>109600</v>
      </c>
      <c r="M144" s="32">
        <f>+Eje.Depend.Afectacion!$AS$153</f>
        <v>0</v>
      </c>
      <c r="N144" s="32">
        <f>+Eje.Depend.Afectacion!$AU$153</f>
        <v>255100000</v>
      </c>
      <c r="O144" s="32">
        <f>+Eje.Depend.Afectacion!$AW$153</f>
        <v>589000</v>
      </c>
      <c r="P144" s="32">
        <f>+Eje.Depend.Afectacion!$AX$153</f>
        <v>171416000</v>
      </c>
      <c r="Q144" s="32">
        <f>+Eje.Depend.Afectacion!$AY$153</f>
        <v>83684000</v>
      </c>
      <c r="R144" s="32">
        <f>+Eje.Depend.Afectacion!$AZ$153</f>
        <v>171416000</v>
      </c>
      <c r="S144" s="32">
        <f>+Eje.Depend.Afectacion!$BA$153</f>
        <v>0</v>
      </c>
      <c r="T144" s="32">
        <f>+Eje.Depend.Afectacion!$BB$153</f>
        <v>171416000</v>
      </c>
      <c r="U144" s="32">
        <f>+Eje.Depend.Afectacion!$BC$153</f>
        <v>0</v>
      </c>
      <c r="V144" s="32">
        <f>+Eje.Depend.Afectacion!$BD$153</f>
        <v>0</v>
      </c>
      <c r="W144" s="32">
        <f t="shared" si="1"/>
        <v>99.726894517796424</v>
      </c>
    </row>
    <row r="145" spans="1:23" ht="78.75" x14ac:dyDescent="0.25">
      <c r="A145" s="80" t="str">
        <f>_xlfn.CONCAT(Eje.Depend.Afectacion!A244," ", Eje.Depend.Afectacion!C244," ",Eje.Depend.Afectacion!E244," ",Eje.Depend.Afectacion!G244," ",Eje.Depend.Afectacion!I244," ",Eje.Depend.Afectacion!L244," ",Eje.Depend.Afectacion!O244)</f>
        <v>C 3204 0900 3 0 3204051 02</v>
      </c>
      <c r="B145" s="80"/>
      <c r="C145" s="80"/>
      <c r="D145" s="80"/>
      <c r="E145" s="35" t="str">
        <f>+Eje.Depend.Afectacion!S244</f>
        <v>ADQUISICIÓN DE BIENES Y SERVICIOS - SERVICIO DE MONITOREO Y SEGUIMIENTO HIDROMETEOROLÓGICO - FORTALECIMIENTO DE LA GESTIÓN DEL CONOCIMIENTO HIDROLÓGICO, METEOROLÓGICO Y AMBIENTAL  NACIONAL</v>
      </c>
      <c r="F145" s="33" t="str">
        <f>+Eje.Depend.Afectacion!AA244</f>
        <v>Nación</v>
      </c>
      <c r="G145" s="33" t="str">
        <f>+Eje.Depend.Afectacion!AF244</f>
        <v>CSF</v>
      </c>
      <c r="H145" s="33" t="str">
        <f>+Eje.Depend.Afectacion!AI244</f>
        <v>11</v>
      </c>
      <c r="I145" s="33" t="str">
        <f>+Eje.Depend.Afectacion!AJ244</f>
        <v>OTROS RECURSOS DEL TESORO</v>
      </c>
      <c r="J145" s="32">
        <f>+Eje.Depend.Afectacion!AP244</f>
        <v>11890486561</v>
      </c>
      <c r="K145" s="32">
        <f>+Eje.Depend.Afectacion!$AQ$244</f>
        <v>11890486561</v>
      </c>
      <c r="L145" s="32">
        <f>+Eje.Depend.Afectacion!$AR$244</f>
        <v>0</v>
      </c>
      <c r="M145" s="32">
        <f>+Eje.Depend.Afectacion!$AS$244</f>
        <v>0</v>
      </c>
      <c r="N145" s="32">
        <f>+Eje.Depend.Afectacion!$AU$244</f>
        <v>11578929690.129999</v>
      </c>
      <c r="O145" s="32">
        <f>+Eje.Depend.Afectacion!$AW$244</f>
        <v>311556870.87</v>
      </c>
      <c r="P145" s="32">
        <f>+Eje.Depend.Afectacion!$AX$244</f>
        <v>7008732335.3100004</v>
      </c>
      <c r="Q145" s="32">
        <f>+Eje.Depend.Afectacion!$AY$244</f>
        <v>4570197354.8199997</v>
      </c>
      <c r="R145" s="32">
        <f>+Eje.Depend.Afectacion!$AZ$244</f>
        <v>7008732335.3100004</v>
      </c>
      <c r="S145" s="32">
        <f>+Eje.Depend.Afectacion!$BA$244</f>
        <v>0</v>
      </c>
      <c r="T145" s="32">
        <f>+Eje.Depend.Afectacion!$BB$244</f>
        <v>7008732335.3100004</v>
      </c>
      <c r="U145" s="32">
        <f>+Eje.Depend.Afectacion!$BC$244</f>
        <v>0</v>
      </c>
      <c r="V145" s="32">
        <f>+Eje.Depend.Afectacion!$BD$244</f>
        <v>20353681.98</v>
      </c>
      <c r="W145" s="32">
        <f t="shared" si="1"/>
        <v>97.379780303592568</v>
      </c>
    </row>
    <row r="146" spans="1:23" ht="67.5" x14ac:dyDescent="0.25">
      <c r="A146" s="80" t="str">
        <f>_xlfn.CONCAT(Eje.Depend.Afectacion!A243," ", Eje.Depend.Afectacion!C243," ",Eje.Depend.Afectacion!E243," ",Eje.Depend.Afectacion!G243," ",Eje.Depend.Afectacion!I243," ",Eje.Depend.Afectacion!L243," ",Eje.Depend.Afectacion!O243)</f>
        <v>C 3204 0900 3 0 3204052 02</v>
      </c>
      <c r="B146" s="80"/>
      <c r="C146" s="80"/>
      <c r="D146" s="80"/>
      <c r="E146" s="35" t="str">
        <f>+Eje.Depend.Afectacion!S243</f>
        <v>ADQUISICIÓN DE BIENES Y SERVICIOS - LABORATORIO DE CALIDAD AMBIENTAL ACREDITADO - FORTALECIMIENTO DE LA GESTIÓN DEL CONOCIMIENTO HIDROLÓGICO, METEOROLÓGICO Y AMBIENTAL  NACIONAL</v>
      </c>
      <c r="F146" s="33" t="str">
        <f>+Eje.Depend.Afectacion!AA243</f>
        <v>Nación</v>
      </c>
      <c r="G146" s="33" t="str">
        <f>+Eje.Depend.Afectacion!AF243</f>
        <v>CSF</v>
      </c>
      <c r="H146" s="33" t="str">
        <f>+Eje.Depend.Afectacion!AI243</f>
        <v>11</v>
      </c>
      <c r="I146" s="33" t="str">
        <f>+Eje.Depend.Afectacion!AJ243</f>
        <v>OTROS RECURSOS DEL TESORO</v>
      </c>
      <c r="J146" s="32">
        <f>+Eje.Depend.Afectacion!$AP$243</f>
        <v>443207000</v>
      </c>
      <c r="K146" s="32">
        <f>+Eje.Depend.Afectacion!$AQ$243</f>
        <v>443207000</v>
      </c>
      <c r="L146" s="32">
        <f>+Eje.Depend.Afectacion!$AR$243</f>
        <v>0</v>
      </c>
      <c r="M146" s="32">
        <f>+Eje.Depend.Afectacion!$AS$243</f>
        <v>0</v>
      </c>
      <c r="N146" s="32">
        <f>+Eje.Depend.Afectacion!$AU$243</f>
        <v>400463280</v>
      </c>
      <c r="O146" s="32">
        <f>+Eje.Depend.Afectacion!$AW$243</f>
        <v>42743720</v>
      </c>
      <c r="P146" s="32">
        <f>+Eje.Depend.Afectacion!$AX$243</f>
        <v>277005821</v>
      </c>
      <c r="Q146" s="32">
        <f>+Eje.Depend.Afectacion!$AY$243</f>
        <v>123457459</v>
      </c>
      <c r="R146" s="32">
        <f>+Eje.Depend.Afectacion!$AZ$243</f>
        <v>277005821</v>
      </c>
      <c r="S146" s="32">
        <f>+Eje.Depend.Afectacion!$BA$243</f>
        <v>0</v>
      </c>
      <c r="T146" s="32">
        <f>+Eje.Depend.Afectacion!$BB$243</f>
        <v>277005821</v>
      </c>
      <c r="U146" s="32">
        <f>+Eje.Depend.Afectacion!$BC$243</f>
        <v>0</v>
      </c>
      <c r="V146" s="32">
        <f>+Eje.Depend.Afectacion!$BD$243</f>
        <v>644537</v>
      </c>
      <c r="W146" s="32">
        <f t="shared" si="1"/>
        <v>90.355811167242393</v>
      </c>
    </row>
    <row r="147" spans="1:23" ht="90" x14ac:dyDescent="0.25">
      <c r="A147" s="80" t="str">
        <f>_xlfn.CONCAT(Eje.Depend.Afectacion!A287," ", Eje.Depend.Afectacion!C287," ",Eje.Depend.Afectacion!E287," ",Eje.Depend.Afectacion!G287," ",Eje.Depend.Afectacion!I287," ",Eje.Depend.Afectacion!L287," ",Eje.Depend.Afectacion!O287)</f>
        <v>C 3204 0900 3 0 3204053 02</v>
      </c>
      <c r="B147" s="80"/>
      <c r="C147" s="80"/>
      <c r="D147" s="80"/>
      <c r="E147" s="35" t="str">
        <f>+Eje.Depend.Afectacion!S287</f>
        <v>ADQUISICIÓN DE BIENES Y SERVICIOS - SERVICIO DE MONITOREO Y SEGUIMIENTO DE LA BIODIVERSIDAD Y LOS SERVICIOS ECOSISTÉMICOS  - FORTALECIMIENTO DE LA GESTIÓN DEL CONOCIMIENTO HIDROLÓGICO, METEOROLÓGICO Y AMBIENTAL  NACIONAL</v>
      </c>
      <c r="F147" s="33" t="str">
        <f>+Eje.Depend.Afectacion!AA287</f>
        <v>Nación</v>
      </c>
      <c r="G147" s="33" t="str">
        <f>+Eje.Depend.Afectacion!AF203</f>
        <v>CSF</v>
      </c>
      <c r="H147" s="33" t="str">
        <f>+Eje.Depend.Afectacion!AI287</f>
        <v>11</v>
      </c>
      <c r="I147" s="33" t="str">
        <f>+Eje.Depend.Afectacion!AJ287</f>
        <v>OTROS RECURSOS DEL TESORO</v>
      </c>
      <c r="J147" s="32">
        <f>+Eje.Depend.Afectacion!AP287</f>
        <v>79000000</v>
      </c>
      <c r="K147" s="32">
        <f>+Eje.Depend.Afectacion!$AQ$287</f>
        <v>79000000</v>
      </c>
      <c r="L147" s="32">
        <f>+Eje.Depend.Afectacion!$AR$287</f>
        <v>0</v>
      </c>
      <c r="M147" s="32">
        <f>+Eje.Depend.Afectacion!$AS$287</f>
        <v>0</v>
      </c>
      <c r="N147" s="32">
        <f>+Eje.Depend.Afectacion!$AU$287</f>
        <v>78870000</v>
      </c>
      <c r="O147" s="32">
        <f>+Eje.Depend.Afectacion!$AW$287</f>
        <v>130000</v>
      </c>
      <c r="P147" s="32">
        <f>+Eje.Depend.Afectacion!$AX$287</f>
        <v>64186000</v>
      </c>
      <c r="Q147" s="32">
        <f>+Eje.Depend.Afectacion!$AY$287</f>
        <v>14684000</v>
      </c>
      <c r="R147" s="32">
        <f>+Eje.Depend.Afectacion!$AZ$287</f>
        <v>64186000</v>
      </c>
      <c r="S147" s="32">
        <f>+Eje.Depend.Afectacion!$BA$287</f>
        <v>0</v>
      </c>
      <c r="T147" s="32">
        <f>+Eje.Depend.Afectacion!$BB$287</f>
        <v>64186000</v>
      </c>
      <c r="U147" s="32">
        <f>+Eje.Depend.Afectacion!$BC$287</f>
        <v>0</v>
      </c>
      <c r="V147" s="32">
        <f>+Eje.Depend.Afectacion!$BD$287</f>
        <v>0</v>
      </c>
      <c r="W147" s="32">
        <f t="shared" ref="W147:W165" si="8">+(N147/J147)*100</f>
        <v>99.835443037974684</v>
      </c>
    </row>
    <row r="148" spans="1:23" x14ac:dyDescent="0.25">
      <c r="A148" s="79" t="str">
        <f>_xlfn.CONCAT(Eje.Depend.Afectacion!A197," ", Eje.Depend.Afectacion!C197," ",Eje.Depend.Afectacion!E197)</f>
        <v>C 3204 0900</v>
      </c>
      <c r="B148" s="79"/>
      <c r="C148" s="79"/>
      <c r="D148" s="79"/>
      <c r="E148" s="34"/>
      <c r="F148" s="30"/>
      <c r="G148" s="30"/>
      <c r="H148" s="30"/>
      <c r="I148" s="30"/>
      <c r="J148" s="31">
        <f>+J149</f>
        <v>2932656126</v>
      </c>
      <c r="K148" s="31">
        <f t="shared" ref="K148:V148" si="9">+K149</f>
        <v>2932656126</v>
      </c>
      <c r="L148" s="31">
        <f t="shared" si="9"/>
        <v>0</v>
      </c>
      <c r="M148" s="31">
        <f t="shared" si="9"/>
        <v>0</v>
      </c>
      <c r="N148" s="31">
        <f t="shared" si="9"/>
        <v>2582460776.2399998</v>
      </c>
      <c r="O148" s="31">
        <f t="shared" si="9"/>
        <v>350195349.75999999</v>
      </c>
      <c r="P148" s="31">
        <f t="shared" si="9"/>
        <v>1862118420.0699999</v>
      </c>
      <c r="Q148" s="31">
        <f t="shared" si="9"/>
        <v>720342356.16999996</v>
      </c>
      <c r="R148" s="31">
        <f t="shared" si="9"/>
        <v>1862118420.0699999</v>
      </c>
      <c r="S148" s="31">
        <f t="shared" si="9"/>
        <v>0</v>
      </c>
      <c r="T148" s="31">
        <f t="shared" si="9"/>
        <v>1862118420.0699999</v>
      </c>
      <c r="U148" s="31">
        <f t="shared" si="9"/>
        <v>0</v>
      </c>
      <c r="V148" s="31">
        <f t="shared" si="9"/>
        <v>0</v>
      </c>
      <c r="W148" s="31">
        <f t="shared" si="8"/>
        <v>88.058765340563482</v>
      </c>
    </row>
    <row r="149" spans="1:23" ht="56.25" x14ac:dyDescent="0.25">
      <c r="A149" s="80" t="str">
        <f>_xlfn.CONCAT(Eje.Depend.Afectacion!A197," ", Eje.Depend.Afectacion!C197," ",Eje.Depend.Afectacion!E197," ",Eje.Depend.Afectacion!G197," ",Eje.Depend.Afectacion!I197," ",Eje.Depend.Afectacion!L197," ",Eje.Depend.Afectacion!O197)</f>
        <v xml:space="preserve">C 3204 0900 3 0 3204048 </v>
      </c>
      <c r="B149" s="80"/>
      <c r="C149" s="80"/>
      <c r="D149" s="80"/>
      <c r="E149" s="35" t="str">
        <f>+Eje.Depend.Afectacion!S197</f>
        <v>SERVICIO DE ADMINISTRACION DE LOS SISTEMAS DE INFORMACIÓN PARA LOS PROCESOS DE TOMA DE DECISIONES</v>
      </c>
      <c r="F149" s="33" t="str">
        <f>+Eje.Depend.Afectacion!AA197</f>
        <v>Nación</v>
      </c>
      <c r="G149" s="33" t="str">
        <f>+Eje.Depend.Afectacion!AF197</f>
        <v>CSF</v>
      </c>
      <c r="H149" s="33" t="str">
        <f>+Eje.Depend.Afectacion!AI197</f>
        <v>13</v>
      </c>
      <c r="I149" s="33" t="str">
        <f>+Eje.Depend.Afectacion!AJ197</f>
        <v>RECURSOS DEL CREDITO EXTERNO PREVIA AUTORIZACION</v>
      </c>
      <c r="J149" s="32">
        <f>+Eje.Depend.Afectacion!AP197</f>
        <v>2932656126</v>
      </c>
      <c r="K149" s="32">
        <f>+Eje.Depend.Afectacion!AQ197</f>
        <v>2932656126</v>
      </c>
      <c r="L149" s="32">
        <f>+Eje.Depend.Afectacion!AR197</f>
        <v>0</v>
      </c>
      <c r="M149" s="32">
        <f>+Eje.Depend.Afectacion!AS197</f>
        <v>0</v>
      </c>
      <c r="N149" s="32">
        <f>+Eje.Depend.Afectacion!AU197</f>
        <v>2582460776.2399998</v>
      </c>
      <c r="O149" s="32">
        <f>+Eje.Depend.Afectacion!AW197</f>
        <v>350195349.75999999</v>
      </c>
      <c r="P149" s="32">
        <f>+Eje.Depend.Afectacion!AX197</f>
        <v>1862118420.0699999</v>
      </c>
      <c r="Q149" s="32">
        <f>+Eje.Depend.Afectacion!AY197</f>
        <v>720342356.16999996</v>
      </c>
      <c r="R149" s="32">
        <f>+Eje.Depend.Afectacion!AZ197</f>
        <v>1862118420.0699999</v>
      </c>
      <c r="S149" s="32">
        <f>+Eje.Depend.Afectacion!BA197</f>
        <v>0</v>
      </c>
      <c r="T149" s="32">
        <f>+Eje.Depend.Afectacion!BB197</f>
        <v>1862118420.0699999</v>
      </c>
      <c r="U149" s="32">
        <f>+Eje.Depend.Afectacion!BC197</f>
        <v>0</v>
      </c>
      <c r="V149" s="32">
        <f>+Eje.Depend.Afectacion!BD197</f>
        <v>0</v>
      </c>
      <c r="W149" s="32">
        <f t="shared" si="8"/>
        <v>88.058765340563482</v>
      </c>
    </row>
    <row r="150" spans="1:23" ht="67.5" x14ac:dyDescent="0.25">
      <c r="A150" s="85" t="str">
        <f>_xlfn.CONCAT(Eje.Depend.Afectacion!A204," ", Eje.Depend.Afectacion!C204," ",Eje.Depend.Afectacion!E204," ",Eje.Depend.Afectacion!G204," ",Eje.Depend.Afectacion!I204," ",Eje.Depend.Afectacion!L204," ",Eje.Depend.Afectacion!O204)</f>
        <v xml:space="preserve">C 3299     </v>
      </c>
      <c r="B150" s="86"/>
      <c r="C150" s="86"/>
      <c r="D150" s="87"/>
      <c r="E150" s="34" t="str">
        <f>+Eje.Depend.Afectacion!S204</f>
        <v>FORTALECIMIENTO DE LA GESTIÓN Y DIRECCIÓN DEL SECTOR AMBIENTE Y DESARROLLO SOSTENIBLE</v>
      </c>
      <c r="F150" s="30" t="str">
        <f>+Eje.Depend.Afectacion!AA204</f>
        <v>Nación</v>
      </c>
      <c r="G150" s="30" t="str">
        <f>+Eje.Depend.Afectacion!AF204</f>
        <v>CSF</v>
      </c>
      <c r="H150" s="30" t="str">
        <f>+Eje.Depend.Afectacion!AI204</f>
        <v>13</v>
      </c>
      <c r="I150" s="30" t="str">
        <f>+Eje.Depend.Afectacion!AJ204</f>
        <v>RECURSOS DEL CREDITO EXTERNO PREVIA AUTORIZACION</v>
      </c>
      <c r="J150" s="31">
        <f>+J151</f>
        <v>2987583148</v>
      </c>
      <c r="K150" s="31">
        <f t="shared" ref="K150:V150" si="10">+K151</f>
        <v>2879863668</v>
      </c>
      <c r="L150" s="31">
        <f t="shared" si="10"/>
        <v>107719480</v>
      </c>
      <c r="M150" s="31">
        <f t="shared" si="10"/>
        <v>0</v>
      </c>
      <c r="N150" s="31">
        <f t="shared" si="10"/>
        <v>2286944015.0999999</v>
      </c>
      <c r="O150" s="31">
        <f t="shared" si="10"/>
        <v>592919652.89999998</v>
      </c>
      <c r="P150" s="31">
        <f t="shared" si="10"/>
        <v>1350949272.8</v>
      </c>
      <c r="Q150" s="31">
        <f t="shared" si="10"/>
        <v>935994742.30000007</v>
      </c>
      <c r="R150" s="31">
        <f t="shared" si="10"/>
        <v>1350949272.8</v>
      </c>
      <c r="S150" s="31">
        <f t="shared" si="10"/>
        <v>0</v>
      </c>
      <c r="T150" s="31">
        <f t="shared" si="10"/>
        <v>1350949272.8</v>
      </c>
      <c r="U150" s="31">
        <f t="shared" si="10"/>
        <v>0</v>
      </c>
      <c r="V150" s="31">
        <f t="shared" si="10"/>
        <v>0</v>
      </c>
      <c r="W150" s="32">
        <f t="shared" si="8"/>
        <v>76.548296794047914</v>
      </c>
    </row>
    <row r="151" spans="1:23" ht="67.5" x14ac:dyDescent="0.25">
      <c r="A151" s="79" t="str">
        <f>_xlfn.CONCAT(Eje.Depend.Afectacion!A205," ", Eje.Depend.Afectacion!C205," ",Eje.Depend.Afectacion!E205," ",Eje.Depend.Afectacion!G205," ",Eje.Depend.Afectacion!I205," ",Eje.Depend.Afectacion!L205," ",Eje.Depend.Afectacion!O205)</f>
        <v xml:space="preserve">C 3299 0900    </v>
      </c>
      <c r="B151" s="79"/>
      <c r="C151" s="79"/>
      <c r="D151" s="79"/>
      <c r="E151" s="34" t="str">
        <f>+Eje.Depend.Afectacion!S205</f>
        <v>INTERSUBSECTORIAL AMBIENTE</v>
      </c>
      <c r="F151" s="30" t="str">
        <f>+Eje.Depend.Afectacion!AA205</f>
        <v>Nación</v>
      </c>
      <c r="G151" s="30" t="str">
        <f>+Eje.Depend.Afectacion!AF205</f>
        <v>CSF</v>
      </c>
      <c r="H151" s="30" t="str">
        <f>+Eje.Depend.Afectacion!AI205</f>
        <v>13</v>
      </c>
      <c r="I151" s="30" t="str">
        <f>+Eje.Depend.Afectacion!AJ205</f>
        <v>RECURSOS DEL CREDITO EXTERNO PREVIA AUTORIZACION</v>
      </c>
      <c r="J151" s="31">
        <f t="shared" ref="J151:V151" si="11">SUM(J152:J156)</f>
        <v>2987583148</v>
      </c>
      <c r="K151" s="31">
        <f t="shared" si="11"/>
        <v>2879863668</v>
      </c>
      <c r="L151" s="31">
        <f t="shared" si="11"/>
        <v>107719480</v>
      </c>
      <c r="M151" s="31">
        <f t="shared" si="11"/>
        <v>0</v>
      </c>
      <c r="N151" s="31">
        <f t="shared" si="11"/>
        <v>2286944015.0999999</v>
      </c>
      <c r="O151" s="31">
        <f t="shared" si="11"/>
        <v>592919652.89999998</v>
      </c>
      <c r="P151" s="31">
        <f t="shared" si="11"/>
        <v>1350949272.8</v>
      </c>
      <c r="Q151" s="31">
        <f t="shared" si="11"/>
        <v>935994742.30000007</v>
      </c>
      <c r="R151" s="31">
        <f t="shared" si="11"/>
        <v>1350949272.8</v>
      </c>
      <c r="S151" s="31">
        <f t="shared" si="11"/>
        <v>0</v>
      </c>
      <c r="T151" s="31">
        <f t="shared" si="11"/>
        <v>1350949272.8</v>
      </c>
      <c r="U151" s="31">
        <f t="shared" si="11"/>
        <v>0</v>
      </c>
      <c r="V151" s="31">
        <f t="shared" si="11"/>
        <v>0</v>
      </c>
      <c r="W151" s="32">
        <f t="shared" si="8"/>
        <v>76.548296794047914</v>
      </c>
    </row>
    <row r="152" spans="1:23" ht="78.75" x14ac:dyDescent="0.25">
      <c r="A152" s="80" t="str">
        <f>_xlfn.CONCAT(Eje.Depend.Afectacion!A211," ", Eje.Depend.Afectacion!C211," ",Eje.Depend.Afectacion!E211," ",Eje.Depend.Afectacion!G211," ",Eje.Depend.Afectacion!I211," ",Eje.Depend.Afectacion!L211," ",Eje.Depend.Afectacion!O211)</f>
        <v>C 3299 0900 1 0 3299001 02</v>
      </c>
      <c r="B152" s="80"/>
      <c r="C152" s="80"/>
      <c r="D152" s="80"/>
      <c r="E152" s="35" t="str">
        <f>+Eje.Depend.Afectacion!S211</f>
        <v>ADQUISICIÓN DE BIENES Y SERVICIOS - SERVICIOS DE INFORMACIÓN PARA LA GESTIÓN ADMINISTRATIVA - FORTALECIMIENTO DE LA GESTIÓN Y DIRECCIÓN DEL INSTITUTO DE HIDROLOGÍA, METEOROLOGÍA Y ESTUDIOS AMBIENTALES  NACIONAL</v>
      </c>
      <c r="F152" s="33" t="str">
        <f>+Eje.Depend.Afectacion!AA211</f>
        <v>Nación</v>
      </c>
      <c r="G152" s="33" t="str">
        <f>+Eje.Depend.Afectacion!AF211</f>
        <v>CSF</v>
      </c>
      <c r="H152" s="33" t="str">
        <f>+Eje.Depend.Afectacion!AI211</f>
        <v>13</v>
      </c>
      <c r="I152" s="33" t="str">
        <f>+Eje.Depend.Afectacion!AJ211</f>
        <v>RECURSOS DEL CREDITO EXTERNO PREVIA AUTORIZACION</v>
      </c>
      <c r="J152" s="32">
        <f>+Eje.Depend.Afectacion!$AP$211</f>
        <v>694944979</v>
      </c>
      <c r="K152" s="32">
        <f>+Eje.Depend.Afectacion!$AQ$211</f>
        <v>587727499</v>
      </c>
      <c r="L152" s="32">
        <f>+Eje.Depend.Afectacion!$AR$211</f>
        <v>107217480</v>
      </c>
      <c r="M152" s="32">
        <f>+Eje.Depend.Afectacion!$AS$211</f>
        <v>0</v>
      </c>
      <c r="N152" s="32">
        <f>+Eje.Depend.Afectacion!$AU$211</f>
        <v>218011445.09999999</v>
      </c>
      <c r="O152" s="32">
        <f>+Eje.Depend.Afectacion!$AW$211</f>
        <v>369716053.89999998</v>
      </c>
      <c r="P152" s="32">
        <f>+Eje.Depend.Afectacion!$AX$211</f>
        <v>119807968</v>
      </c>
      <c r="Q152" s="32">
        <f>+Eje.Depend.Afectacion!$AY$211</f>
        <v>98203477.099999994</v>
      </c>
      <c r="R152" s="32">
        <f>+Eje.Depend.Afectacion!$AZ$211</f>
        <v>119807968</v>
      </c>
      <c r="S152" s="32">
        <f>+Eje.Depend.Afectacion!$BA$211</f>
        <v>0</v>
      </c>
      <c r="T152" s="32">
        <f>+Eje.Depend.Afectacion!$BB$211</f>
        <v>119807968</v>
      </c>
      <c r="U152" s="32">
        <f>+Eje.Depend.Afectacion!$BC$211</f>
        <v>0</v>
      </c>
      <c r="V152" s="32">
        <f>+Eje.Depend.Afectacion!$BD$211</f>
        <v>0</v>
      </c>
      <c r="W152" s="32">
        <f t="shared" si="8"/>
        <v>31.371036799734902</v>
      </c>
    </row>
    <row r="153" spans="1:23" ht="67.5" x14ac:dyDescent="0.25">
      <c r="A153" s="80" t="str">
        <f>_xlfn.CONCAT(Eje.Depend.Afectacion!A162," ", Eje.Depend.Afectacion!C162," ",Eje.Depend.Afectacion!E162," ",Eje.Depend.Afectacion!G162," ",Eje.Depend.Afectacion!I162," ",Eje.Depend.Afectacion!L162," ",Eje.Depend.Afectacion!O162)</f>
        <v>C 3299 0900 1 0 3299006 02</v>
      </c>
      <c r="B153" s="80"/>
      <c r="C153" s="80"/>
      <c r="D153" s="80"/>
      <c r="E153" s="35" t="str">
        <f>+Eje.Depend.Afectacion!S162</f>
        <v>ADQUISICIÓN DE BIENES Y SERVICIOS - SERVICIOS DE COMUNICACIÓN - FORTALECIMIENTO DE LA GESTIÓN Y DIRECCIÓN DEL INSTITUTO DE HIDROLOGÍA, METEOROLOGÍA Y ESTUDIOS AMBIENTALES  NACIONAL</v>
      </c>
      <c r="F153" s="33" t="str">
        <f>+Eje.Depend.Afectacion!AA162</f>
        <v>Nación</v>
      </c>
      <c r="G153" s="33" t="str">
        <f>+Eje.Depend.Afectacion!AF162</f>
        <v>CSF</v>
      </c>
      <c r="H153" s="33" t="str">
        <f>+Eje.Depend.Afectacion!AI162</f>
        <v>13</v>
      </c>
      <c r="I153" s="33" t="str">
        <f>+Eje.Depend.Afectacion!AJ162</f>
        <v>RECURSOS DEL CREDITO EXTERNO PREVIA AUTORIZACION</v>
      </c>
      <c r="J153" s="32">
        <f>+Eje.Depend.Afectacion!$AP$162</f>
        <v>567762780</v>
      </c>
      <c r="K153" s="32">
        <f>+Eje.Depend.Afectacion!$AQ$162</f>
        <v>567762780</v>
      </c>
      <c r="L153" s="32">
        <f>+Eje.Depend.Afectacion!$AR$162</f>
        <v>0</v>
      </c>
      <c r="M153" s="32">
        <f>+Eje.Depend.Afectacion!$AS$162</f>
        <v>0</v>
      </c>
      <c r="N153" s="32">
        <f>+Eje.Depend.Afectacion!$AU$162</f>
        <v>520449215</v>
      </c>
      <c r="O153" s="32">
        <f>+Eje.Depend.Afectacion!$AW$162</f>
        <v>47313565</v>
      </c>
      <c r="P153" s="32">
        <f>+Eje.Depend.Afectacion!$AX$162</f>
        <v>473135650</v>
      </c>
      <c r="Q153" s="32">
        <f>+Eje.Depend.Afectacion!$AY$162</f>
        <v>47313565</v>
      </c>
      <c r="R153" s="32">
        <f>+Eje.Depend.Afectacion!$AZ$162</f>
        <v>473135650</v>
      </c>
      <c r="S153" s="32">
        <f>+Eje.Depend.Afectacion!$BA$162</f>
        <v>0</v>
      </c>
      <c r="T153" s="32">
        <f>+Eje.Depend.Afectacion!$BB$162</f>
        <v>473135650</v>
      </c>
      <c r="U153" s="32">
        <f>+Eje.Depend.Afectacion!$BC$162</f>
        <v>0</v>
      </c>
      <c r="V153" s="32">
        <f>+Eje.Depend.Afectacion!$BD$162</f>
        <v>0</v>
      </c>
      <c r="W153" s="32">
        <f t="shared" si="8"/>
        <v>91.666666666666657</v>
      </c>
    </row>
    <row r="154" spans="1:23" ht="67.5" x14ac:dyDescent="0.25">
      <c r="A154" s="80" t="str">
        <f>_xlfn.CONCAT(Eje.Depend.Afectacion!A163," ", Eje.Depend.Afectacion!C163," ",Eje.Depend.Afectacion!E163," ",Eje.Depend.Afectacion!G163," ",Eje.Depend.Afectacion!I163," ",Eje.Depend.Afectacion!L163," ",Eje.Depend.Afectacion!O163)</f>
        <v>C 3299 0900 1 0 3299007 02</v>
      </c>
      <c r="B154" s="80"/>
      <c r="C154" s="80"/>
      <c r="D154" s="80"/>
      <c r="E154" s="35" t="str">
        <f>+Eje.Depend.Afectacion!S163</f>
        <v>ADQUISICIÓN DE BIENES Y SERVICIOS - SERVICIO DE ATENCIÓN AL CIUDADANO - FORTALECIMIENTO DE LA GESTIÓN Y DIRECCIÓN DEL INSTITUTO DE HIDROLOGÍA, METEOROLOGÍA Y ESTUDIOS AMBIENTALES  NACIONAL</v>
      </c>
      <c r="F154" s="33" t="str">
        <f>+Eje.Depend.Afectacion!AA163</f>
        <v>Nación</v>
      </c>
      <c r="G154" s="33" t="str">
        <f>+Eje.Depend.Afectacion!AF163</f>
        <v>CSF</v>
      </c>
      <c r="H154" s="33" t="str">
        <f>+Eje.Depend.Afectacion!AI163</f>
        <v>13</v>
      </c>
      <c r="I154" s="33" t="str">
        <f>+Eje.Depend.Afectacion!AJ163</f>
        <v>RECURSOS DEL CREDITO EXTERNO PREVIA AUTORIZACION</v>
      </c>
      <c r="J154" s="32">
        <f>+Eje.Depend.Afectacion!$AP$163</f>
        <v>88146000</v>
      </c>
      <c r="K154" s="32">
        <f>+Eje.Depend.Afectacion!$AQ$163</f>
        <v>88146000</v>
      </c>
      <c r="L154" s="32">
        <f>+Eje.Depend.Afectacion!$AR$163</f>
        <v>0</v>
      </c>
      <c r="M154" s="32">
        <f>+Eje.Depend.Afectacion!$AS$163</f>
        <v>0</v>
      </c>
      <c r="N154" s="32">
        <f>+Eje.Depend.Afectacion!$AU$163</f>
        <v>80922000</v>
      </c>
      <c r="O154" s="32">
        <f>+Eje.Depend.Afectacion!$AW$163</f>
        <v>7224000</v>
      </c>
      <c r="P154" s="32">
        <f>+Eje.Depend.Afectacion!$AX$163</f>
        <v>67666000</v>
      </c>
      <c r="Q154" s="32">
        <f>+Eje.Depend.Afectacion!$AY$163</f>
        <v>13256000</v>
      </c>
      <c r="R154" s="32">
        <f>+Eje.Depend.Afectacion!$AZ$163</f>
        <v>67666000</v>
      </c>
      <c r="S154" s="32">
        <f>+Eje.Depend.Afectacion!$BA$163</f>
        <v>0</v>
      </c>
      <c r="T154" s="32">
        <f>+Eje.Depend.Afectacion!$BB$163</f>
        <v>67666000</v>
      </c>
      <c r="U154" s="32">
        <f>+Eje.Depend.Afectacion!$BC$163</f>
        <v>0</v>
      </c>
      <c r="V154" s="32">
        <f>+Eje.Depend.Afectacion!$BD$163</f>
        <v>0</v>
      </c>
      <c r="W154" s="32">
        <f t="shared" si="8"/>
        <v>91.804506160234155</v>
      </c>
    </row>
    <row r="155" spans="1:23" ht="67.5" x14ac:dyDescent="0.25">
      <c r="A155" s="80" t="str">
        <f>_xlfn.CONCAT(Eje.Depend.Afectacion!A161," ", Eje.Depend.Afectacion!C161," ",Eje.Depend.Afectacion!E161," ",Eje.Depend.Afectacion!G161," ",Eje.Depend.Afectacion!I161," ",Eje.Depend.Afectacion!L161," ",Eje.Depend.Afectacion!O161)</f>
        <v>C 3299 0900 1 0 3299011 02</v>
      </c>
      <c r="B155" s="80"/>
      <c r="C155" s="80"/>
      <c r="D155" s="80"/>
      <c r="E155" s="35" t="str">
        <f>+Eje.Depend.Afectacion!S161</f>
        <v>ADQUISICIÓN DE BIENES Y SERVICIOS - SEDES ADECUADAS - FORTALECIMIENTO DE LA GESTIÓN Y DIRECCIÓN DEL INSTITUTO DE HIDROLOGÍA, METEOROLOGÍA Y ESTUDIOS AMBIENTALES  NACIONAL</v>
      </c>
      <c r="F155" s="33" t="str">
        <f>+Eje.Depend.Afectacion!AA161</f>
        <v>Nación</v>
      </c>
      <c r="G155" s="33" t="str">
        <f>+Eje.Depend.Afectacion!AF161</f>
        <v>CSF</v>
      </c>
      <c r="H155" s="33" t="str">
        <f>+Eje.Depend.Afectacion!AI161</f>
        <v>13</v>
      </c>
      <c r="I155" s="33" t="str">
        <f>+Eje.Depend.Afectacion!AJ161</f>
        <v>RECURSOS DEL CREDITO EXTERNO PREVIA AUTORIZACION</v>
      </c>
      <c r="J155" s="32">
        <f>+Eje.Depend.Afectacion!$AP$161</f>
        <v>1244989889</v>
      </c>
      <c r="K155" s="32">
        <f>+Eje.Depend.Afectacion!$AQ$161</f>
        <v>1244989889</v>
      </c>
      <c r="L155" s="32">
        <f>+Eje.Depend.Afectacion!$AR$161</f>
        <v>0</v>
      </c>
      <c r="M155" s="32">
        <f>+Eje.Depend.Afectacion!$AS$161</f>
        <v>0</v>
      </c>
      <c r="N155" s="32">
        <f>+Eje.Depend.Afectacion!$AU$161</f>
        <v>1094646855</v>
      </c>
      <c r="O155" s="32">
        <f>+Eje.Depend.Afectacion!$AW$161</f>
        <v>150343034</v>
      </c>
      <c r="P155" s="32">
        <f>+Eje.Depend.Afectacion!$AX$161</f>
        <v>368071654.80000001</v>
      </c>
      <c r="Q155" s="32">
        <f>+Eje.Depend.Afectacion!$AY$161</f>
        <v>726575200.20000005</v>
      </c>
      <c r="R155" s="32">
        <f>+Eje.Depend.Afectacion!$AZ$161</f>
        <v>368071654.80000001</v>
      </c>
      <c r="S155" s="32">
        <f>+Eje.Depend.Afectacion!$BA$161</f>
        <v>0</v>
      </c>
      <c r="T155" s="32">
        <f>+Eje.Depend.Afectacion!$BB$161</f>
        <v>368071654.80000001</v>
      </c>
      <c r="U155" s="32">
        <f>+Eje.Depend.Afectacion!$BC$161</f>
        <v>0</v>
      </c>
      <c r="V155" s="32">
        <f>+Eje.Depend.Afectacion!$BD$161</f>
        <v>0</v>
      </c>
      <c r="W155" s="32">
        <f t="shared" si="8"/>
        <v>87.924156225818152</v>
      </c>
    </row>
    <row r="156" spans="1:23" ht="67.5" x14ac:dyDescent="0.25">
      <c r="A156" s="80" t="str">
        <f>_xlfn.CONCAT(Eje.Depend.Afectacion!A328," ", Eje.Depend.Afectacion!C328," ",Eje.Depend.Afectacion!E328," ",Eje.Depend.Afectacion!G328," ",Eje.Depend.Afectacion!I328," ",Eje.Depend.Afectacion!L328," ",Eje.Depend.Afectacion!O328)</f>
        <v>C 3299 0900 1 0 3299020 02</v>
      </c>
      <c r="B156" s="80"/>
      <c r="C156" s="80"/>
      <c r="D156" s="80"/>
      <c r="E156" s="35" t="str">
        <f>+Eje.Depend.Afectacion!S328</f>
        <v>ADQUISICIÓN DE BIENES Y SERVICIOS - SERVICIO DE GESTIÓN DE CALIDAD - FORTALECIMIENTO DE LA GESTIÓN Y DIRECCIÓN DEL INSTITUTO DE HIDROLOGÍA, METEOROLOGÍA Y ESTUDIOS AMBIENTALES  NACIONAL</v>
      </c>
      <c r="F156" s="33" t="str">
        <f>+Eje.Depend.Afectacion!AA328</f>
        <v>Nación</v>
      </c>
      <c r="G156" s="33" t="str">
        <f>+Eje.Depend.Afectacion!AF328</f>
        <v>CSF</v>
      </c>
      <c r="H156" s="33" t="str">
        <f>+Eje.Depend.Afectacion!AI328</f>
        <v>13</v>
      </c>
      <c r="I156" s="33" t="str">
        <f>+Eje.Depend.Afectacion!AJ328</f>
        <v>RECURSOS DEL CREDITO EXTERNO PREVIA AUTORIZACION</v>
      </c>
      <c r="J156" s="32">
        <f>+Eje.Depend.Afectacion!$AP$328</f>
        <v>391739500</v>
      </c>
      <c r="K156" s="32">
        <f>+Eje.Depend.Afectacion!$AQ$328</f>
        <v>391237500</v>
      </c>
      <c r="L156" s="32">
        <f>+Eje.Depend.Afectacion!$AR$328</f>
        <v>502000</v>
      </c>
      <c r="M156" s="32">
        <f>+Eje.Depend.Afectacion!$AS$328</f>
        <v>0</v>
      </c>
      <c r="N156" s="32">
        <f>+Eje.Depend.Afectacion!$AU$328</f>
        <v>372914500</v>
      </c>
      <c r="O156" s="32">
        <f>+Eje.Depend.Afectacion!$AW$328</f>
        <v>18323000</v>
      </c>
      <c r="P156" s="32">
        <f>+Eje.Depend.Afectacion!$AX$328</f>
        <v>322268000</v>
      </c>
      <c r="Q156" s="32">
        <f>+Eje.Depend.Afectacion!$AY$328</f>
        <v>50646500</v>
      </c>
      <c r="R156" s="32">
        <f>+Eje.Depend.Afectacion!$AZ$328</f>
        <v>322268000</v>
      </c>
      <c r="S156" s="32">
        <f>+Eje.Depend.Afectacion!$BA$328</f>
        <v>0</v>
      </c>
      <c r="T156" s="32">
        <f>+Eje.Depend.Afectacion!$BB$328</f>
        <v>322268000</v>
      </c>
      <c r="U156" s="32">
        <f>+Eje.Depend.Afectacion!$BC$328</f>
        <v>0</v>
      </c>
      <c r="V156" s="32">
        <f>+Eje.Depend.Afectacion!$BD$328</f>
        <v>0</v>
      </c>
      <c r="W156" s="32">
        <f t="shared" si="8"/>
        <v>95.194510637809046</v>
      </c>
    </row>
    <row r="157" spans="1:23" x14ac:dyDescent="0.25">
      <c r="A157" s="36"/>
      <c r="B157" s="37"/>
      <c r="C157" s="37"/>
      <c r="D157" s="37"/>
      <c r="E157" s="38"/>
      <c r="F157" s="80" t="s">
        <v>213</v>
      </c>
      <c r="G157" s="80"/>
      <c r="H157" s="80"/>
      <c r="I157" s="80"/>
      <c r="J157" s="32">
        <f t="shared" ref="J157:V157" si="12">+J6</f>
        <v>50133524415</v>
      </c>
      <c r="K157" s="32">
        <f t="shared" si="12"/>
        <v>49955842615</v>
      </c>
      <c r="L157" s="32">
        <f t="shared" si="12"/>
        <v>177681800</v>
      </c>
      <c r="M157" s="32">
        <f t="shared" si="12"/>
        <v>0</v>
      </c>
      <c r="N157" s="32">
        <f t="shared" si="12"/>
        <v>43567766846.099998</v>
      </c>
      <c r="O157" s="32">
        <f t="shared" si="12"/>
        <v>6388075768.9000006</v>
      </c>
      <c r="P157" s="32">
        <f t="shared" si="12"/>
        <v>39206490455.239998</v>
      </c>
      <c r="Q157" s="32">
        <f t="shared" si="12"/>
        <v>4361276390.8600006</v>
      </c>
      <c r="R157" s="32">
        <f t="shared" si="12"/>
        <v>39206490455.239998</v>
      </c>
      <c r="S157" s="32">
        <f t="shared" si="12"/>
        <v>0</v>
      </c>
      <c r="T157" s="32">
        <f t="shared" si="12"/>
        <v>39206490455.239998</v>
      </c>
      <c r="U157" s="32">
        <f t="shared" si="12"/>
        <v>0</v>
      </c>
      <c r="V157" s="32">
        <f t="shared" si="12"/>
        <v>106051985.51000001</v>
      </c>
      <c r="W157" s="32">
        <f t="shared" si="8"/>
        <v>86.903459021653134</v>
      </c>
    </row>
    <row r="158" spans="1:23" x14ac:dyDescent="0.25">
      <c r="A158" s="39"/>
      <c r="B158" s="40"/>
      <c r="C158" s="40"/>
      <c r="D158" s="40"/>
      <c r="E158" s="41"/>
      <c r="F158" s="95" t="s">
        <v>231</v>
      </c>
      <c r="G158" s="96"/>
      <c r="H158" s="96"/>
      <c r="I158" s="97"/>
      <c r="J158" s="32">
        <v>3187375585</v>
      </c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</row>
    <row r="159" spans="1:23" x14ac:dyDescent="0.25">
      <c r="A159" s="39"/>
      <c r="B159" s="40"/>
      <c r="C159" s="40"/>
      <c r="D159" s="40"/>
      <c r="E159" s="41"/>
      <c r="F159" s="83" t="s">
        <v>214</v>
      </c>
      <c r="G159" s="83"/>
      <c r="H159" s="83"/>
      <c r="I159" s="83"/>
      <c r="J159" s="32">
        <f t="shared" ref="J159:V159" si="13">+J118</f>
        <v>218383350</v>
      </c>
      <c r="K159" s="32">
        <f t="shared" si="13"/>
        <v>182754130</v>
      </c>
      <c r="L159" s="32">
        <f t="shared" si="13"/>
        <v>35629220</v>
      </c>
      <c r="M159" s="32">
        <f t="shared" si="13"/>
        <v>0</v>
      </c>
      <c r="N159" s="32">
        <f t="shared" si="13"/>
        <v>182754130</v>
      </c>
      <c r="O159" s="32">
        <f t="shared" si="13"/>
        <v>0</v>
      </c>
      <c r="P159" s="32">
        <f t="shared" si="13"/>
        <v>182754130</v>
      </c>
      <c r="Q159" s="32">
        <f t="shared" si="13"/>
        <v>0</v>
      </c>
      <c r="R159" s="32">
        <f t="shared" si="13"/>
        <v>182754130</v>
      </c>
      <c r="S159" s="32">
        <f t="shared" si="13"/>
        <v>0</v>
      </c>
      <c r="T159" s="32">
        <f t="shared" si="13"/>
        <v>182754130</v>
      </c>
      <c r="U159" s="32">
        <f t="shared" si="13"/>
        <v>0</v>
      </c>
      <c r="V159" s="32">
        <f t="shared" si="13"/>
        <v>0</v>
      </c>
      <c r="W159" s="32">
        <f t="shared" si="8"/>
        <v>83.685010784933922</v>
      </c>
    </row>
    <row r="160" spans="1:23" x14ac:dyDescent="0.25">
      <c r="A160" s="39"/>
      <c r="B160" s="90" t="s">
        <v>297</v>
      </c>
      <c r="C160" s="90"/>
      <c r="D160" s="90"/>
      <c r="E160" s="91"/>
      <c r="F160" s="83" t="s">
        <v>215</v>
      </c>
      <c r="G160" s="83"/>
      <c r="H160" s="83"/>
      <c r="I160" s="83"/>
      <c r="J160" s="32">
        <f t="shared" ref="J160:V160" si="14">+J75</f>
        <v>596894000</v>
      </c>
      <c r="K160" s="32">
        <f t="shared" si="14"/>
        <v>591790000</v>
      </c>
      <c r="L160" s="32">
        <f t="shared" si="14"/>
        <v>5104000</v>
      </c>
      <c r="M160" s="32">
        <f t="shared" si="14"/>
        <v>0</v>
      </c>
      <c r="N160" s="32">
        <f t="shared" si="14"/>
        <v>571906000</v>
      </c>
      <c r="O160" s="32">
        <f t="shared" si="14"/>
        <v>19884000</v>
      </c>
      <c r="P160" s="32">
        <f t="shared" si="14"/>
        <v>485355000</v>
      </c>
      <c r="Q160" s="32">
        <f t="shared" si="14"/>
        <v>86551000</v>
      </c>
      <c r="R160" s="32">
        <f t="shared" si="14"/>
        <v>485355000</v>
      </c>
      <c r="S160" s="32">
        <f t="shared" si="14"/>
        <v>0</v>
      </c>
      <c r="T160" s="32">
        <f t="shared" si="14"/>
        <v>485355000</v>
      </c>
      <c r="U160" s="32">
        <f t="shared" si="14"/>
        <v>0</v>
      </c>
      <c r="V160" s="32">
        <f t="shared" si="14"/>
        <v>0</v>
      </c>
      <c r="W160" s="32">
        <f t="shared" si="8"/>
        <v>95.813662057249687</v>
      </c>
    </row>
    <row r="161" spans="1:23" x14ac:dyDescent="0.25">
      <c r="A161" s="39"/>
      <c r="B161" s="90" t="s">
        <v>226</v>
      </c>
      <c r="C161" s="90"/>
      <c r="D161" s="90"/>
      <c r="E161" s="91"/>
      <c r="F161" s="83" t="s">
        <v>216</v>
      </c>
      <c r="G161" s="83"/>
      <c r="H161" s="83"/>
      <c r="I161" s="83"/>
      <c r="J161" s="32">
        <f t="shared" ref="J161:V161" si="15">+J119</f>
        <v>73458261</v>
      </c>
      <c r="K161" s="32">
        <f t="shared" si="15"/>
        <v>73458261</v>
      </c>
      <c r="L161" s="32">
        <f t="shared" si="15"/>
        <v>0</v>
      </c>
      <c r="M161" s="32">
        <f t="shared" si="15"/>
        <v>0</v>
      </c>
      <c r="N161" s="32">
        <f t="shared" si="15"/>
        <v>73458261</v>
      </c>
      <c r="O161" s="32">
        <f t="shared" si="15"/>
        <v>0</v>
      </c>
      <c r="P161" s="32">
        <f t="shared" si="15"/>
        <v>73458261</v>
      </c>
      <c r="Q161" s="32">
        <f t="shared" si="15"/>
        <v>0</v>
      </c>
      <c r="R161" s="32">
        <f t="shared" si="15"/>
        <v>73458261</v>
      </c>
      <c r="S161" s="32">
        <f t="shared" si="15"/>
        <v>0</v>
      </c>
      <c r="T161" s="32">
        <f t="shared" si="15"/>
        <v>73458261</v>
      </c>
      <c r="U161" s="32">
        <f t="shared" si="15"/>
        <v>0</v>
      </c>
      <c r="V161" s="32">
        <f t="shared" si="15"/>
        <v>0</v>
      </c>
      <c r="W161" s="32">
        <f t="shared" si="8"/>
        <v>100</v>
      </c>
    </row>
    <row r="162" spans="1:23" x14ac:dyDescent="0.25">
      <c r="A162" s="28"/>
      <c r="E162" s="41"/>
      <c r="F162" s="83" t="s">
        <v>217</v>
      </c>
      <c r="G162" s="83"/>
      <c r="H162" s="83"/>
      <c r="I162" s="83"/>
      <c r="J162" s="32">
        <f t="shared" ref="J162:V162" si="16">+J122</f>
        <v>18000000000</v>
      </c>
      <c r="K162" s="32">
        <f t="shared" si="16"/>
        <v>17643082562</v>
      </c>
      <c r="L162" s="32">
        <f t="shared" si="16"/>
        <v>356917438</v>
      </c>
      <c r="M162" s="32">
        <f t="shared" si="16"/>
        <v>0</v>
      </c>
      <c r="N162" s="32">
        <f t="shared" si="16"/>
        <v>16782543296.079998</v>
      </c>
      <c r="O162" s="32">
        <f t="shared" si="16"/>
        <v>860539265.92000008</v>
      </c>
      <c r="P162" s="32">
        <f t="shared" si="16"/>
        <v>11379683719.460001</v>
      </c>
      <c r="Q162" s="32">
        <f t="shared" si="16"/>
        <v>5402859576.6199999</v>
      </c>
      <c r="R162" s="32">
        <f t="shared" si="16"/>
        <v>11379683719.460001</v>
      </c>
      <c r="S162" s="32">
        <f t="shared" si="16"/>
        <v>0</v>
      </c>
      <c r="T162" s="32">
        <f t="shared" si="16"/>
        <v>11379683719.460001</v>
      </c>
      <c r="U162" s="32">
        <f t="shared" si="16"/>
        <v>0</v>
      </c>
      <c r="V162" s="32">
        <f t="shared" si="16"/>
        <v>21426526.98</v>
      </c>
      <c r="W162" s="32">
        <f t="shared" si="8"/>
        <v>93.236351644888884</v>
      </c>
    </row>
    <row r="163" spans="1:23" ht="19.5" customHeight="1" x14ac:dyDescent="0.25">
      <c r="A163" s="28"/>
      <c r="E163" s="41"/>
      <c r="F163" s="83" t="s">
        <v>233</v>
      </c>
      <c r="G163" s="83"/>
      <c r="H163" s="83"/>
      <c r="I163" s="83"/>
      <c r="J163" s="32">
        <f t="shared" ref="J163:V163" si="17">+J123</f>
        <v>5920239274</v>
      </c>
      <c r="K163" s="32">
        <f t="shared" si="17"/>
        <v>5812519794</v>
      </c>
      <c r="L163" s="32">
        <f t="shared" si="17"/>
        <v>107719480</v>
      </c>
      <c r="M163" s="32">
        <f t="shared" si="17"/>
        <v>0</v>
      </c>
      <c r="N163" s="32">
        <f t="shared" si="17"/>
        <v>4869404791.3400002</v>
      </c>
      <c r="O163" s="32">
        <f t="shared" si="17"/>
        <v>943115002.65999997</v>
      </c>
      <c r="P163" s="32">
        <f t="shared" si="17"/>
        <v>3213067692.8699999</v>
      </c>
      <c r="Q163" s="32">
        <f t="shared" si="17"/>
        <v>1656337098.47</v>
      </c>
      <c r="R163" s="32">
        <f t="shared" si="17"/>
        <v>3213067692.8699999</v>
      </c>
      <c r="S163" s="32">
        <f t="shared" si="17"/>
        <v>0</v>
      </c>
      <c r="T163" s="32">
        <f t="shared" si="17"/>
        <v>3213067692.8699999</v>
      </c>
      <c r="U163" s="32">
        <f t="shared" si="17"/>
        <v>0</v>
      </c>
      <c r="V163" s="32">
        <f t="shared" si="17"/>
        <v>0</v>
      </c>
      <c r="W163" s="32">
        <f t="shared" si="8"/>
        <v>82.250134935002293</v>
      </c>
    </row>
    <row r="164" spans="1:23" x14ac:dyDescent="0.25">
      <c r="A164" s="28"/>
      <c r="E164" s="41"/>
      <c r="F164" s="83" t="s">
        <v>218</v>
      </c>
      <c r="G164" s="83"/>
      <c r="H164" s="83"/>
      <c r="I164" s="83"/>
      <c r="J164" s="32">
        <f t="shared" ref="J164:V164" si="18">+J128</f>
        <v>8308000000</v>
      </c>
      <c r="K164" s="32">
        <f t="shared" si="18"/>
        <v>8027882270.8000002</v>
      </c>
      <c r="L164" s="32">
        <f t="shared" si="18"/>
        <v>280117729.19999999</v>
      </c>
      <c r="M164" s="32">
        <f t="shared" si="18"/>
        <v>0</v>
      </c>
      <c r="N164" s="32">
        <f t="shared" si="18"/>
        <v>7293173002.3000002</v>
      </c>
      <c r="O164" s="32">
        <f t="shared" si="18"/>
        <v>734709268.5</v>
      </c>
      <c r="P164" s="32">
        <f t="shared" si="18"/>
        <v>5670782002.5</v>
      </c>
      <c r="Q164" s="32">
        <f t="shared" si="18"/>
        <v>1622390999.8</v>
      </c>
      <c r="R164" s="32">
        <f t="shared" si="18"/>
        <v>5670782002.5</v>
      </c>
      <c r="S164" s="32">
        <f t="shared" si="18"/>
        <v>0</v>
      </c>
      <c r="T164" s="32">
        <f t="shared" si="18"/>
        <v>5670782002.5</v>
      </c>
      <c r="U164" s="32">
        <f t="shared" si="18"/>
        <v>0</v>
      </c>
      <c r="V164" s="32">
        <f t="shared" si="18"/>
        <v>3762150</v>
      </c>
      <c r="W164" s="32">
        <f t="shared" si="8"/>
        <v>87.784942252046221</v>
      </c>
    </row>
    <row r="165" spans="1:23" x14ac:dyDescent="0.25">
      <c r="A165" s="92" t="s">
        <v>227</v>
      </c>
      <c r="B165" s="93"/>
      <c r="C165" s="93"/>
      <c r="D165" s="93"/>
      <c r="E165" s="94"/>
      <c r="F165" s="83" t="s">
        <v>219</v>
      </c>
      <c r="G165" s="83"/>
      <c r="H165" s="83"/>
      <c r="I165" s="83"/>
      <c r="J165" s="32">
        <f t="shared" ref="J165:V165" si="19">+J157+J158+J159+J160+J161+J162+J163+J164</f>
        <v>86437874885</v>
      </c>
      <c r="K165" s="32">
        <f t="shared" si="19"/>
        <v>82287329632.800003</v>
      </c>
      <c r="L165" s="32">
        <f t="shared" si="19"/>
        <v>963169667.20000005</v>
      </c>
      <c r="M165" s="32">
        <f t="shared" si="19"/>
        <v>0</v>
      </c>
      <c r="N165" s="32">
        <f t="shared" si="19"/>
        <v>73341006326.819992</v>
      </c>
      <c r="O165" s="32">
        <f t="shared" si="19"/>
        <v>8946323305.9799995</v>
      </c>
      <c r="P165" s="32">
        <f t="shared" si="19"/>
        <v>60211591261.07</v>
      </c>
      <c r="Q165" s="32">
        <f t="shared" si="19"/>
        <v>13129415065.749998</v>
      </c>
      <c r="R165" s="32">
        <f t="shared" si="19"/>
        <v>60211591261.07</v>
      </c>
      <c r="S165" s="32">
        <f t="shared" si="19"/>
        <v>0</v>
      </c>
      <c r="T165" s="32">
        <f t="shared" si="19"/>
        <v>60211591261.07</v>
      </c>
      <c r="U165" s="32">
        <f t="shared" si="19"/>
        <v>0</v>
      </c>
      <c r="V165" s="32">
        <f t="shared" si="19"/>
        <v>131240662.49000001</v>
      </c>
      <c r="W165" s="32">
        <f t="shared" si="8"/>
        <v>84.848229348992504</v>
      </c>
    </row>
    <row r="166" spans="1:23" x14ac:dyDescent="0.25">
      <c r="F166" s="98" t="s">
        <v>294</v>
      </c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</row>
    <row r="167" spans="1:23" x14ac:dyDescent="0.25">
      <c r="J167" s="42"/>
      <c r="N167" s="43"/>
    </row>
  </sheetData>
  <autoFilter ref="A5:W167" xr:uid="{00000000-0009-0000-0000-000001000000}">
    <filterColumn colId="0" showButton="0"/>
    <filterColumn colId="1" showButton="0"/>
    <filterColumn colId="2" showButton="0"/>
    <filterColumn colId="4" showButton="0"/>
  </autoFilter>
  <mergeCells count="168">
    <mergeCell ref="G1:T1"/>
    <mergeCell ref="G2:Q2"/>
    <mergeCell ref="B160:E160"/>
    <mergeCell ref="B161:E161"/>
    <mergeCell ref="A165:E165"/>
    <mergeCell ref="F165:I165"/>
    <mergeCell ref="F158:I158"/>
    <mergeCell ref="F166:R166"/>
    <mergeCell ref="A114:D114"/>
    <mergeCell ref="A121:D121"/>
    <mergeCell ref="A122:D122"/>
    <mergeCell ref="A123:D123"/>
    <mergeCell ref="A124:D124"/>
    <mergeCell ref="A125:D125"/>
    <mergeCell ref="A116:D116"/>
    <mergeCell ref="A117:D117"/>
    <mergeCell ref="A118:D118"/>
    <mergeCell ref="A119:D119"/>
    <mergeCell ref="A120:D120"/>
    <mergeCell ref="F157:I157"/>
    <mergeCell ref="F159:I159"/>
    <mergeCell ref="F160:I160"/>
    <mergeCell ref="F161:I161"/>
    <mergeCell ref="F162:I162"/>
    <mergeCell ref="F163:I163"/>
    <mergeCell ref="F164:I164"/>
    <mergeCell ref="A126:D126"/>
    <mergeCell ref="A127:D127"/>
    <mergeCell ref="A128:D128"/>
    <mergeCell ref="A129:D129"/>
    <mergeCell ref="A130:D130"/>
    <mergeCell ref="A5:D5"/>
    <mergeCell ref="A152:D152"/>
    <mergeCell ref="A153:D153"/>
    <mergeCell ref="A155:D155"/>
    <mergeCell ref="A156:D156"/>
    <mergeCell ref="A147:D147"/>
    <mergeCell ref="A150:D150"/>
    <mergeCell ref="A151:D151"/>
    <mergeCell ref="A143:D143"/>
    <mergeCell ref="A131:D131"/>
    <mergeCell ref="A144:D144"/>
    <mergeCell ref="A145:D145"/>
    <mergeCell ref="A146:D146"/>
    <mergeCell ref="A138:D138"/>
    <mergeCell ref="A139:D139"/>
    <mergeCell ref="A140:D140"/>
    <mergeCell ref="A141:D141"/>
    <mergeCell ref="A142:D142"/>
    <mergeCell ref="A110:D110"/>
    <mergeCell ref="A111:D111"/>
    <mergeCell ref="A112:D112"/>
    <mergeCell ref="A113:D113"/>
    <mergeCell ref="A115:D115"/>
    <mergeCell ref="A134:D134"/>
    <mergeCell ref="A135:D135"/>
    <mergeCell ref="A136:D136"/>
    <mergeCell ref="A137:D137"/>
    <mergeCell ref="A109:D109"/>
    <mergeCell ref="A107:D107"/>
    <mergeCell ref="A108:D108"/>
    <mergeCell ref="A132:D132"/>
    <mergeCell ref="A133:D133"/>
    <mergeCell ref="A93:D93"/>
    <mergeCell ref="A94:D94"/>
    <mergeCell ref="A95:D95"/>
    <mergeCell ref="A96:D96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A106:D106"/>
    <mergeCell ref="A88:D88"/>
    <mergeCell ref="A89:D89"/>
    <mergeCell ref="A90:D90"/>
    <mergeCell ref="A91:D91"/>
    <mergeCell ref="A92:D92"/>
    <mergeCell ref="A82:D82"/>
    <mergeCell ref="A83:D83"/>
    <mergeCell ref="A84:D84"/>
    <mergeCell ref="A86:D86"/>
    <mergeCell ref="A87:D87"/>
    <mergeCell ref="A77:D77"/>
    <mergeCell ref="A78:D78"/>
    <mergeCell ref="A79:D79"/>
    <mergeCell ref="A80:D80"/>
    <mergeCell ref="A81:D81"/>
    <mergeCell ref="A85:D85"/>
    <mergeCell ref="A72:D72"/>
    <mergeCell ref="A73:D73"/>
    <mergeCell ref="A74:D74"/>
    <mergeCell ref="A75:D75"/>
    <mergeCell ref="A76:D76"/>
    <mergeCell ref="A67:D67"/>
    <mergeCell ref="A68:D68"/>
    <mergeCell ref="A69:D69"/>
    <mergeCell ref="A70:D70"/>
    <mergeCell ref="A71:D71"/>
    <mergeCell ref="A62:D62"/>
    <mergeCell ref="A63:D63"/>
    <mergeCell ref="A64:D64"/>
    <mergeCell ref="A65:D65"/>
    <mergeCell ref="A66:D66"/>
    <mergeCell ref="A57:D57"/>
    <mergeCell ref="A58:D58"/>
    <mergeCell ref="A59:D59"/>
    <mergeCell ref="A60:D60"/>
    <mergeCell ref="A61:D61"/>
    <mergeCell ref="A51:D51"/>
    <mergeCell ref="A52:D52"/>
    <mergeCell ref="A54:D54"/>
    <mergeCell ref="A55:D55"/>
    <mergeCell ref="A56:D56"/>
    <mergeCell ref="A46:D46"/>
    <mergeCell ref="A47:D47"/>
    <mergeCell ref="A48:D48"/>
    <mergeCell ref="A49:D49"/>
    <mergeCell ref="A50:D50"/>
    <mergeCell ref="A53:D53"/>
    <mergeCell ref="A41:D41"/>
    <mergeCell ref="A42:D42"/>
    <mergeCell ref="A43:D43"/>
    <mergeCell ref="A44:D44"/>
    <mergeCell ref="A45:D45"/>
    <mergeCell ref="A38:D38"/>
    <mergeCell ref="A39:D39"/>
    <mergeCell ref="A40:D40"/>
    <mergeCell ref="A20:D20"/>
    <mergeCell ref="A31:D31"/>
    <mergeCell ref="A32:D32"/>
    <mergeCell ref="A33:D33"/>
    <mergeCell ref="A34:D34"/>
    <mergeCell ref="A35:D35"/>
    <mergeCell ref="A26:D26"/>
    <mergeCell ref="A27:D27"/>
    <mergeCell ref="A28:D28"/>
    <mergeCell ref="A29:D29"/>
    <mergeCell ref="A30:D30"/>
    <mergeCell ref="A36:D36"/>
    <mergeCell ref="A148:D148"/>
    <mergeCell ref="A149:D149"/>
    <mergeCell ref="A154:D154"/>
    <mergeCell ref="E5:F5"/>
    <mergeCell ref="A21:D21"/>
    <mergeCell ref="A22:D22"/>
    <mergeCell ref="A23:D23"/>
    <mergeCell ref="A24:D24"/>
    <mergeCell ref="A25:D25"/>
    <mergeCell ref="A6:D6"/>
    <mergeCell ref="A13:D13"/>
    <mergeCell ref="A12:D12"/>
    <mergeCell ref="A11:D11"/>
    <mergeCell ref="A10:D10"/>
    <mergeCell ref="A9:D9"/>
    <mergeCell ref="A8:D8"/>
    <mergeCell ref="A7:D7"/>
    <mergeCell ref="A14:D14"/>
    <mergeCell ref="A15:D15"/>
    <mergeCell ref="A16:D16"/>
    <mergeCell ref="A17:D17"/>
    <mergeCell ref="A18:D18"/>
    <mergeCell ref="A19:D19"/>
    <mergeCell ref="A37:D37"/>
  </mergeCells>
  <printOptions horizontalCentered="1" verticalCentered="1"/>
  <pageMargins left="0.39370078740157483" right="0.39370078740157483" top="0.39370078740157483" bottom="0.9055118110236221" header="0.39370078740157483" footer="0.39370078740157483"/>
  <pageSetup paperSize="5" scale="53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Eje.Depend.Afectacion</vt:lpstr>
      <vt:lpstr>Eje.Consolidado</vt:lpstr>
      <vt:lpstr>Eje.Consolidado!Títulos_a_imprimir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Antonio Villegas Romero</cp:lastModifiedBy>
  <cp:lastPrinted>2022-12-06T16:35:07Z</cp:lastPrinted>
  <dcterms:created xsi:type="dcterms:W3CDTF">2022-01-18T11:55:52Z</dcterms:created>
  <dcterms:modified xsi:type="dcterms:W3CDTF">2023-02-27T21:42:13Z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