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18-ING ANDREA TORRES\MIPG\2. DIMENSION DIRECC ESTRATEG Y PLANEACION\PLANES ESTRATÉGICOS E INSTITUCIONALES\PLANES ESTRATÉGICOS E INSTITUCIONALES\"/>
    </mc:Choice>
  </mc:AlternateContent>
  <bookViews>
    <workbookView xWindow="0" yWindow="0" windowWidth="28800" windowHeight="11730"/>
  </bookViews>
  <sheets>
    <sheet name="PLANACCIONANUAL" sheetId="1" r:id="rId1"/>
  </sheets>
  <definedNames>
    <definedName name="_xlnm._FilterDatabase" localSheetId="0" hidden="1">PLANACCIONANUAL!$Q$12:$AR$83</definedName>
    <definedName name="_xlnm.Print_Area" localSheetId="0">PLANACCIONANUAL!$Q$10:$T$76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7" i="1" l="1"/>
  <c r="AL78" i="1"/>
  <c r="AL79" i="1"/>
  <c r="AL80" i="1"/>
  <c r="AL81" i="1"/>
  <c r="AL82" i="1"/>
  <c r="AL74" i="1"/>
  <c r="AL70" i="1"/>
  <c r="AL71" i="1"/>
  <c r="AL72" i="1"/>
  <c r="AL67" i="1"/>
  <c r="AL63" i="1"/>
  <c r="AL64" i="1"/>
  <c r="AL65" i="1"/>
  <c r="AL58" i="1"/>
  <c r="AL54" i="1"/>
  <c r="AL55" i="1"/>
  <c r="AL56" i="1"/>
  <c r="AL52" i="1"/>
  <c r="AL48" i="1"/>
  <c r="AL49" i="1"/>
  <c r="AL50" i="1"/>
  <c r="AL51" i="1"/>
  <c r="AL46" i="1"/>
  <c r="AL44" i="1"/>
  <c r="AL41" i="1"/>
  <c r="AL39" i="1"/>
  <c r="AL34" i="1"/>
  <c r="AL35" i="1"/>
  <c r="AL32" i="1"/>
  <c r="AL31" i="1"/>
  <c r="AL15" i="1"/>
  <c r="AL16" i="1"/>
  <c r="AL18" i="1"/>
  <c r="AL14" i="1"/>
  <c r="AJ83" i="1"/>
  <c r="AH38" i="1"/>
  <c r="AL38" i="1" s="1"/>
  <c r="AH47" i="1"/>
  <c r="AH20" i="1"/>
  <c r="AL20" i="1" s="1"/>
  <c r="AL29" i="1"/>
  <c r="AL61" i="1"/>
  <c r="AL75" i="1"/>
  <c r="AH17" i="1"/>
  <c r="AL17" i="1" s="1"/>
  <c r="AH45" i="1"/>
  <c r="AH42" i="1"/>
  <c r="AL42" i="1" s="1"/>
  <c r="AH69" i="1"/>
  <c r="AL69" i="1" s="1"/>
  <c r="AH25" i="1"/>
  <c r="AL25" i="1" s="1"/>
  <c r="AI68" i="1"/>
  <c r="AH43" i="1"/>
  <c r="AI53" i="1"/>
  <c r="AK19" i="1"/>
  <c r="AL19" i="1" s="1"/>
  <c r="AK47" i="1"/>
  <c r="AK36" i="1"/>
  <c r="AH53" i="1"/>
  <c r="AL53" i="1" s="1"/>
  <c r="AI47" i="1"/>
  <c r="AL59" i="1"/>
  <c r="AL37" i="1"/>
  <c r="AL40" i="1"/>
  <c r="AL43" i="1"/>
  <c r="AL45" i="1"/>
  <c r="AL57" i="1"/>
  <c r="AL60" i="1"/>
  <c r="AL62" i="1"/>
  <c r="AL66" i="1"/>
  <c r="AL68" i="1"/>
  <c r="AL73" i="1"/>
  <c r="AL76" i="1"/>
  <c r="AL21" i="1"/>
  <c r="AL22" i="1"/>
  <c r="AL23" i="1"/>
  <c r="AL24" i="1"/>
  <c r="AL33" i="1"/>
  <c r="AL13" i="1"/>
  <c r="AK83" i="1" l="1"/>
  <c r="AI83" i="1"/>
  <c r="AL36" i="1"/>
  <c r="AH83" i="1"/>
  <c r="AL47" i="1"/>
  <c r="AL83" i="1" l="1"/>
</calcChain>
</file>

<file path=xl/comments1.xml><?xml version="1.0" encoding="utf-8"?>
<comments xmlns="http://schemas.openxmlformats.org/spreadsheetml/2006/main">
  <authors>
    <author>Planeacion Ideam</author>
    <author>Juan C.A. Lobo</author>
  </authors>
  <commentList>
    <comment ref="AH17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tiquetes OSPA, REDES, Meteorologia y Planeacion.</t>
        </r>
      </text>
    </comment>
    <comment ref="AH18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tiquetes OSPA, REDES, Meteorologia y Planeacion.</t>
        </r>
      </text>
    </comment>
    <comment ref="AH21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traslado de 7 a 8. 20181040001193 PENDIENTE VERIFICAR 134MILLONES </t>
        </r>
      </text>
    </comment>
    <comment ref="AD29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Trasladado a Secretaria General $50KK</t>
        </r>
      </text>
    </comment>
    <comment ref="AH42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memo 20185000000363
20185000000463</t>
        </r>
      </text>
    </comment>
    <comment ref="AH43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memo 20185000000363
20185000000463</t>
        </r>
      </text>
    </comment>
    <comment ref="AI53" authorId="1" shapeId="0">
      <text>
        <r>
          <rPr>
            <b/>
            <sz val="9"/>
            <color indexed="81"/>
            <rFont val="Tahoma"/>
            <family val="2"/>
          </rPr>
          <t>Juan C.A. Lobo:</t>
        </r>
        <r>
          <rPr>
            <sz val="9"/>
            <color indexed="81"/>
            <rFont val="Tahoma"/>
            <family val="2"/>
          </rPr>
          <t xml:space="preserve">
Pasados 168 a estudios
70 a estudios UNAL
150 acreditacion</t>
        </r>
      </text>
    </comment>
    <comment ref="AI66" authorId="1" shapeId="0">
      <text>
        <r>
          <rPr>
            <b/>
            <sz val="9"/>
            <color indexed="81"/>
            <rFont val="Tahoma"/>
            <family val="2"/>
          </rPr>
          <t>Juan C.A. Lobo:</t>
        </r>
        <r>
          <rPr>
            <sz val="9"/>
            <color indexed="81"/>
            <rFont val="Tahoma"/>
            <family val="2"/>
          </rPr>
          <t xml:space="preserve">
Reintegro para estudios aire, respel y pcb</t>
        </r>
      </text>
    </comment>
  </commentList>
</comments>
</file>

<file path=xl/sharedStrings.xml><?xml version="1.0" encoding="utf-8"?>
<sst xmlns="http://schemas.openxmlformats.org/spreadsheetml/2006/main" count="1375" uniqueCount="302">
  <si>
    <t>PÁGINA: 1 de 1</t>
  </si>
  <si>
    <t>OBJETIVO</t>
  </si>
  <si>
    <t>PLAN CUATRIENAL</t>
  </si>
  <si>
    <t>ACTIVIDAD</t>
  </si>
  <si>
    <t>INDICADOR</t>
  </si>
  <si>
    <t>META</t>
  </si>
  <si>
    <t>PRODUCTO</t>
  </si>
  <si>
    <t>AÑO DE VIGENCIA</t>
  </si>
  <si>
    <t>AREA ORGANIZACIONAL</t>
  </si>
  <si>
    <t>FECHA DE INICIO
DD/MM/AAAA</t>
  </si>
  <si>
    <t>NUMERO DE LA ACTIVIDAD</t>
  </si>
  <si>
    <t>RESPONSABLE AREA ORGANIZACIONAL</t>
  </si>
  <si>
    <t>TOTAL</t>
  </si>
  <si>
    <t>TIPO DE INDICADOR</t>
  </si>
  <si>
    <t>PROCESO DEL SGI</t>
  </si>
  <si>
    <t>COMUNICACIONES</t>
  </si>
  <si>
    <t>COMENTARIOS U OBSERVACIONES</t>
  </si>
  <si>
    <t>FECHA VIGENCIA (DD/MM/AAAA)</t>
  </si>
  <si>
    <t>CÓDIGO:  E-PI-F010</t>
  </si>
  <si>
    <t>PLAN DE ACCIÓN ANUAL</t>
  </si>
  <si>
    <t>VERSIÓN DEL PLAN</t>
  </si>
  <si>
    <t>PROYECTO DE INVERSIÓN</t>
  </si>
  <si>
    <t>FECHA DE FINALIZACIÓN
DD/MM/AAAA</t>
  </si>
  <si>
    <t>SECRETARIA GENERAL</t>
  </si>
  <si>
    <t>Instituto fortalecido en su infraestructura física.</t>
  </si>
  <si>
    <t>Información entregada a usuarios internos y externos para contribuir a la mitigación del riesgo.</t>
  </si>
  <si>
    <t>IDEAM dotado de los bienes y servicios necesarios para que los usuarios accedan a la información que genera la Entidad.</t>
  </si>
  <si>
    <t>SERVICIOS ADMINISTRATIVOS</t>
  </si>
  <si>
    <t>TALENTO HUMANO</t>
  </si>
  <si>
    <t>Fortalecimiento del talento humano para el cumplimiento de la misión institucional.</t>
  </si>
  <si>
    <t>OFICINA DE INFORMATICA</t>
  </si>
  <si>
    <t>OFICINA DEL SERVICIO DE  PRONÓSTICOS Y ALERTAS</t>
  </si>
  <si>
    <t>Asegurar la sostenibilidad del Sistema de Gestión Integral de la Entidad (incluyendo SGI, Planeacion y MIPG 2.0)</t>
  </si>
  <si>
    <t>OFICINA ASESORA DE PLANEACION</t>
  </si>
  <si>
    <t>Gestionar el Plan Anticorrupción y de Atención al Ciudadano (PAAC 2018)</t>
  </si>
  <si>
    <t>Fortalecer el programa de seguimiento y monitoreo de bosques</t>
  </si>
  <si>
    <t>Fortalecer el programa de seguimiento y monitoreo de los suelos y las tierras</t>
  </si>
  <si>
    <t>Fortalecer el seguimiento y monitoreo de los ecosistemas y sus servicios ecosistémicos</t>
  </si>
  <si>
    <t>SUBDIRECCIÓN DE ECOSISTEMAS E INFORMACIÓN AMBIENTAL</t>
  </si>
  <si>
    <t>Herramientas informáticas para las áreas misionales (SIA) implementadas y en operación.</t>
  </si>
  <si>
    <t>Herramientas informáticas para la gestión de apoyo implementadas y en operación.</t>
  </si>
  <si>
    <t>INVERSIÓN
2017011000189  FORTALECIMIENTO DE LA GESTIÓN DEL CONOCIMIENTO HIDROLÓGICO, METEOROLÓGICO Y AMBIENTAL</t>
  </si>
  <si>
    <t xml:space="preserve">INVERSIÓN
2017011000128.  FORTALECER LA GESTIÓN Y DIRECCIÓN DEL INSTITUTO DE HIDROLOGÍA, METEOROLOGÍA Y ESTUDIOS AMBIENTALES PARA EL LOGRO DE LOS RESULTADOS MISIONALES </t>
  </si>
  <si>
    <t>Elaborar las Evaluaciones Regionales del Agua (ERA).</t>
  </si>
  <si>
    <t>Implementar el Programa Nacional de Monitoreo del Recurso Hídrico.</t>
  </si>
  <si>
    <t xml:space="preserve">Fortalecer y poner en marcha el Centro Nacional de Modelación Hidrometeorológica. </t>
  </si>
  <si>
    <t>Consolidar el SIRH</t>
  </si>
  <si>
    <t>Fortalecer el SIAC / el SIA del Ideam</t>
  </si>
  <si>
    <t>SUBDIRECCION DE HIDROLOGIA</t>
  </si>
  <si>
    <t>Datos hidrometeorológicos capturados, procesados y validados.</t>
  </si>
  <si>
    <t>Gestión para la investigación y producción de información</t>
  </si>
  <si>
    <t>Servicios en acreditación y autorización</t>
  </si>
  <si>
    <t>Producción de información sobre el uso y manejo de los recursos naturales renovables</t>
  </si>
  <si>
    <t>SUBDIRECCION DE ESTUDIOS AMBIENTALES</t>
  </si>
  <si>
    <t>Fortalecer el sistema de monitoreo y de alertas tempranas.</t>
  </si>
  <si>
    <t>Integrar al SNGRD la información necesaria y adecuada para la toma de decisiones.</t>
  </si>
  <si>
    <t>PLANEACION OPERATIVA</t>
  </si>
  <si>
    <t>Formular una agenda de investigación ambiental integrada al Sistema Nacional de Competitividad, Ciencia, Tecnología e Innovación (SNCCTI)</t>
  </si>
  <si>
    <t>Proyecto Fonam Choco - Desarrollo de herramientas de información y conocimiento para la toma de decisiones oportunas ante eventos adversos de origen hidrometeorológico en el departamento de Chocó</t>
  </si>
  <si>
    <t>SUBDIRECCION DE METEOROLOGIA</t>
  </si>
  <si>
    <t>Construir escenarios de cambio climático nacional y regional.</t>
  </si>
  <si>
    <r>
      <t>INVERSIÓN</t>
    </r>
    <r>
      <rPr>
        <b/>
        <sz val="10"/>
        <color rgb="FFFF0000"/>
        <rFont val="Calibri"/>
        <family val="2"/>
        <scheme val="minor"/>
      </rPr>
      <t xml:space="preserve"> PROPIOS</t>
    </r>
    <r>
      <rPr>
        <b/>
        <sz val="10"/>
        <color theme="1"/>
        <rFont val="Calibri"/>
        <family val="2"/>
        <scheme val="minor"/>
      </rPr>
      <t xml:space="preserve">
2017011000189  FORTALECIMIENTO DE LA GESTIÓN DEL CONOCIMIENTO HIDROLÓGICO, METEOROLÓGICO Y AMBIENTAL</t>
    </r>
  </si>
  <si>
    <r>
      <t xml:space="preserve">INVERSION 
2017011000103. DESARROLLO DE HERRAMIENTAS DE INFORMACIÓN Y CONOCIMIENTO PARA LA TOMA DE DECISIONES OPORTUNAS ANTE EVENTOS ADVERSOS DE ORIGEN HIDROMETEOROLÓGICOS EN EL DEPARTAMENTO DE </t>
    </r>
    <r>
      <rPr>
        <b/>
        <sz val="10"/>
        <color rgb="FFFF0000"/>
        <rFont val="Calibri"/>
        <family val="2"/>
        <scheme val="minor"/>
      </rPr>
      <t>CHOCÓ.</t>
    </r>
  </si>
  <si>
    <t>Generar información climática para la planificación eficiente en sectores.</t>
  </si>
  <si>
    <t>Fortalecer  la modelación del tiempo para el análisis de sus implicaciones en las alertas hidrometeorológicas y modelación del clima para el análisis de sus implicaciones a nivel sectorial.</t>
  </si>
  <si>
    <t>ATENCION AL CIUDADANO</t>
  </si>
  <si>
    <t>VERSIÓN: 02</t>
  </si>
  <si>
    <t>FECHA:  30/06/2017</t>
  </si>
  <si>
    <t>DESCRIPTORES DEL PLAN</t>
  </si>
  <si>
    <t>DESCRIPCIÓN DE LA ACTIVIDAD</t>
  </si>
  <si>
    <t>2017011000189 FORTALECIMIENTO DE LA GESTIÓN DEL CONOCIMIENTO HIDROLÓGICO, METEOROLÓGICO Y AMBIENTAL</t>
  </si>
  <si>
    <t>2017011000128 FORTALECER LA GESTIÓN Y DIRECCIÓN DEL INSTITUTO DE HIDROLOGÍA, METEOROLOGÍA Y ESTUDIOS AMBIENTALES PARA EL LOGRO DE LOS RESULTADOS MISIONALES</t>
  </si>
  <si>
    <t>2017011000103. DESARROLLO DE HERRAMIENTAS DE INFORMACIÓN Y CONOCIMIENTO PARA LA TOMA DE DECISIONES OPORTUNAS ANTE EVENTOS ADVERSOS DE ORIGEN HIDROMETEOROLÓGICOS EN EL DEPARTAMENTO DE CHOCÓ.</t>
  </si>
  <si>
    <t xml:space="preserve">Información entregada y atencion a usuarios internos y externos </t>
  </si>
  <si>
    <t>Laboratorios acreditados y/o Autorizados</t>
  </si>
  <si>
    <t>Registro de información en los subsistemas SISAIRE, RUA, RESPEL, PCB, RUM.</t>
  </si>
  <si>
    <t>Registros anuales, activos con seguimiento y reportes.</t>
  </si>
  <si>
    <t>Sedes adecuadas a infraestructura</t>
  </si>
  <si>
    <t>Videos de pronóstico diario del tiempo producidos.</t>
  </si>
  <si>
    <t>Actividades de Rendición de cuentas realizados.</t>
  </si>
  <si>
    <t>Ejecución del Plan Estratégico</t>
  </si>
  <si>
    <t>Brindar soporte técnico, jurídico, administrativo y financiero al proyecto de inversión del IDEAM</t>
  </si>
  <si>
    <t>Respuestas entregadas con oportunidad</t>
  </si>
  <si>
    <t>Aplicativos probados e implementados.</t>
  </si>
  <si>
    <t>Informes de gestión adelantados</t>
  </si>
  <si>
    <t>Gestión para la implementación de radar meteorológico para el monitoreo y seguimiento de las lluvias en tiempo real.</t>
  </si>
  <si>
    <t xml:space="preserve">Pronósticos elaborados. </t>
  </si>
  <si>
    <t>Pronósticos del tiempo y productos desarrollados a partir del modelo del centro europeo.</t>
  </si>
  <si>
    <t>Boletines elaborados en los que se incluye información sobre descargas eléctricas.</t>
  </si>
  <si>
    <t>Seguimiento a las condiciones meteorológicas extremas dadas por la probable ocurrencia de tormentas eléctricas.</t>
  </si>
  <si>
    <t>Boletines elaborados con estándares y calidad de datos.</t>
  </si>
  <si>
    <t>Pronósticos y alertas hidrometeorológicas de manera continua (24 horas al día) y asesoramiento a entidades del SINA y del SNGRD.</t>
  </si>
  <si>
    <t>Entidades asesoradas del SINA y SNGRD.</t>
  </si>
  <si>
    <t>Boletines elaborados de pronósticos emitidos a sectores especializados.</t>
  </si>
  <si>
    <t>Pronósticos especializados a sectores productivos.</t>
  </si>
  <si>
    <t>Informes de mantenimiento al SGI</t>
  </si>
  <si>
    <t>Plan consolidado (informe)</t>
  </si>
  <si>
    <t>Mapas elaborados y divulgados.</t>
  </si>
  <si>
    <t>Mapa nacional de cobertura boscosa, mapa de cambio de la cobertura boscosa, alertas nacionales de deforestación.</t>
  </si>
  <si>
    <t>Implementación  gradual del Inventario Forestal Nacional.</t>
  </si>
  <si>
    <t>Inventario Forestal Nacional implementado gradualmente.</t>
  </si>
  <si>
    <t>Numero de productos temáticos generados</t>
  </si>
  <si>
    <t>Productos temáticos generados</t>
  </si>
  <si>
    <t>Programa elaborado para pronostico de amenaza por deslizamientos.</t>
  </si>
  <si>
    <t>Actualización de información y programa para pronostico de amenaza por deslizamientos</t>
  </si>
  <si>
    <t>Productos temáticos generados como insumo para consolidar el programa de monitoreo de ecosistemas</t>
  </si>
  <si>
    <t>Programa de seguimiento, monitoreo y evaluación de los ecosistemas continentales,  y sus servicios ecosistémicos.</t>
  </si>
  <si>
    <t># Capas oficializadas y cargadas en el portal geográfico del IDEAM</t>
  </si>
  <si>
    <t>SIAC fortalecido y permitiendo el acceso y uso de la información ambiental generada por el SINA para los procesos de toma de decisiones.</t>
  </si>
  <si>
    <t>Subsistemas interoperando en el marco de SIAC.</t>
  </si>
  <si>
    <t>Documento elaborado y publicado.</t>
  </si>
  <si>
    <t>Estudio Nacional del agua 2018.</t>
  </si>
  <si>
    <t>Documentos con avances y productos  temáticos en áreas hidrográficas seleccionadas.</t>
  </si>
  <si>
    <t>Oferta, Hidrodinámica, dinámica de sedimentación, demanda, calidad del agua y riesgos asociados al agua caracterizados en dos áreas hidrográficas.</t>
  </si>
  <si>
    <t>Estadísticas actualizadas año a año de variables hidrológicas de cantidad y calidad.</t>
  </si>
  <si>
    <t>Reporte anual elaborado.</t>
  </si>
  <si>
    <t>Documento con avances en  proceso de acreditación.</t>
  </si>
  <si>
    <t xml:space="preserve">Documento elaborado </t>
  </si>
  <si>
    <t>Documento con análisis fisicoquímicos y bioindicación de calidad del agua del IDEAM.</t>
  </si>
  <si>
    <t>Reporte anual consolidado.</t>
  </si>
  <si>
    <t>Consolidar información de la red y el programa  nacional de aguas subterraneas.</t>
  </si>
  <si>
    <t>Acreditación del laboratorio de calidad ambiental.</t>
  </si>
  <si>
    <t>Documentos con elemenos de análisis para planear la implementación de un sistema de alertas tempranas de calidad de agua</t>
  </si>
  <si>
    <t>Monitoreo nacional de la calidad del agua.</t>
  </si>
  <si>
    <t>Consolidar información de la red de monitoreo de calidad del agua.</t>
  </si>
  <si>
    <t>Información hidrológica actualizada en variables de nivel, caudal, sedimentos y calidad del agua y protocolo del agua.</t>
  </si>
  <si>
    <t>Mapas  elaborados y divulgados.</t>
  </si>
  <si>
    <t>Documento con insumos técnicos desarrollados para modelación.</t>
  </si>
  <si>
    <t>Modelos integrados FEWS.</t>
  </si>
  <si>
    <t>Mapas de crecientes subitas en dos departamentos.</t>
  </si>
  <si>
    <t>Insumos técnicos para modelación hidrometeorológica.</t>
  </si>
  <si>
    <t>Componente hidrológico del sistema de alertas tempranas del IDEAM fortalecido.</t>
  </si>
  <si>
    <t>Reporte anual de actividades del centro nacional de modelación.</t>
  </si>
  <si>
    <t>Implemnetación del plan estratégico del centro nacional de modelación.</t>
  </si>
  <si>
    <t>Nodos regionales del SIRH operando.</t>
  </si>
  <si>
    <t>Capacitaciones realizadas y evaluadas.</t>
  </si>
  <si>
    <t>Nodos regionales del SIRH implementados.</t>
  </si>
  <si>
    <t>Capacitaciones para el fortalecimiento de las capacidades regionales para la gestión de información asociada al agua.</t>
  </si>
  <si>
    <t>Plan de investigación implementado.</t>
  </si>
  <si>
    <t>Plan de investigación del IDEAM formulado e implementado.</t>
  </si>
  <si>
    <t>Estaciones actualizadas tecnológicamente.</t>
  </si>
  <si>
    <t>Estaciones sinópticas automatizadas.</t>
  </si>
  <si>
    <t>Estaciones meteorológicas reubicadas.</t>
  </si>
  <si>
    <t>Laboratorio de calibración implementado.</t>
  </si>
  <si>
    <t>Documentos  de investigación publicados.</t>
  </si>
  <si>
    <t>Documento de Análisis y oientaciones para  zonificación por regiones y conflictos ambientales
Mapas de conflicto de uso de los recursos naturales por región</t>
  </si>
  <si>
    <t>Publicaciones periódicas: Informe del estado del ambiente y de los recursos naturales, calidad del aire, RESPEL, PCB y RUA Manufacturero.</t>
  </si>
  <si>
    <t>Documento de Análisis y oientaciones para  zonificación por regiones y conflictos ambientales
Mapas de conflictos ambientales por región (Amazonía, Orinoquía, Pacífico)</t>
  </si>
  <si>
    <t>Boletines producidos con estándares y calidad de datos.</t>
  </si>
  <si>
    <t xml:space="preserve">Boletines </t>
  </si>
  <si>
    <t>Lineamientos - Protocolos - Orientaciones Sectoriales y Regionales para la gestion de la información para la adaptación y la mitigación del cambio climático</t>
  </si>
  <si>
    <t>Documentos con Lineamientos, Protocolos y orientaciones para la gestion de la información para la adaptación y mitigación del cambio climático en los ámbitos sectorial y regional.</t>
  </si>
  <si>
    <t>Apoyar en la generación de servicios climáticos para las esferas priorizadas de agricultura, energía y salud  - Servicios climáticos  a los diferentes sectores productivos (hidrocarburos, minería, vivienda, transporte, agropecuario, salud) y  consolidar  información especializada por sector.</t>
  </si>
  <si>
    <t>Aeropuertos con Reportes  entregados a OACI y OMM de meteorología a la aeronavegación  a nivel nacional e internacional.</t>
  </si>
  <si>
    <t>Aeropuertos con reportes entregados  con estándares y calidad de datos</t>
  </si>
  <si>
    <t>Generar metodologías de análisis estadístico robusto para generar cálculos de extremos para precipitación y temperatura del aire en la escala mensual</t>
  </si>
  <si>
    <t>Nota Técnica</t>
  </si>
  <si>
    <t>Desarrollar e implementar la metodología para la homegenización y complementación de datos meteorológicos</t>
  </si>
  <si>
    <t>Bases de datos homogenizada y complementada</t>
  </si>
  <si>
    <t>Adquirir e implementar un software para el análisis de bandas hidro-meteorológicas</t>
  </si>
  <si>
    <t>Software implementado</t>
  </si>
  <si>
    <t>Realizar el control de calidad de las variables meteorológicas (dhime) en forma histórica (2017 hacia atrás, 2018 hacia adelante responsabilidad de las áreas operativas)</t>
  </si>
  <si>
    <t>Base de datos con control de calidad</t>
  </si>
  <si>
    <t>Socializar, ajustar y alistar la implementación del protocolo de gestión de datos vr. 0</t>
  </si>
  <si>
    <t>Documento</t>
  </si>
  <si>
    <t>Desarrollar e implementar la metodología para la correlación de datos meteorológicos</t>
  </si>
  <si>
    <t>Analizar datos o insumos técnicos para la atención de pqrs y generación de certificaciones</t>
  </si>
  <si>
    <t>Certificaciones</t>
  </si>
  <si>
    <t>Estudio sobre la sequia en Colombia</t>
  </si>
  <si>
    <t xml:space="preserve">Documento de investigación elaborado.
</t>
  </si>
  <si>
    <t>80% de acuerdo con las solicitudes</t>
  </si>
  <si>
    <t>POR DEFINIR</t>
  </si>
  <si>
    <t>1. Robustecer los procesos del Instituto que aseguren la planeación, seguimiento y control, así como la oportunidad y confiabilidad de la información elaborada</t>
  </si>
  <si>
    <t xml:space="preserve"> 1. Servicio de gestión de calidad</t>
  </si>
  <si>
    <t>1. Certificar a la Entidad en normas internacionales. 
2. Mantener el sistema gestion integrado en el Instituto (NTC-ISO 9001:2015, NTC-ISO 14001:2015, NTC-ISO 27001:2013 y OSHAS 18001). 
3. Desarrollar planes estrategicos que permitan identificar estrategias a fin de cumplir la misionalidad del instituto. 
4. Realizar la gestion de seguimiento y control a traves de expertos y herramientas</t>
  </si>
  <si>
    <t xml:space="preserve">2. Mantener el sistema gestion integrado en el Instituto (NTC-ISO 9001:2015, NTC-ISO 14001:2015, NTC-ISO 27001:2013 y OSHAS 18001). </t>
  </si>
  <si>
    <t>2. Optimizar los procesos de Comunicación Estratégica con los Actores del Sector y de Atención al cliente</t>
  </si>
  <si>
    <t>1. Servicio de atención al ciudadano</t>
  </si>
  <si>
    <t>1. Implementar estrategia de atención al ciudadano.</t>
  </si>
  <si>
    <t>2. Realizar productos comunicacionales (videos, notas, entre otros).</t>
  </si>
  <si>
    <t>2. Servicios de comunicación</t>
  </si>
  <si>
    <t>3. Mejorar la capacidad técnica tecnológica, e  insfraestrutura física del Instituto</t>
  </si>
  <si>
    <t>3. Sedes Adecuadas</t>
  </si>
  <si>
    <t>1. Realizar las adecuaciones requeridas en sedes operativas.</t>
  </si>
  <si>
    <t>4. Realizar la gestion de seguimiento y control a traves de expertos y herramientas</t>
  </si>
  <si>
    <t>1.  Servicios de información para la gestión administrativa</t>
  </si>
  <si>
    <t>1. Adquirir Hardware y Software para la gestión y fortalecimiento de la capacidad instiutucional.</t>
  </si>
  <si>
    <t xml:space="preserve">3. Adecuar centros de cómputo y gestionar los servicios necesarios para garantizar la operatividad de los aplicativos. </t>
  </si>
  <si>
    <t xml:space="preserve">2. Actualizar y operar los portales de la Entidad. </t>
  </si>
  <si>
    <t>2017011000189 FORTALECIMIENTO DE LA GESTIÓN DEL CONOCIMIENTO HIDROLÓGICO, METEOROLÓGICO Y AMBIENTAL
2017011000128 FORTALECER LA GESTIÓN Y DIRECCIÓN DEL INSTITUTO DE HIDROLOGÍA, METEOROLOGÍA Y ESTUDIOS AMBIENTALES PARA EL LOGRO DE LOS RESULTADOS MISIONALES</t>
  </si>
  <si>
    <t>5.  Laboratorio de calidad ambiental acreditado</t>
  </si>
  <si>
    <t>1. Generar datos e información provenientes del seguimiento y monitoreo hidrológico, meteorológico y ambiental.</t>
  </si>
  <si>
    <t>3. Servicio de administracion de los Sistemas de información para los procesos de toma de decisiones</t>
  </si>
  <si>
    <t>3. Divulgar la información y conocimiento que desarrolla el Instituto.</t>
  </si>
  <si>
    <t>2. Consolidar y fortalecer el SIA del IDEAM y el Sistema de Información Ambiental de Colombia -SIAC, operarlo en articulación  con las entidades científicas vinculadas al Ministerio del Ambiente y Desarrollo Sostenible,  autoridades ambientales y demás entidades del SINA</t>
  </si>
  <si>
    <t>1. Servicio de información de datos climáticos y monitoreo</t>
  </si>
  <si>
    <t>3. Realizar  los Pronósticos del tiempo, alertas meteorológicas, alertas tempranas y predicciones estacionales.</t>
  </si>
  <si>
    <t xml:space="preserve">5. Ajustar y mantener el sistema de monitoreo de bosques y carbono. </t>
  </si>
  <si>
    <t xml:space="preserve">6. Servicio de monitoreo de la biodiversidad y los servicios ecosistémicos </t>
  </si>
  <si>
    <t xml:space="preserve">7. Fortalecer el monitoreo y seguimiento de los suelos de la Nación especialmente en lo referente al establecimiento de la línea base de degradación por desertificación y pérdida de carbono,  necesarios para la toma de decisiones de las autoridades ambientales.
</t>
  </si>
  <si>
    <t>3. Fortalecer el SIRH (Sistema de Información de Recurso Hídrico) y operarlo en articulación con las autoridades ambientales y el Ministerio de Ambiente y Desarrollo Sostenible.</t>
  </si>
  <si>
    <t>4. Servicio de modelación hidrodinámica</t>
  </si>
  <si>
    <t>1. Realizar modelación orientada a pronosticos hidrologicos en el  Centro Nacional de Modelación.</t>
  </si>
  <si>
    <t xml:space="preserve">1. Documentos técnicos para la planificación sectorial y la gestión ambiental </t>
  </si>
  <si>
    <t>2. Generar conocimiento sobre la dinámica de los recursos naturales y su interacción con la sociedad.</t>
  </si>
  <si>
    <t>1. Adquirir, construir y/o adecuar estaciones automáticas.</t>
  </si>
  <si>
    <t>2. Servicio de monitoreo y seguimiento hidrometeorológico</t>
  </si>
  <si>
    <t>1. Administrar los  sistemas de información  para RUA, RESPEL, PCB, RETC Y RUM.</t>
  </si>
  <si>
    <t>7. Servicios de  administración de Registro de establecimientos</t>
  </si>
  <si>
    <t>1. Analizar datos o insumos técnicos relacionados con temas de competencia del Instituto.</t>
  </si>
  <si>
    <t>1. Realizar las visitas de evaluación para generar informes y actos administrativos relacionados con la autorización y acreditación del laboratorio.</t>
  </si>
  <si>
    <t>1. Servicio de acreditación de laboratorios y organizaciones</t>
  </si>
  <si>
    <t>1. Realizar asistencia  técnica a  las entidades del SINA, SNGRD y Sector Productivo con respectos a los pronosticos especializados.</t>
  </si>
  <si>
    <t>2. Servicios de asistencia técnica a las entidades del SINA,  SNGRD y Sector Productivo.</t>
  </si>
  <si>
    <t>2. Generar y analizar  datos, información o insumos técnicos generados por la Red de estaciones para la consolidación del banco de datos en el Instituto.</t>
  </si>
  <si>
    <t>1. Realizar monitoreo, seguimiento y evaluación de los ecosistemas que forman el patrimonio ambiental  de Colombia.</t>
  </si>
  <si>
    <t>2. Generar reportes de  la información hidrológica e hidrogeológica  sobre cantidad y calidad del agua.</t>
  </si>
  <si>
    <t>3. Servicio de monitoreo hidrológico</t>
  </si>
  <si>
    <t>1. Generación de insumos Técnicos para monitoreo hidrologico.</t>
  </si>
  <si>
    <t>2. Operar,  mantener la red de estaciones.</t>
  </si>
  <si>
    <t xml:space="preserve"> 4. Obtener la licencia del Modelo del Centro Europeo. </t>
  </si>
  <si>
    <t>2. Fortalecer física y tecnológicamente el laboratorio de calidad ambiental.</t>
  </si>
  <si>
    <t>4. Continuar con la Implementación y actualización del  Inventario Forestal Nacional (IFN), el cual está articulado con el Sistema de Monitoreo de Bosques y Carbono (SMBYC) para el MRV (monitoreo, reporte y verificación) del País.</t>
  </si>
  <si>
    <t>Fortalecer el programa de seguimiento y monitoreo de los suelos y las tierras (Glaciares)</t>
  </si>
  <si>
    <t>6. Realizar el monitoreo de los glaciares de Colombia.</t>
  </si>
  <si>
    <t>2.  Elaborar documentos técnicos, protocolos, planes, mapas, informes, escenarios y estudios para sustentar decisiones.</t>
  </si>
  <si>
    <t>Adquisición de equipos de monitoreo (Buenaventura)</t>
  </si>
  <si>
    <t>TOTAL PLAN DE ACCIÓN POR PROYECTO DE INVERSIÓN Y FUENTE DE RECURSOS</t>
  </si>
  <si>
    <t>Plataforma tecnológica disponible.</t>
  </si>
  <si>
    <t>Disponibilidad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</si>
  <si>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</si>
  <si>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</si>
  <si>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</si>
  <si>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</si>
  <si>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ALINEACIÓN DE LOS PLANES</t>
  </si>
  <si>
    <t>PLAN ESTRATÉGICO INSTITUCIONAL 2015-2018</t>
  </si>
  <si>
    <t xml:space="preserve">PLAN ESTRATÉGICO SECTOR DE AMBIENTE Y DESARROLLO SOSTENIBLE 2015-2018 </t>
  </si>
  <si>
    <t>DIMENSIONES DE MIPG</t>
  </si>
  <si>
    <t xml:space="preserve">PROCESO ASOCIADO </t>
  </si>
  <si>
    <t xml:space="preserve">POLÍTICAS DE GESTIÓN Y DESEMPEÑO INSTITUCIONAL </t>
  </si>
  <si>
    <t>PLAN ESTRATÉGICO DE TALENTO HUMANO</t>
  </si>
  <si>
    <t>PLAN DE PREVISIÓN DE RECURSOS HUMANO</t>
  </si>
  <si>
    <t>PLAN DE VACANTES</t>
  </si>
  <si>
    <t>PLAN DE INCENTIVOS</t>
  </si>
  <si>
    <t>PLAN DE TRABAJO ANUAL EN SEGURIDAD Y SALUD EN EL TRABAJO</t>
  </si>
  <si>
    <t>PLAN ANUAL DE ADQUISICIONES</t>
  </si>
  <si>
    <t>PLAN INSTITUCIONAL DE ARCHIVO - PINAR</t>
  </si>
  <si>
    <t>PLAN DE SEGURIDAD Y PRIVACIDAD DE LA INFORMACIÓN</t>
  </si>
  <si>
    <t>PLAN DE TRATAMIENTO DE RIESGOS DE SEGURIDAD Y PRIVACIDAD DE LA INFORMACIÓN</t>
  </si>
  <si>
    <t>2.0</t>
  </si>
  <si>
    <t>PAAC</t>
  </si>
  <si>
    <t>PLAN INSTIT. DE CAPACITACIÓN</t>
  </si>
  <si>
    <t>3. Gestión con valores para resultados</t>
  </si>
  <si>
    <t xml:space="preserve">2. Direccionamiento Estratégico y Planeación </t>
  </si>
  <si>
    <t>Estratégico - Gestión de la Planeación</t>
  </si>
  <si>
    <t>N/A</t>
  </si>
  <si>
    <t xml:space="preserve">Apoyo - Gestión de servicios administrativos
</t>
  </si>
  <si>
    <t xml:space="preserve">3. Gestión con valores para resultados
</t>
  </si>
  <si>
    <t xml:space="preserve">Estratégico - Gestión de las Comunicaciones
</t>
  </si>
  <si>
    <t>Transparencia, acceso a la información pública y lucha contra la corrupción; participación ciudadana en la gestión</t>
  </si>
  <si>
    <t>2. Direccionamiento Estratégico y Planeación;
3. Gestión con valores para resultados; 5. Información y comunicación; 6. Gestión del conocimiento y la innovación</t>
  </si>
  <si>
    <t>2. Direccionamiento Estratégico y Planeación; 3. Gestión con valores para resultados;
5. Información y comunicación</t>
  </si>
  <si>
    <t>1. Talento Humano</t>
  </si>
  <si>
    <t xml:space="preserve">Apoyo - Gestión del Desarrollo del Talento Humano
</t>
  </si>
  <si>
    <t>PLAN ESTRATÉGICO DE TECNOLOGÍAS DE LA INFORMACIÓN Y COMUNICACIONES 2017-2020</t>
  </si>
  <si>
    <t xml:space="preserve">1. Talento Humano; 3. Gestión con valores para resultados;
5. Información y comunicación </t>
  </si>
  <si>
    <t>Apoyo - Gestión de servicios administrativos; gestión jurídica y contractual; Gestión del desarrollo del Talento Humano; Gestión Financiera</t>
  </si>
  <si>
    <t>Gestión presupuestal y eficienca del gasto público; Fortalecimiento organizacional y simplificación de procesos; participación ciudadana; Transparencia, acceso a la información pública y lucha contra la corrupción</t>
  </si>
  <si>
    <t>Fortalecimiento organizacional y simplificación de procesos; Gestión presupuestal y eficienca del gasto público</t>
  </si>
  <si>
    <t>Misional - Gestión de la Atención al ciudadano</t>
  </si>
  <si>
    <t>Planeación Institucional; Transparencia, acceso a la información pública y lucha contra la corrupción; participación ciudadana en la gestión; gestión documental</t>
  </si>
  <si>
    <t>Servicio al Ciudadano; Transparencia, acceso a la información pública y lucha contra la corrupción; participación ciudadana en la gestión pública</t>
  </si>
  <si>
    <t xml:space="preserve">Estratégico - Gestión de Tecnología de Información y Comunicaciones
</t>
  </si>
  <si>
    <t>Gestión presupuestal y eficienca del gasto público; Fortalecimiento organizacional y simplificación de procesos; defensa jurídica; participación ciudadana; Transparencia, acceso a la información pública y lucha contra la corrupción</t>
  </si>
  <si>
    <t>Planeación Institucional; Gobierno Digital, Seguridad Digital, Gestión del conocimiento y la innovación</t>
  </si>
  <si>
    <t>2. Direccionamiento Estratégico y Planeación; 3. Gestión con valores para resultados; 6. Gestión del Conocimiento y la innovación</t>
  </si>
  <si>
    <t>2. Direccionamiento Estratégico y Planeación; 3. Gestión con valores para resultados; 5. Información y comunicación; 6. Gestión del Conocimiento y la innovación</t>
  </si>
  <si>
    <t>Planeación Institucional; Gobierno Digital, Seguridad Digital, gestión documental,  Gestión del conocimiento y la innovación</t>
  </si>
  <si>
    <t>Planeación Institucional; Gobierno Digital, Seguridad Digital, Gestión del conocimiento y la innovación, transparencia y acceso a la información</t>
  </si>
  <si>
    <t>Misional - Generación de datos e información hidrometeorológica y ambiental para la toma de decisiones; Generación de conocimiento e investigación y Servicios</t>
  </si>
  <si>
    <t>3. Gestión con valores para resultados; 5. Información y comunicación; 6. Gestión del Conocimiento y la innovación</t>
  </si>
  <si>
    <t>Gestión Estratégica de Talento Humano; Integridad</t>
  </si>
  <si>
    <t>Talento Humano; fortalecimiento organizacional y simplificación de procesos; Gestión del conocimiento y la innovación</t>
  </si>
  <si>
    <t xml:space="preserve">Estratégico - Gestión de la Planeación; Gestión del SGI </t>
  </si>
  <si>
    <t>Todas las dimensiones de MIPG</t>
  </si>
  <si>
    <t>Todas las 16 políticas de gestión y desempeño</t>
  </si>
  <si>
    <t>Transparencia, acceso a la información pública y lucha contra la corrupción; servicio al ciudadano</t>
  </si>
  <si>
    <t>Estratégico - Gestión de la Planeación; Misional - Generación de datos e información hidrometeorológica y ambiental para la toma de decisiones; Generación de conocimiento e investigación y Servicios</t>
  </si>
  <si>
    <t>Planeación Institucional, Gestión presupuestal y eficiencia del gasto público; Talento Humano; fortalecimiento organizacional y simplificación de procesos; Gestión del conocimiento y la innovación</t>
  </si>
  <si>
    <t>Ver anexo 1 Plan Estratégico Sectorial 2015-2018</t>
  </si>
  <si>
    <t>Ver anexo 2 Plan Estratégico de Talento Humano 2015-2018</t>
  </si>
  <si>
    <t>Ver anexo 3 Plan Anual Vacantes 2018</t>
  </si>
  <si>
    <t>Ver anexo 4 Plan anual de previsión de recursos humanos 2018</t>
  </si>
  <si>
    <t>Ver anexo 5 Plan de Capacitación 2018</t>
  </si>
  <si>
    <t>Ver anexo 6 Plan de Incentivos 2018</t>
  </si>
  <si>
    <t>Ver anexo 7  Plan de trabajo Anual en Seguridad y Salud en el trabajo del IDEAM</t>
  </si>
  <si>
    <t>Ver anexo 8  PETIC 2017-2020 del  IDEAM</t>
  </si>
  <si>
    <t>Ver anexo 9 Plan de Seguridad y Privacidad de la información</t>
  </si>
  <si>
    <t>Ver anexo 10  Plan de tratamiento de riesgos de seguridad y privacidad de la información</t>
  </si>
  <si>
    <t>Ver anexo 12  PAAC 2018</t>
  </si>
  <si>
    <t>Ver anexo 13 PINAR - vigencia 2018</t>
  </si>
  <si>
    <t>Ver anexo 11 Plan Anual de Adquisiciones vigencia 2018 -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</si>
</sst>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* #,##0.00_);_(&quot;$&quot;* \(#,##0.00\);_(&quot;$&quot;* &quot;-&quot;??_);_(@_)"/>
    <numFmt numFmtId="166" formatCode="_(&quot;$&quot;\ * #,##0_);_(&quot;$&quot;\ * \(#,##0\);_(&quot;$&quot;\ * &quot;-&quot;_);_(@_)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mbria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CE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9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5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41" fontId="0" fillId="0" borderId="1" xfId="7" applyFont="1" applyBorder="1" applyAlignment="1">
      <alignment vertical="center" wrapText="1"/>
    </xf>
    <xf numFmtId="9" fontId="0" fillId="0" borderId="1" xfId="8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5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5" fontId="0" fillId="0" borderId="1" xfId="6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4" fillId="0" borderId="1" xfId="5" applyFont="1" applyFill="1" applyBorder="1" applyAlignment="1">
      <alignment vertical="center" wrapText="1"/>
    </xf>
    <xf numFmtId="166" fontId="15" fillId="0" borderId="0" xfId="0" applyNumberFormat="1" applyFont="1" applyFill="1" applyBorder="1"/>
    <xf numFmtId="0" fontId="0" fillId="0" borderId="0" xfId="0" applyBorder="1" applyAlignment="1">
      <alignment vertical="center" wrapText="1"/>
    </xf>
    <xf numFmtId="164" fontId="0" fillId="0" borderId="0" xfId="5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2" fillId="0" borderId="1" xfId="5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2" xfId="5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164" fontId="0" fillId="0" borderId="3" xfId="5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5" borderId="44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0" fillId="9" borderId="12" xfId="0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9" borderId="14" xfId="0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0" fillId="5" borderId="45" xfId="0" applyFill="1" applyBorder="1" applyAlignment="1">
      <alignment vertical="center" wrapText="1"/>
    </xf>
    <xf numFmtId="9" fontId="0" fillId="0" borderId="2" xfId="8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15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4" fontId="5" fillId="8" borderId="39" xfId="0" applyNumberFormat="1" applyFont="1" applyFill="1" applyBorder="1" applyAlignment="1">
      <alignment horizontal="center" vertical="center" wrapText="1"/>
    </xf>
    <xf numFmtId="14" fontId="5" fillId="8" borderId="37" xfId="0" applyNumberFormat="1" applyFont="1" applyFill="1" applyBorder="1" applyAlignment="1">
      <alignment horizontal="center" vertical="center" wrapText="1"/>
    </xf>
    <xf numFmtId="14" fontId="5" fillId="8" borderId="43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0" fillId="0" borderId="2" xfId="5" applyFont="1" applyFill="1" applyBorder="1" applyAlignment="1">
      <alignment horizontal="center" vertical="center" wrapText="1"/>
    </xf>
    <xf numFmtId="164" fontId="0" fillId="0" borderId="28" xfId="5" applyFont="1" applyFill="1" applyBorder="1" applyAlignment="1">
      <alignment horizontal="center" vertical="center" wrapText="1"/>
    </xf>
    <xf numFmtId="164" fontId="0" fillId="0" borderId="3" xfId="5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47" xfId="9" applyBorder="1" applyAlignment="1">
      <alignment horizontal="center" vertical="center" wrapText="1"/>
    </xf>
    <xf numFmtId="0" fontId="18" fillId="0" borderId="48" xfId="9" applyBorder="1" applyAlignment="1">
      <alignment horizontal="center" vertical="center" wrapText="1"/>
    </xf>
    <xf numFmtId="0" fontId="18" fillId="0" borderId="50" xfId="9" applyBorder="1" applyAlignment="1">
      <alignment horizontal="center" vertical="center" wrapText="1"/>
    </xf>
  </cellXfs>
  <cellStyles count="10">
    <cellStyle name="Hipervínculo" xfId="9" builtinId="8"/>
    <cellStyle name="Millares [0]" xfId="7" builtinId="6"/>
    <cellStyle name="Millares 2" xfId="3"/>
    <cellStyle name="Moneda" xfId="6" builtinId="4"/>
    <cellStyle name="Moneda [0]" xfId="5" builtinId="7"/>
    <cellStyle name="Moneda [0] 2" xfId="4"/>
    <cellStyle name="Normal" xfId="0" builtinId="0"/>
    <cellStyle name="Normal 2" xfId="1"/>
    <cellStyle name="Porcentaje" xfId="8" builtinId="5"/>
    <cellStyle name="TableStyleLight1" xfId="2"/>
  </cellStyles>
  <dxfs count="0"/>
  <tableStyles count="0" defaultTableStyle="TableStyleMedium2" defaultPivotStyle="PivotStyleLight16"/>
  <colors>
    <mruColors>
      <color rgb="FFFECEE9"/>
      <color rgb="FF9966FF"/>
      <color rgb="FF6F5B2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79375</xdr:rowOff>
    </xdr:from>
    <xdr:to>
      <xdr:col>1</xdr:col>
      <xdr:colOff>49484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79375"/>
          <a:ext cx="1024209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lan%20de%20Adquisicines_Actualizacion%2012%20de%20julio%20de%202018.xlsx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TALENTO%20HUMANO\PLAN%20DE%20BIENESTAR%20SOCIAL%20E%20INCENTIVOS%202018.pdf" TargetMode="External"/><Relationship Id="rId7" Type="http://schemas.openxmlformats.org/officeDocument/2006/relationships/hyperlink" Target="PLANES%20(INFORM&#193;TICA)\E-SGI-M004%20PLAN%20DE%20TRATAM%20DE%20RIESGOS%20DE%20SEG.%20Y%20PRIV.%20DE%20LA%20INFORMACI&#211;N.doc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TALENTO%20HUMANO\PLAN%20INSTITUCIONAL%20DE%20CAPACITACI&#211;N%20-%20PIC%202018%20%2010%20de%20julio%20de%202018.pdf" TargetMode="External"/><Relationship Id="rId1" Type="http://schemas.openxmlformats.org/officeDocument/2006/relationships/hyperlink" Target="PLAN_ESTRATEGICO_SECTORIAL_2015-2018_versi&#243;n_1.pdf" TargetMode="External"/><Relationship Id="rId6" Type="http://schemas.openxmlformats.org/officeDocument/2006/relationships/hyperlink" Target="PLANES%20(INFORM&#193;TICA)\E-SGI-SI-M003%20PLAN%20DE%20SEGURIDAD%20Y%20PRIVACIDAD%20DE%20LA%20INFORMACI&#211;N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PLANES%20(INFORM&#193;TICA)\PETIC%202017-2020_V3.5.docx" TargetMode="External"/><Relationship Id="rId10" Type="http://schemas.openxmlformats.org/officeDocument/2006/relationships/hyperlink" Target="GESTION%20DOCUMENTAL\PLAN%20DE%20ACCI&#211;N%20GESTION%20DOCUMENTAL%202018%20(1).xlsx" TargetMode="External"/><Relationship Id="rId4" Type="http://schemas.openxmlformats.org/officeDocument/2006/relationships/hyperlink" Target="plan%20anual%20de%20trabajo%20para%202018.xlsx" TargetMode="External"/><Relationship Id="rId9" Type="http://schemas.openxmlformats.org/officeDocument/2006/relationships/hyperlink" Target="IDEAM%20PAAC%202018%20V2.xlsx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R95"/>
  <sheetViews>
    <sheetView tabSelected="1" topLeftCell="A10" zoomScale="60" zoomScaleNormal="60" workbookViewId="0">
      <pane xSplit="12660" ySplit="3195" topLeftCell="N82" activePane="bottomLeft"/>
      <selection activeCell="A10" sqref="A10:M10"/>
      <selection pane="topRight" activeCell="Q8" sqref="Q1:Q1048576"/>
      <selection pane="bottomLeft" activeCell="A83" sqref="A83"/>
      <selection pane="bottomRight" activeCell="N13" sqref="N13"/>
    </sheetView>
  </sheetViews>
  <sheetFormatPr baseColWidth="10" defaultColWidth="10.85546875" defaultRowHeight="15" x14ac:dyDescent="0.25"/>
  <cols>
    <col min="1" max="1" width="16.42578125" style="1" customWidth="1"/>
    <col min="2" max="2" width="17.42578125" style="1" customWidth="1"/>
    <col min="3" max="4" width="13.5703125" style="1" customWidth="1"/>
    <col min="5" max="5" width="12.85546875" style="1" customWidth="1"/>
    <col min="6" max="7" width="14.5703125" style="1" customWidth="1"/>
    <col min="8" max="9" width="16.5703125" style="1" customWidth="1"/>
    <col min="10" max="10" width="15.85546875" style="1" customWidth="1"/>
    <col min="11" max="11" width="18.85546875" style="41" customWidth="1"/>
    <col min="12" max="12" width="10.85546875" style="41" customWidth="1"/>
    <col min="13" max="13" width="13.42578125" style="41" customWidth="1"/>
    <col min="14" max="14" width="18" style="41" customWidth="1"/>
    <col min="15" max="16" width="20.42578125" style="41" customWidth="1"/>
    <col min="17" max="17" width="22.140625" style="1" customWidth="1"/>
    <col min="18" max="18" width="24.5703125" style="1" customWidth="1"/>
    <col min="19" max="19" width="14.85546875" style="1" customWidth="1"/>
    <col min="20" max="20" width="56.140625" style="1" customWidth="1"/>
    <col min="21" max="21" width="29.85546875" style="1" customWidth="1"/>
    <col min="22" max="22" width="10.42578125" style="1" customWidth="1"/>
    <col min="23" max="23" width="21.5703125" style="1" customWidth="1"/>
    <col min="24" max="24" width="11.5703125" style="1" hidden="1" customWidth="1"/>
    <col min="25" max="25" width="13.85546875" style="1" hidden="1" customWidth="1"/>
    <col min="26" max="26" width="30.5703125" style="1" customWidth="1"/>
    <col min="27" max="27" width="24.42578125" style="1" customWidth="1"/>
    <col min="28" max="28" width="18.7109375" style="1" customWidth="1"/>
    <col min="29" max="29" width="33.5703125" style="1" customWidth="1"/>
    <col min="30" max="30" width="20" style="1" hidden="1" customWidth="1"/>
    <col min="31" max="31" width="24.42578125" style="1" hidden="1" customWidth="1"/>
    <col min="32" max="32" width="20.5703125" style="1" customWidth="1"/>
    <col min="33" max="33" width="18.5703125" style="1" customWidth="1"/>
    <col min="34" max="37" width="25.5703125" style="1" customWidth="1"/>
    <col min="38" max="38" width="42.140625" style="1" customWidth="1"/>
    <col min="39" max="39" width="25" style="1" customWidth="1"/>
    <col min="40" max="41" width="10.85546875" style="1"/>
    <col min="42" max="42" width="14.7109375" style="1" bestFit="1" customWidth="1"/>
    <col min="43" max="43" width="10.85546875" style="1"/>
    <col min="44" max="44" width="17.42578125" style="1" bestFit="1" customWidth="1"/>
    <col min="45" max="16384" width="10.85546875" style="1"/>
  </cols>
  <sheetData>
    <row r="1" spans="1:44" ht="14.45" customHeight="1" x14ac:dyDescent="0.25">
      <c r="A1" s="99" t="s">
        <v>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00"/>
      <c r="AM1" s="5" t="s">
        <v>18</v>
      </c>
      <c r="AN1" s="6"/>
      <c r="AO1" s="6"/>
      <c r="AP1" s="6"/>
      <c r="AQ1" s="6"/>
    </row>
    <row r="2" spans="1:44" ht="14.4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100"/>
      <c r="AM2" s="7" t="s">
        <v>66</v>
      </c>
      <c r="AN2" s="6"/>
      <c r="AO2" s="6"/>
      <c r="AP2" s="6"/>
      <c r="AQ2" s="6"/>
    </row>
    <row r="3" spans="1:44" ht="14.4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00"/>
      <c r="AM3" s="7" t="s">
        <v>67</v>
      </c>
      <c r="AN3" s="6"/>
      <c r="AO3" s="6"/>
      <c r="AP3" s="6"/>
      <c r="AQ3" s="6"/>
    </row>
    <row r="4" spans="1:44" ht="15" customHeight="1" thickBot="1" x14ac:dyDescent="0.3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00"/>
      <c r="AM4" s="8" t="s">
        <v>0</v>
      </c>
      <c r="AN4" s="6"/>
      <c r="AO4" s="6"/>
      <c r="AP4" s="6"/>
      <c r="AQ4" s="6"/>
    </row>
    <row r="5" spans="1:44" ht="24.75" customHeight="1" x14ac:dyDescent="0.25">
      <c r="A5" s="101" t="s">
        <v>7</v>
      </c>
      <c r="B5" s="82"/>
      <c r="C5" s="82"/>
      <c r="D5" s="82"/>
      <c r="E5" s="82"/>
      <c r="F5" s="82"/>
      <c r="G5" s="82"/>
      <c r="H5" s="82"/>
      <c r="I5" s="82"/>
      <c r="J5" s="102"/>
      <c r="K5" s="81">
        <v>2018</v>
      </c>
      <c r="L5" s="82"/>
      <c r="M5" s="82"/>
      <c r="N5" s="82"/>
      <c r="O5" s="82"/>
      <c r="P5" s="82"/>
      <c r="Q5" s="83"/>
      <c r="U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9"/>
    </row>
    <row r="6" spans="1:44" ht="28.5" customHeight="1" x14ac:dyDescent="0.25">
      <c r="A6" s="103" t="s">
        <v>20</v>
      </c>
      <c r="B6" s="104"/>
      <c r="C6" s="104"/>
      <c r="D6" s="104"/>
      <c r="E6" s="104"/>
      <c r="F6" s="104"/>
      <c r="G6" s="104"/>
      <c r="H6" s="104"/>
      <c r="I6" s="104"/>
      <c r="J6" s="105"/>
      <c r="K6" s="84" t="s">
        <v>249</v>
      </c>
      <c r="L6" s="85"/>
      <c r="M6" s="85"/>
      <c r="N6" s="85"/>
      <c r="O6" s="85"/>
      <c r="P6" s="85"/>
      <c r="Q6" s="86"/>
      <c r="U6" s="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9"/>
    </row>
    <row r="7" spans="1:44" ht="33" customHeight="1" thickBot="1" x14ac:dyDescent="0.3">
      <c r="A7" s="106" t="s">
        <v>17</v>
      </c>
      <c r="B7" s="107"/>
      <c r="C7" s="107"/>
      <c r="D7" s="107"/>
      <c r="E7" s="107"/>
      <c r="F7" s="107"/>
      <c r="G7" s="107"/>
      <c r="H7" s="107"/>
      <c r="I7" s="107"/>
      <c r="J7" s="108"/>
      <c r="K7" s="87">
        <v>43312</v>
      </c>
      <c r="L7" s="88"/>
      <c r="M7" s="88"/>
      <c r="N7" s="88"/>
      <c r="O7" s="88"/>
      <c r="P7" s="88"/>
      <c r="Q7" s="89"/>
      <c r="U7" s="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9"/>
    </row>
    <row r="8" spans="1:44" ht="15.75" thickBot="1" x14ac:dyDescent="0.3"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s="3" customFormat="1" ht="30" customHeight="1" thickBot="1" x14ac:dyDescent="0.3">
      <c r="A9" s="109" t="s">
        <v>68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2"/>
      <c r="AN9" s="2"/>
      <c r="AO9" s="2"/>
      <c r="AP9" s="2"/>
    </row>
    <row r="10" spans="1:44" s="3" customFormat="1" ht="27" customHeight="1" x14ac:dyDescent="0.25">
      <c r="A10" s="93" t="s">
        <v>234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 t="s">
        <v>238</v>
      </c>
      <c r="O10" s="96" t="s">
        <v>237</v>
      </c>
      <c r="P10" s="96" t="s">
        <v>239</v>
      </c>
      <c r="Q10" s="96" t="s">
        <v>8</v>
      </c>
      <c r="R10" s="146" t="s">
        <v>11</v>
      </c>
      <c r="S10" s="146" t="s">
        <v>10</v>
      </c>
      <c r="T10" s="154" t="s">
        <v>69</v>
      </c>
      <c r="U10" s="96" t="s">
        <v>6</v>
      </c>
      <c r="V10" s="146" t="s">
        <v>5</v>
      </c>
      <c r="W10" s="149" t="s">
        <v>4</v>
      </c>
      <c r="X10" s="157" t="s">
        <v>13</v>
      </c>
      <c r="Y10" s="149" t="s">
        <v>14</v>
      </c>
      <c r="Z10" s="144" t="s">
        <v>21</v>
      </c>
      <c r="AA10" s="145"/>
      <c r="AB10" s="145"/>
      <c r="AC10" s="139"/>
      <c r="AD10" s="144" t="s">
        <v>2</v>
      </c>
      <c r="AE10" s="139"/>
      <c r="AF10" s="146" t="s">
        <v>9</v>
      </c>
      <c r="AG10" s="146" t="s">
        <v>22</v>
      </c>
      <c r="AH10" s="134"/>
      <c r="AI10" s="134"/>
      <c r="AJ10" s="134"/>
      <c r="AK10" s="134"/>
      <c r="AL10" s="135"/>
      <c r="AM10" s="139" t="s">
        <v>16</v>
      </c>
      <c r="AN10" s="2"/>
      <c r="AO10" s="2"/>
      <c r="AP10" s="4"/>
    </row>
    <row r="11" spans="1:44" s="3" customFormat="1" ht="30.75" customHeight="1" x14ac:dyDescent="0.25">
      <c r="A11" s="79" t="s">
        <v>236</v>
      </c>
      <c r="B11" s="90" t="s">
        <v>235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2"/>
      <c r="N11" s="97"/>
      <c r="O11" s="97"/>
      <c r="P11" s="97"/>
      <c r="Q11" s="97"/>
      <c r="R11" s="147"/>
      <c r="S11" s="147"/>
      <c r="T11" s="155"/>
      <c r="U11" s="97"/>
      <c r="V11" s="147"/>
      <c r="W11" s="150"/>
      <c r="X11" s="158"/>
      <c r="Y11" s="150"/>
      <c r="Z11" s="98" t="s">
        <v>21</v>
      </c>
      <c r="AA11" s="98" t="s">
        <v>1</v>
      </c>
      <c r="AB11" s="142" t="s">
        <v>6</v>
      </c>
      <c r="AC11" s="152" t="s">
        <v>3</v>
      </c>
      <c r="AD11" s="98" t="s">
        <v>3</v>
      </c>
      <c r="AE11" s="152" t="s">
        <v>6</v>
      </c>
      <c r="AF11" s="147"/>
      <c r="AG11" s="147"/>
      <c r="AH11" s="136"/>
      <c r="AI11" s="136"/>
      <c r="AJ11" s="136"/>
      <c r="AK11" s="136"/>
      <c r="AL11" s="137"/>
      <c r="AM11" s="140"/>
      <c r="AN11" s="4"/>
      <c r="AO11" s="4"/>
    </row>
    <row r="12" spans="1:44" ht="192" customHeight="1" thickBot="1" x14ac:dyDescent="0.3">
      <c r="A12" s="80"/>
      <c r="B12" s="48" t="s">
        <v>240</v>
      </c>
      <c r="C12" s="48" t="s">
        <v>242</v>
      </c>
      <c r="D12" s="48" t="s">
        <v>241</v>
      </c>
      <c r="E12" s="48" t="s">
        <v>251</v>
      </c>
      <c r="F12" s="48" t="s">
        <v>243</v>
      </c>
      <c r="G12" s="48" t="s">
        <v>244</v>
      </c>
      <c r="H12" s="48" t="s">
        <v>264</v>
      </c>
      <c r="I12" s="48" t="s">
        <v>247</v>
      </c>
      <c r="J12" s="48" t="s">
        <v>248</v>
      </c>
      <c r="K12" s="48" t="s">
        <v>245</v>
      </c>
      <c r="L12" s="48" t="s">
        <v>250</v>
      </c>
      <c r="M12" s="49" t="s">
        <v>246</v>
      </c>
      <c r="N12" s="98"/>
      <c r="O12" s="98"/>
      <c r="P12" s="98"/>
      <c r="Q12" s="133"/>
      <c r="R12" s="148"/>
      <c r="S12" s="148"/>
      <c r="T12" s="156"/>
      <c r="U12" s="133"/>
      <c r="V12" s="148"/>
      <c r="W12" s="151"/>
      <c r="X12" s="159"/>
      <c r="Y12" s="151"/>
      <c r="Z12" s="138"/>
      <c r="AA12" s="138"/>
      <c r="AB12" s="143"/>
      <c r="AC12" s="153"/>
      <c r="AD12" s="138"/>
      <c r="AE12" s="153"/>
      <c r="AF12" s="148"/>
      <c r="AG12" s="148"/>
      <c r="AH12" s="46" t="s">
        <v>41</v>
      </c>
      <c r="AI12" s="46" t="s">
        <v>61</v>
      </c>
      <c r="AJ12" s="46" t="s">
        <v>62</v>
      </c>
      <c r="AK12" s="46" t="s">
        <v>42</v>
      </c>
      <c r="AL12" s="47" t="s">
        <v>12</v>
      </c>
      <c r="AM12" s="141"/>
    </row>
    <row r="13" spans="1:44" ht="95.25" customHeight="1" x14ac:dyDescent="0.25">
      <c r="A13" s="55"/>
      <c r="B13" s="56"/>
      <c r="C13" s="57" t="s">
        <v>255</v>
      </c>
      <c r="D13" s="57" t="s">
        <v>255</v>
      </c>
      <c r="E13" s="57" t="s">
        <v>255</v>
      </c>
      <c r="F13" s="57" t="s">
        <v>255</v>
      </c>
      <c r="G13" s="56"/>
      <c r="H13" s="56"/>
      <c r="I13" s="56"/>
      <c r="J13" s="56"/>
      <c r="K13" s="58"/>
      <c r="L13" s="57" t="s">
        <v>255</v>
      </c>
      <c r="M13" s="59" t="s">
        <v>255</v>
      </c>
      <c r="N13" s="75" t="s">
        <v>256</v>
      </c>
      <c r="O13" s="57" t="s">
        <v>257</v>
      </c>
      <c r="P13" s="59" t="s">
        <v>268</v>
      </c>
      <c r="Q13" s="52" t="s">
        <v>23</v>
      </c>
      <c r="R13" s="40" t="s">
        <v>27</v>
      </c>
      <c r="S13" s="37">
        <v>1</v>
      </c>
      <c r="T13" s="40" t="s">
        <v>24</v>
      </c>
      <c r="U13" s="40" t="s">
        <v>24</v>
      </c>
      <c r="V13" s="40">
        <v>2</v>
      </c>
      <c r="W13" s="40" t="s">
        <v>77</v>
      </c>
      <c r="X13" s="40"/>
      <c r="Y13" s="40"/>
      <c r="Z13" s="42" t="s">
        <v>71</v>
      </c>
      <c r="AA13" s="40" t="s">
        <v>181</v>
      </c>
      <c r="AB13" s="40" t="s">
        <v>182</v>
      </c>
      <c r="AC13" s="40" t="s">
        <v>183</v>
      </c>
      <c r="AD13" s="40"/>
      <c r="AE13" s="40"/>
      <c r="AF13" s="43">
        <v>43101</v>
      </c>
      <c r="AG13" s="43">
        <v>43465</v>
      </c>
      <c r="AH13" s="44"/>
      <c r="AI13" s="44"/>
      <c r="AJ13" s="44"/>
      <c r="AK13" s="44"/>
      <c r="AL13" s="44">
        <f>SUM(AH13:AK13)</f>
        <v>0</v>
      </c>
      <c r="AM13" s="45"/>
    </row>
    <row r="14" spans="1:44" ht="190.5" customHeight="1" x14ac:dyDescent="0.25">
      <c r="A14" s="60"/>
      <c r="B14" s="50"/>
      <c r="C14" s="11" t="s">
        <v>255</v>
      </c>
      <c r="D14" s="11" t="s">
        <v>255</v>
      </c>
      <c r="E14" s="11" t="s">
        <v>255</v>
      </c>
      <c r="F14" s="11" t="s">
        <v>255</v>
      </c>
      <c r="G14" s="11" t="s">
        <v>255</v>
      </c>
      <c r="H14" s="50"/>
      <c r="I14" s="11" t="s">
        <v>255</v>
      </c>
      <c r="J14" s="11" t="s">
        <v>255</v>
      </c>
      <c r="K14" s="51"/>
      <c r="L14" s="11" t="s">
        <v>255</v>
      </c>
      <c r="M14" s="69"/>
      <c r="N14" s="76" t="s">
        <v>258</v>
      </c>
      <c r="O14" s="11" t="s">
        <v>260</v>
      </c>
      <c r="P14" s="61" t="s">
        <v>259</v>
      </c>
      <c r="Q14" s="53" t="s">
        <v>23</v>
      </c>
      <c r="R14" s="10" t="s">
        <v>15</v>
      </c>
      <c r="S14" s="11">
        <v>2</v>
      </c>
      <c r="T14" s="10" t="s">
        <v>25</v>
      </c>
      <c r="U14" s="10" t="s">
        <v>25</v>
      </c>
      <c r="V14" s="10">
        <v>1095</v>
      </c>
      <c r="W14" s="10" t="s">
        <v>78</v>
      </c>
      <c r="X14" s="10"/>
      <c r="Y14" s="10"/>
      <c r="Z14" s="25" t="s">
        <v>71</v>
      </c>
      <c r="AA14" s="10" t="s">
        <v>176</v>
      </c>
      <c r="AB14" s="10" t="s">
        <v>180</v>
      </c>
      <c r="AC14" s="10" t="s">
        <v>179</v>
      </c>
      <c r="AD14" s="10"/>
      <c r="AE14" s="10"/>
      <c r="AF14" s="13">
        <v>43101</v>
      </c>
      <c r="AG14" s="13">
        <v>43465</v>
      </c>
      <c r="AH14" s="21"/>
      <c r="AI14" s="21"/>
      <c r="AJ14" s="21"/>
      <c r="AK14" s="21">
        <v>492527232</v>
      </c>
      <c r="AL14" s="21">
        <f>SUM(AH14:AK14)</f>
        <v>492527232</v>
      </c>
      <c r="AM14" s="20"/>
    </row>
    <row r="15" spans="1:44" ht="144.75" customHeight="1" x14ac:dyDescent="0.25">
      <c r="A15" s="60"/>
      <c r="B15" s="50"/>
      <c r="C15" s="11" t="s">
        <v>255</v>
      </c>
      <c r="D15" s="11" t="s">
        <v>255</v>
      </c>
      <c r="E15" s="11" t="s">
        <v>255</v>
      </c>
      <c r="F15" s="11" t="s">
        <v>255</v>
      </c>
      <c r="G15" s="11" t="s">
        <v>255</v>
      </c>
      <c r="H15" s="50"/>
      <c r="I15" s="11" t="s">
        <v>255</v>
      </c>
      <c r="J15" s="11" t="s">
        <v>255</v>
      </c>
      <c r="K15" s="51"/>
      <c r="L15" s="51"/>
      <c r="M15" s="69"/>
      <c r="N15" s="76" t="s">
        <v>258</v>
      </c>
      <c r="O15" s="11" t="s">
        <v>261</v>
      </c>
      <c r="P15" s="61" t="s">
        <v>270</v>
      </c>
      <c r="Q15" s="53" t="s">
        <v>23</v>
      </c>
      <c r="R15" s="10" t="s">
        <v>15</v>
      </c>
      <c r="S15" s="11">
        <v>2</v>
      </c>
      <c r="T15" s="10" t="s">
        <v>25</v>
      </c>
      <c r="U15" s="10" t="s">
        <v>25</v>
      </c>
      <c r="V15" s="10">
        <v>1</v>
      </c>
      <c r="W15" s="10" t="s">
        <v>79</v>
      </c>
      <c r="X15" s="10"/>
      <c r="Y15" s="10"/>
      <c r="Z15" s="25" t="s">
        <v>71</v>
      </c>
      <c r="AA15" s="10" t="s">
        <v>176</v>
      </c>
      <c r="AB15" s="10" t="s">
        <v>180</v>
      </c>
      <c r="AC15" s="10" t="s">
        <v>179</v>
      </c>
      <c r="AD15" s="10"/>
      <c r="AE15" s="10"/>
      <c r="AF15" s="13">
        <v>43101</v>
      </c>
      <c r="AG15" s="13">
        <v>43465</v>
      </c>
      <c r="AH15" s="21"/>
      <c r="AI15" s="21"/>
      <c r="AJ15" s="21"/>
      <c r="AK15" s="21"/>
      <c r="AL15" s="21">
        <f t="shared" ref="AL15:AL19" si="0">SUM(AH15:AK15)</f>
        <v>0</v>
      </c>
      <c r="AM15" s="20"/>
    </row>
    <row r="16" spans="1:44" ht="146.25" customHeight="1" x14ac:dyDescent="0.25">
      <c r="A16" s="60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11" t="s">
        <v>255</v>
      </c>
      <c r="M16" s="69"/>
      <c r="N16" s="76" t="s">
        <v>263</v>
      </c>
      <c r="O16" s="11" t="s">
        <v>262</v>
      </c>
      <c r="P16" s="61" t="s">
        <v>281</v>
      </c>
      <c r="Q16" s="53" t="s">
        <v>23</v>
      </c>
      <c r="R16" s="10" t="s">
        <v>28</v>
      </c>
      <c r="S16" s="11">
        <v>3</v>
      </c>
      <c r="T16" s="38" t="s">
        <v>29</v>
      </c>
      <c r="U16" s="10" t="s">
        <v>29</v>
      </c>
      <c r="V16" s="10">
        <v>1</v>
      </c>
      <c r="W16" s="10" t="s">
        <v>80</v>
      </c>
      <c r="X16" s="10"/>
      <c r="Y16" s="10"/>
      <c r="Z16" s="25" t="s">
        <v>71</v>
      </c>
      <c r="AA16" s="10" t="s">
        <v>172</v>
      </c>
      <c r="AB16" s="10" t="s">
        <v>173</v>
      </c>
      <c r="AC16" s="10" t="s">
        <v>184</v>
      </c>
      <c r="AD16" s="10"/>
      <c r="AE16" s="10"/>
      <c r="AF16" s="13">
        <v>43101</v>
      </c>
      <c r="AG16" s="13">
        <v>43465</v>
      </c>
      <c r="AH16" s="21"/>
      <c r="AI16" s="21"/>
      <c r="AJ16" s="21"/>
      <c r="AK16" s="21"/>
      <c r="AL16" s="21">
        <f t="shared" si="0"/>
        <v>0</v>
      </c>
      <c r="AM16" s="20"/>
    </row>
    <row r="17" spans="1:39" ht="122.25" customHeight="1" x14ac:dyDescent="0.25">
      <c r="A17" s="60"/>
      <c r="B17" s="50"/>
      <c r="C17" s="11" t="s">
        <v>255</v>
      </c>
      <c r="D17" s="11" t="s">
        <v>255</v>
      </c>
      <c r="E17" s="11" t="s">
        <v>255</v>
      </c>
      <c r="F17" s="11" t="s">
        <v>255</v>
      </c>
      <c r="G17" s="11" t="s">
        <v>255</v>
      </c>
      <c r="H17" s="51"/>
      <c r="I17" s="11" t="s">
        <v>255</v>
      </c>
      <c r="J17" s="11" t="s">
        <v>255</v>
      </c>
      <c r="K17" s="51"/>
      <c r="L17" s="11" t="s">
        <v>255</v>
      </c>
      <c r="M17" s="61" t="s">
        <v>255</v>
      </c>
      <c r="N17" s="76" t="s">
        <v>266</v>
      </c>
      <c r="O17" s="11" t="s">
        <v>265</v>
      </c>
      <c r="P17" s="68" t="s">
        <v>273</v>
      </c>
      <c r="Q17" s="116" t="s">
        <v>23</v>
      </c>
      <c r="R17" s="121" t="s">
        <v>23</v>
      </c>
      <c r="S17" s="121">
        <v>4</v>
      </c>
      <c r="T17" s="131" t="s">
        <v>26</v>
      </c>
      <c r="U17" s="121" t="s">
        <v>26</v>
      </c>
      <c r="V17" s="118">
        <v>1</v>
      </c>
      <c r="W17" s="121" t="s">
        <v>81</v>
      </c>
      <c r="X17" s="10"/>
      <c r="Y17" s="10"/>
      <c r="Z17" s="25" t="s">
        <v>70</v>
      </c>
      <c r="AA17" s="10" t="s">
        <v>193</v>
      </c>
      <c r="AB17" s="10" t="s">
        <v>213</v>
      </c>
      <c r="AC17" s="10" t="s">
        <v>212</v>
      </c>
      <c r="AD17" s="10"/>
      <c r="AE17" s="10"/>
      <c r="AF17" s="13">
        <v>43101</v>
      </c>
      <c r="AG17" s="13">
        <v>43465</v>
      </c>
      <c r="AH17" s="21">
        <f>100000000+30000000+20000000</f>
        <v>150000000</v>
      </c>
      <c r="AI17" s="21"/>
      <c r="AJ17" s="21"/>
      <c r="AK17" s="21"/>
      <c r="AL17" s="21">
        <f t="shared" si="0"/>
        <v>150000000</v>
      </c>
      <c r="AM17" s="20"/>
    </row>
    <row r="18" spans="1:39" ht="145.5" customHeight="1" x14ac:dyDescent="0.25">
      <c r="A18" s="60"/>
      <c r="B18" s="50"/>
      <c r="C18" s="11" t="s">
        <v>255</v>
      </c>
      <c r="D18" s="11" t="s">
        <v>255</v>
      </c>
      <c r="E18" s="11" t="s">
        <v>255</v>
      </c>
      <c r="F18" s="11" t="s">
        <v>255</v>
      </c>
      <c r="G18" s="11" t="s">
        <v>255</v>
      </c>
      <c r="H18" s="51"/>
      <c r="I18" s="11" t="s">
        <v>255</v>
      </c>
      <c r="J18" s="11" t="s">
        <v>255</v>
      </c>
      <c r="K18" s="51"/>
      <c r="L18" s="51"/>
      <c r="M18" s="69"/>
      <c r="N18" s="76" t="s">
        <v>266</v>
      </c>
      <c r="O18" s="11" t="s">
        <v>265</v>
      </c>
      <c r="P18" s="68" t="s">
        <v>267</v>
      </c>
      <c r="Q18" s="117"/>
      <c r="R18" s="123"/>
      <c r="S18" s="123"/>
      <c r="T18" s="132"/>
      <c r="U18" s="123"/>
      <c r="V18" s="120"/>
      <c r="W18" s="123"/>
      <c r="X18" s="10"/>
      <c r="Y18" s="10"/>
      <c r="Z18" s="25" t="s">
        <v>71</v>
      </c>
      <c r="AA18" s="10" t="s">
        <v>172</v>
      </c>
      <c r="AB18" s="10" t="s">
        <v>173</v>
      </c>
      <c r="AC18" s="10" t="s">
        <v>184</v>
      </c>
      <c r="AD18" s="10"/>
      <c r="AE18" s="10"/>
      <c r="AF18" s="13">
        <v>43101</v>
      </c>
      <c r="AG18" s="13">
        <v>43465</v>
      </c>
      <c r="AH18" s="21"/>
      <c r="AI18" s="21"/>
      <c r="AJ18" s="21"/>
      <c r="AK18" s="21">
        <v>5000000</v>
      </c>
      <c r="AL18" s="21">
        <f t="shared" si="0"/>
        <v>5000000</v>
      </c>
      <c r="AM18" s="20"/>
    </row>
    <row r="19" spans="1:39" ht="110.25" customHeight="1" x14ac:dyDescent="0.25">
      <c r="A19" s="60"/>
      <c r="B19" s="50"/>
      <c r="C19" s="11" t="s">
        <v>255</v>
      </c>
      <c r="D19" s="11" t="s">
        <v>255</v>
      </c>
      <c r="E19" s="11" t="s">
        <v>255</v>
      </c>
      <c r="F19" s="11" t="s">
        <v>255</v>
      </c>
      <c r="G19" s="11" t="s">
        <v>255</v>
      </c>
      <c r="H19" s="51"/>
      <c r="I19" s="11" t="s">
        <v>255</v>
      </c>
      <c r="J19" s="11" t="s">
        <v>255</v>
      </c>
      <c r="K19" s="51"/>
      <c r="L19" s="51"/>
      <c r="M19" s="69"/>
      <c r="N19" s="76" t="s">
        <v>269</v>
      </c>
      <c r="O19" s="11" t="s">
        <v>252</v>
      </c>
      <c r="P19" s="61" t="s">
        <v>271</v>
      </c>
      <c r="Q19" s="53" t="s">
        <v>23</v>
      </c>
      <c r="R19" s="10" t="s">
        <v>65</v>
      </c>
      <c r="S19" s="11">
        <v>5</v>
      </c>
      <c r="T19" s="10" t="s">
        <v>73</v>
      </c>
      <c r="U19" s="10" t="s">
        <v>25</v>
      </c>
      <c r="V19" s="15">
        <v>0.9</v>
      </c>
      <c r="W19" s="10" t="s">
        <v>82</v>
      </c>
      <c r="X19" s="10"/>
      <c r="Y19" s="10"/>
      <c r="Z19" s="25" t="s">
        <v>71</v>
      </c>
      <c r="AA19" s="10" t="s">
        <v>176</v>
      </c>
      <c r="AB19" s="10" t="s">
        <v>177</v>
      </c>
      <c r="AC19" s="10" t="s">
        <v>178</v>
      </c>
      <c r="AD19" s="10"/>
      <c r="AE19" s="10"/>
      <c r="AF19" s="13">
        <v>43101</v>
      </c>
      <c r="AG19" s="13">
        <v>43465</v>
      </c>
      <c r="AH19" s="21"/>
      <c r="AI19" s="21"/>
      <c r="AJ19" s="21"/>
      <c r="AK19" s="21">
        <f>40000000+147531364+4000000+168000000</f>
        <v>359531364</v>
      </c>
      <c r="AL19" s="21">
        <f t="shared" si="0"/>
        <v>359531364</v>
      </c>
      <c r="AM19" s="20"/>
    </row>
    <row r="20" spans="1:39" ht="135" x14ac:dyDescent="0.25">
      <c r="A20" s="60"/>
      <c r="B20" s="50"/>
      <c r="C20" s="11" t="s">
        <v>255</v>
      </c>
      <c r="D20" s="11" t="s">
        <v>255</v>
      </c>
      <c r="E20" s="11" t="s">
        <v>255</v>
      </c>
      <c r="F20" s="11" t="s">
        <v>255</v>
      </c>
      <c r="G20" s="11" t="s">
        <v>255</v>
      </c>
      <c r="H20" s="51"/>
      <c r="I20" s="50"/>
      <c r="J20" s="50"/>
      <c r="K20" s="51"/>
      <c r="L20" s="11" t="s">
        <v>255</v>
      </c>
      <c r="M20" s="61" t="s">
        <v>255</v>
      </c>
      <c r="N20" s="76" t="s">
        <v>272</v>
      </c>
      <c r="O20" s="11" t="s">
        <v>275</v>
      </c>
      <c r="P20" s="61" t="s">
        <v>274</v>
      </c>
      <c r="Q20" s="53" t="s">
        <v>30</v>
      </c>
      <c r="R20" s="10" t="s">
        <v>30</v>
      </c>
      <c r="S20" s="11">
        <v>6</v>
      </c>
      <c r="T20" s="38" t="s">
        <v>39</v>
      </c>
      <c r="U20" s="10" t="s">
        <v>39</v>
      </c>
      <c r="V20" s="15">
        <v>0.2</v>
      </c>
      <c r="W20" s="10" t="s">
        <v>83</v>
      </c>
      <c r="X20" s="10"/>
      <c r="Y20" s="10"/>
      <c r="Z20" s="25" t="s">
        <v>70</v>
      </c>
      <c r="AA20" s="10" t="s">
        <v>193</v>
      </c>
      <c r="AB20" s="10" t="s">
        <v>192</v>
      </c>
      <c r="AC20" s="10" t="s">
        <v>194</v>
      </c>
      <c r="AD20" s="10"/>
      <c r="AE20" s="10"/>
      <c r="AF20" s="13">
        <v>43101</v>
      </c>
      <c r="AG20" s="13">
        <v>43465</v>
      </c>
      <c r="AH20" s="21">
        <f>1500000000+290000000</f>
        <v>1790000000</v>
      </c>
      <c r="AI20" s="21"/>
      <c r="AJ20" s="21"/>
      <c r="AK20" s="21"/>
      <c r="AL20" s="21">
        <f t="shared" ref="AL20:AL25" si="1">SUM(AH20:AK20)</f>
        <v>1790000000</v>
      </c>
      <c r="AM20" s="20"/>
    </row>
    <row r="21" spans="1:39" ht="187.5" customHeight="1" x14ac:dyDescent="0.25">
      <c r="A21" s="60"/>
      <c r="B21" s="50"/>
      <c r="C21" s="11" t="s">
        <v>255</v>
      </c>
      <c r="D21" s="11" t="s">
        <v>255</v>
      </c>
      <c r="E21" s="11" t="s">
        <v>255</v>
      </c>
      <c r="F21" s="11" t="s">
        <v>255</v>
      </c>
      <c r="G21" s="11" t="s">
        <v>255</v>
      </c>
      <c r="H21" s="51"/>
      <c r="I21" s="50"/>
      <c r="J21" s="50"/>
      <c r="K21" s="51"/>
      <c r="L21" s="11" t="s">
        <v>255</v>
      </c>
      <c r="M21" s="61" t="s">
        <v>255</v>
      </c>
      <c r="N21" s="76" t="s">
        <v>272</v>
      </c>
      <c r="O21" s="11" t="s">
        <v>275</v>
      </c>
      <c r="P21" s="61" t="s">
        <v>274</v>
      </c>
      <c r="Q21" s="116" t="s">
        <v>30</v>
      </c>
      <c r="R21" s="121" t="s">
        <v>30</v>
      </c>
      <c r="S21" s="121">
        <v>7</v>
      </c>
      <c r="T21" s="128" t="s">
        <v>40</v>
      </c>
      <c r="U21" s="121" t="s">
        <v>40</v>
      </c>
      <c r="V21" s="118">
        <v>0.25</v>
      </c>
      <c r="W21" s="121" t="s">
        <v>83</v>
      </c>
      <c r="X21" s="10"/>
      <c r="Y21" s="10"/>
      <c r="Z21" s="25" t="s">
        <v>189</v>
      </c>
      <c r="AA21" s="10" t="s">
        <v>181</v>
      </c>
      <c r="AB21" s="10" t="s">
        <v>185</v>
      </c>
      <c r="AC21" s="10" t="s">
        <v>186</v>
      </c>
      <c r="AD21" s="10"/>
      <c r="AE21" s="10"/>
      <c r="AF21" s="124">
        <v>43101</v>
      </c>
      <c r="AG21" s="124">
        <v>43465</v>
      </c>
      <c r="AH21" s="21"/>
      <c r="AI21" s="21"/>
      <c r="AJ21" s="21"/>
      <c r="AK21" s="21">
        <v>145200000</v>
      </c>
      <c r="AL21" s="21">
        <f t="shared" si="1"/>
        <v>145200000</v>
      </c>
      <c r="AM21" s="20"/>
    </row>
    <row r="22" spans="1:39" ht="178.5" customHeight="1" x14ac:dyDescent="0.25">
      <c r="A22" s="60"/>
      <c r="B22" s="50"/>
      <c r="C22" s="11" t="s">
        <v>255</v>
      </c>
      <c r="D22" s="11" t="s">
        <v>255</v>
      </c>
      <c r="E22" s="11" t="s">
        <v>255</v>
      </c>
      <c r="F22" s="11" t="s">
        <v>255</v>
      </c>
      <c r="G22" s="11" t="s">
        <v>255</v>
      </c>
      <c r="H22" s="51"/>
      <c r="I22" s="50"/>
      <c r="J22" s="50"/>
      <c r="K22" s="51"/>
      <c r="L22" s="11" t="s">
        <v>255</v>
      </c>
      <c r="M22" s="61" t="s">
        <v>255</v>
      </c>
      <c r="N22" s="76" t="s">
        <v>272</v>
      </c>
      <c r="O22" s="11" t="s">
        <v>275</v>
      </c>
      <c r="P22" s="61" t="s">
        <v>274</v>
      </c>
      <c r="Q22" s="127"/>
      <c r="R22" s="122"/>
      <c r="S22" s="122"/>
      <c r="T22" s="129"/>
      <c r="U22" s="122"/>
      <c r="V22" s="119"/>
      <c r="W22" s="122"/>
      <c r="X22" s="10"/>
      <c r="Y22" s="10"/>
      <c r="Z22" s="25" t="s">
        <v>189</v>
      </c>
      <c r="AA22" s="10" t="s">
        <v>181</v>
      </c>
      <c r="AB22" s="10" t="s">
        <v>185</v>
      </c>
      <c r="AC22" s="10" t="s">
        <v>187</v>
      </c>
      <c r="AD22" s="10"/>
      <c r="AE22" s="10"/>
      <c r="AF22" s="125"/>
      <c r="AG22" s="125"/>
      <c r="AH22" s="21"/>
      <c r="AI22" s="21"/>
      <c r="AJ22" s="21"/>
      <c r="AK22" s="21"/>
      <c r="AL22" s="21">
        <f t="shared" si="1"/>
        <v>0</v>
      </c>
      <c r="AM22" s="20"/>
    </row>
    <row r="23" spans="1:39" ht="103.5" customHeight="1" x14ac:dyDescent="0.25">
      <c r="A23" s="60"/>
      <c r="B23" s="50"/>
      <c r="C23" s="11" t="s">
        <v>255</v>
      </c>
      <c r="D23" s="11" t="s">
        <v>255</v>
      </c>
      <c r="E23" s="11" t="s">
        <v>255</v>
      </c>
      <c r="F23" s="11" t="s">
        <v>255</v>
      </c>
      <c r="G23" s="11" t="s">
        <v>255</v>
      </c>
      <c r="H23" s="51"/>
      <c r="I23" s="50"/>
      <c r="J23" s="50"/>
      <c r="K23" s="51"/>
      <c r="L23" s="11" t="s">
        <v>255</v>
      </c>
      <c r="M23" s="61" t="s">
        <v>255</v>
      </c>
      <c r="N23" s="76" t="s">
        <v>272</v>
      </c>
      <c r="O23" s="11" t="s">
        <v>275</v>
      </c>
      <c r="P23" s="61" t="s">
        <v>274</v>
      </c>
      <c r="Q23" s="127"/>
      <c r="R23" s="122"/>
      <c r="S23" s="122"/>
      <c r="T23" s="129"/>
      <c r="U23" s="122"/>
      <c r="V23" s="119"/>
      <c r="W23" s="122"/>
      <c r="X23" s="10"/>
      <c r="Y23" s="10"/>
      <c r="Z23" s="25" t="s">
        <v>71</v>
      </c>
      <c r="AA23" s="10" t="s">
        <v>181</v>
      </c>
      <c r="AB23" s="10" t="s">
        <v>185</v>
      </c>
      <c r="AC23" s="10" t="s">
        <v>187</v>
      </c>
      <c r="AD23" s="10"/>
      <c r="AE23" s="10"/>
      <c r="AF23" s="125"/>
      <c r="AG23" s="125"/>
      <c r="AH23" s="21"/>
      <c r="AI23" s="21"/>
      <c r="AJ23" s="21"/>
      <c r="AK23" s="21"/>
      <c r="AL23" s="21">
        <f t="shared" si="1"/>
        <v>0</v>
      </c>
      <c r="AM23" s="20"/>
    </row>
    <row r="24" spans="1:39" ht="95.25" customHeight="1" x14ac:dyDescent="0.25">
      <c r="A24" s="60"/>
      <c r="B24" s="50"/>
      <c r="C24" s="11" t="s">
        <v>255</v>
      </c>
      <c r="D24" s="11" t="s">
        <v>255</v>
      </c>
      <c r="E24" s="11" t="s">
        <v>255</v>
      </c>
      <c r="F24" s="11" t="s">
        <v>255</v>
      </c>
      <c r="G24" s="11" t="s">
        <v>255</v>
      </c>
      <c r="H24" s="51"/>
      <c r="I24" s="50"/>
      <c r="J24" s="50"/>
      <c r="K24" s="51"/>
      <c r="L24" s="11" t="s">
        <v>255</v>
      </c>
      <c r="M24" s="69"/>
      <c r="N24" s="76" t="s">
        <v>272</v>
      </c>
      <c r="O24" s="11" t="s">
        <v>276</v>
      </c>
      <c r="P24" s="61" t="s">
        <v>277</v>
      </c>
      <c r="Q24" s="127"/>
      <c r="R24" s="122"/>
      <c r="S24" s="122"/>
      <c r="T24" s="129"/>
      <c r="U24" s="122"/>
      <c r="V24" s="119"/>
      <c r="W24" s="122"/>
      <c r="X24" s="10"/>
      <c r="Y24" s="10"/>
      <c r="Z24" s="25" t="s">
        <v>71</v>
      </c>
      <c r="AA24" s="10" t="s">
        <v>181</v>
      </c>
      <c r="AB24" s="10" t="s">
        <v>185</v>
      </c>
      <c r="AC24" s="10" t="s">
        <v>188</v>
      </c>
      <c r="AD24" s="10"/>
      <c r="AE24" s="10"/>
      <c r="AF24" s="125"/>
      <c r="AG24" s="125"/>
      <c r="AH24" s="21"/>
      <c r="AI24" s="21"/>
      <c r="AJ24" s="21"/>
      <c r="AK24" s="21"/>
      <c r="AL24" s="21">
        <f t="shared" si="1"/>
        <v>0</v>
      </c>
      <c r="AM24" s="20"/>
    </row>
    <row r="25" spans="1:39" ht="153.75" customHeight="1" x14ac:dyDescent="0.25">
      <c r="A25" s="60"/>
      <c r="B25" s="50"/>
      <c r="C25" s="11" t="s">
        <v>255</v>
      </c>
      <c r="D25" s="11" t="s">
        <v>255</v>
      </c>
      <c r="E25" s="11" t="s">
        <v>255</v>
      </c>
      <c r="F25" s="11" t="s">
        <v>255</v>
      </c>
      <c r="G25" s="11" t="s">
        <v>255</v>
      </c>
      <c r="H25" s="51"/>
      <c r="I25" s="50"/>
      <c r="J25" s="50"/>
      <c r="K25" s="51"/>
      <c r="L25" s="11" t="s">
        <v>255</v>
      </c>
      <c r="M25" s="61" t="s">
        <v>255</v>
      </c>
      <c r="N25" s="76" t="s">
        <v>272</v>
      </c>
      <c r="O25" s="11" t="s">
        <v>275</v>
      </c>
      <c r="P25" s="61" t="s">
        <v>274</v>
      </c>
      <c r="Q25" s="117"/>
      <c r="R25" s="123"/>
      <c r="S25" s="123"/>
      <c r="T25" s="130"/>
      <c r="U25" s="123"/>
      <c r="V25" s="120"/>
      <c r="W25" s="123"/>
      <c r="X25" s="10"/>
      <c r="Y25" s="10"/>
      <c r="Z25" s="25" t="s">
        <v>70</v>
      </c>
      <c r="AA25" s="10" t="s">
        <v>193</v>
      </c>
      <c r="AB25" s="10" t="s">
        <v>192</v>
      </c>
      <c r="AC25" s="10" t="s">
        <v>194</v>
      </c>
      <c r="AD25" s="10"/>
      <c r="AE25" s="10"/>
      <c r="AF25" s="126"/>
      <c r="AG25" s="126"/>
      <c r="AH25" s="21">
        <f>700230700</f>
        <v>700230700</v>
      </c>
      <c r="AI25" s="21"/>
      <c r="AJ25" s="21"/>
      <c r="AK25" s="21"/>
      <c r="AL25" s="21">
        <f t="shared" si="1"/>
        <v>700230700</v>
      </c>
      <c r="AM25" s="20"/>
    </row>
    <row r="26" spans="1:39" ht="165" customHeight="1" x14ac:dyDescent="0.25">
      <c r="A26" s="60"/>
      <c r="B26" s="50"/>
      <c r="C26" s="11" t="s">
        <v>255</v>
      </c>
      <c r="D26" s="11" t="s">
        <v>255</v>
      </c>
      <c r="E26" s="11" t="s">
        <v>255</v>
      </c>
      <c r="F26" s="11" t="s">
        <v>255</v>
      </c>
      <c r="G26" s="11" t="s">
        <v>255</v>
      </c>
      <c r="H26" s="51"/>
      <c r="I26" s="50"/>
      <c r="J26" s="50"/>
      <c r="K26" s="51"/>
      <c r="L26" s="11" t="s">
        <v>255</v>
      </c>
      <c r="M26" s="61" t="s">
        <v>255</v>
      </c>
      <c r="N26" s="76" t="s">
        <v>272</v>
      </c>
      <c r="O26" s="11" t="s">
        <v>275</v>
      </c>
      <c r="P26" s="61" t="s">
        <v>278</v>
      </c>
      <c r="Q26" s="53" t="s">
        <v>30</v>
      </c>
      <c r="R26" s="10" t="s">
        <v>30</v>
      </c>
      <c r="S26" s="11">
        <v>8</v>
      </c>
      <c r="T26" s="38" t="s">
        <v>228</v>
      </c>
      <c r="U26" s="10" t="s">
        <v>228</v>
      </c>
      <c r="V26" s="15">
        <v>0.99</v>
      </c>
      <c r="W26" s="10" t="s">
        <v>229</v>
      </c>
      <c r="X26" s="10"/>
      <c r="Y26" s="10"/>
      <c r="Z26" s="25" t="s">
        <v>189</v>
      </c>
      <c r="AA26" s="10" t="s">
        <v>181</v>
      </c>
      <c r="AB26" s="10" t="s">
        <v>185</v>
      </c>
      <c r="AC26" s="10" t="s">
        <v>187</v>
      </c>
      <c r="AD26" s="10"/>
      <c r="AE26" s="10"/>
      <c r="AF26" s="13">
        <v>43101</v>
      </c>
      <c r="AG26" s="13">
        <v>43465</v>
      </c>
      <c r="AH26" s="21"/>
      <c r="AI26" s="36"/>
      <c r="AJ26" s="36"/>
      <c r="AK26" s="36"/>
      <c r="AL26" s="36"/>
      <c r="AM26" s="20"/>
    </row>
    <row r="27" spans="1:39" ht="122.25" customHeight="1" x14ac:dyDescent="0.25">
      <c r="A27" s="60"/>
      <c r="B27" s="50"/>
      <c r="C27" s="11" t="s">
        <v>255</v>
      </c>
      <c r="D27" s="11" t="s">
        <v>255</v>
      </c>
      <c r="E27" s="11" t="s">
        <v>255</v>
      </c>
      <c r="F27" s="11" t="s">
        <v>255</v>
      </c>
      <c r="G27" s="11" t="s">
        <v>255</v>
      </c>
      <c r="H27" s="51"/>
      <c r="I27" s="50"/>
      <c r="J27" s="50"/>
      <c r="K27" s="51"/>
      <c r="L27" s="11" t="s">
        <v>255</v>
      </c>
      <c r="M27" s="61" t="s">
        <v>255</v>
      </c>
      <c r="N27" s="76" t="s">
        <v>272</v>
      </c>
      <c r="O27" s="11" t="s">
        <v>275</v>
      </c>
      <c r="P27" s="61" t="s">
        <v>278</v>
      </c>
      <c r="Q27" s="53" t="s">
        <v>30</v>
      </c>
      <c r="R27" s="10" t="s">
        <v>30</v>
      </c>
      <c r="S27" s="11">
        <v>9</v>
      </c>
      <c r="T27" s="38" t="s">
        <v>230</v>
      </c>
      <c r="U27" s="10" t="s">
        <v>230</v>
      </c>
      <c r="V27" s="15">
        <v>0.2</v>
      </c>
      <c r="W27" s="10" t="s">
        <v>231</v>
      </c>
      <c r="X27" s="10"/>
      <c r="Y27" s="10"/>
      <c r="Z27" s="25" t="s">
        <v>71</v>
      </c>
      <c r="AA27" s="10" t="s">
        <v>181</v>
      </c>
      <c r="AB27" s="10" t="s">
        <v>185</v>
      </c>
      <c r="AC27" s="10" t="s">
        <v>187</v>
      </c>
      <c r="AD27" s="10"/>
      <c r="AE27" s="10"/>
      <c r="AF27" s="13">
        <v>43101</v>
      </c>
      <c r="AG27" s="13">
        <v>43465</v>
      </c>
      <c r="AH27" s="21"/>
      <c r="AI27" s="36"/>
      <c r="AJ27" s="36"/>
      <c r="AK27" s="36"/>
      <c r="AL27" s="36"/>
      <c r="AM27" s="20"/>
    </row>
    <row r="28" spans="1:39" ht="122.25" customHeight="1" x14ac:dyDescent="0.25">
      <c r="A28" s="60"/>
      <c r="B28" s="50"/>
      <c r="C28" s="11" t="s">
        <v>255</v>
      </c>
      <c r="D28" s="11" t="s">
        <v>255</v>
      </c>
      <c r="E28" s="11" t="s">
        <v>255</v>
      </c>
      <c r="F28" s="11" t="s">
        <v>255</v>
      </c>
      <c r="G28" s="11" t="s">
        <v>255</v>
      </c>
      <c r="H28" s="51"/>
      <c r="I28" s="50"/>
      <c r="J28" s="50"/>
      <c r="K28" s="51"/>
      <c r="L28" s="11" t="s">
        <v>255</v>
      </c>
      <c r="M28" s="61" t="s">
        <v>255</v>
      </c>
      <c r="N28" s="76" t="s">
        <v>272</v>
      </c>
      <c r="O28" s="11" t="s">
        <v>275</v>
      </c>
      <c r="P28" s="61" t="s">
        <v>278</v>
      </c>
      <c r="Q28" s="53" t="s">
        <v>30</v>
      </c>
      <c r="R28" s="10" t="s">
        <v>30</v>
      </c>
      <c r="S28" s="11">
        <v>10</v>
      </c>
      <c r="T28" s="38" t="s">
        <v>232</v>
      </c>
      <c r="U28" s="10" t="s">
        <v>232</v>
      </c>
      <c r="V28" s="15">
        <v>0.2</v>
      </c>
      <c r="W28" s="10" t="s">
        <v>233</v>
      </c>
      <c r="X28" s="10"/>
      <c r="Y28" s="10"/>
      <c r="Z28" s="25" t="s">
        <v>71</v>
      </c>
      <c r="AA28" s="10" t="s">
        <v>181</v>
      </c>
      <c r="AB28" s="10" t="s">
        <v>185</v>
      </c>
      <c r="AC28" s="10" t="s">
        <v>188</v>
      </c>
      <c r="AD28" s="10"/>
      <c r="AE28" s="10"/>
      <c r="AF28" s="13">
        <v>43101</v>
      </c>
      <c r="AG28" s="13">
        <v>43465</v>
      </c>
      <c r="AH28" s="21"/>
      <c r="AI28" s="36"/>
      <c r="AJ28" s="36"/>
      <c r="AK28" s="36"/>
      <c r="AL28" s="36"/>
      <c r="AM28" s="20"/>
    </row>
    <row r="29" spans="1:39" ht="122.25" customHeight="1" x14ac:dyDescent="0.25">
      <c r="A29" s="60"/>
      <c r="B29" s="50"/>
      <c r="C29" s="11" t="s">
        <v>255</v>
      </c>
      <c r="D29" s="11" t="s">
        <v>255</v>
      </c>
      <c r="E29" s="11" t="s">
        <v>255</v>
      </c>
      <c r="F29" s="11" t="s">
        <v>255</v>
      </c>
      <c r="G29" s="11" t="s">
        <v>255</v>
      </c>
      <c r="H29" s="51"/>
      <c r="I29" s="50"/>
      <c r="J29" s="50"/>
      <c r="K29" s="51"/>
      <c r="L29" s="11" t="s">
        <v>255</v>
      </c>
      <c r="M29" s="69"/>
      <c r="N29" s="76" t="s">
        <v>279</v>
      </c>
      <c r="O29" s="11" t="s">
        <v>280</v>
      </c>
      <c r="P29" s="61" t="s">
        <v>282</v>
      </c>
      <c r="Q29" s="116" t="s">
        <v>31</v>
      </c>
      <c r="R29" s="121" t="s">
        <v>31</v>
      </c>
      <c r="S29" s="121">
        <v>11</v>
      </c>
      <c r="T29" s="121" t="s">
        <v>54</v>
      </c>
      <c r="U29" s="121" t="s">
        <v>87</v>
      </c>
      <c r="V29" s="118">
        <v>1</v>
      </c>
      <c r="W29" s="121" t="s">
        <v>86</v>
      </c>
      <c r="X29" s="25" t="s">
        <v>70</v>
      </c>
      <c r="Y29" s="10" t="s">
        <v>191</v>
      </c>
      <c r="Z29" s="162" t="s">
        <v>70</v>
      </c>
      <c r="AA29" s="121" t="s">
        <v>191</v>
      </c>
      <c r="AB29" s="121" t="s">
        <v>195</v>
      </c>
      <c r="AC29" s="10" t="s">
        <v>196</v>
      </c>
      <c r="AD29" s="12"/>
      <c r="AE29" s="12"/>
      <c r="AF29" s="13">
        <v>43101</v>
      </c>
      <c r="AG29" s="13">
        <v>43465</v>
      </c>
      <c r="AH29" s="21">
        <v>3154805137</v>
      </c>
      <c r="AI29" s="160"/>
      <c r="AJ29" s="113"/>
      <c r="AK29" s="113"/>
      <c r="AL29" s="113">
        <f>AH29+AH30</f>
        <v>3312805137</v>
      </c>
      <c r="AM29" s="20"/>
    </row>
    <row r="30" spans="1:39" ht="72.75" customHeight="1" x14ac:dyDescent="0.25">
      <c r="A30" s="60"/>
      <c r="B30" s="50"/>
      <c r="C30" s="11" t="s">
        <v>255</v>
      </c>
      <c r="D30" s="11" t="s">
        <v>255</v>
      </c>
      <c r="E30" s="11" t="s">
        <v>255</v>
      </c>
      <c r="F30" s="11" t="s">
        <v>255</v>
      </c>
      <c r="G30" s="11" t="s">
        <v>255</v>
      </c>
      <c r="H30" s="51"/>
      <c r="I30" s="50"/>
      <c r="J30" s="50"/>
      <c r="K30" s="51"/>
      <c r="L30" s="11" t="s">
        <v>255</v>
      </c>
      <c r="M30" s="69"/>
      <c r="N30" s="76" t="s">
        <v>279</v>
      </c>
      <c r="O30" s="11" t="s">
        <v>280</v>
      </c>
      <c r="P30" s="61" t="s">
        <v>282</v>
      </c>
      <c r="Q30" s="117"/>
      <c r="R30" s="123"/>
      <c r="S30" s="123"/>
      <c r="T30" s="123"/>
      <c r="U30" s="123"/>
      <c r="V30" s="120"/>
      <c r="W30" s="123"/>
      <c r="X30" s="10"/>
      <c r="Y30" s="10"/>
      <c r="Z30" s="163"/>
      <c r="AA30" s="123"/>
      <c r="AB30" s="123"/>
      <c r="AC30" s="10" t="s">
        <v>220</v>
      </c>
      <c r="AD30" s="10"/>
      <c r="AE30" s="10"/>
      <c r="AF30" s="13">
        <v>43101</v>
      </c>
      <c r="AG30" s="13">
        <v>43465</v>
      </c>
      <c r="AH30" s="21">
        <v>158000000</v>
      </c>
      <c r="AI30" s="161"/>
      <c r="AJ30" s="115"/>
      <c r="AK30" s="115"/>
      <c r="AL30" s="115"/>
      <c r="AM30" s="20"/>
    </row>
    <row r="31" spans="1:39" ht="180" x14ac:dyDescent="0.25">
      <c r="A31" s="60"/>
      <c r="B31" s="50"/>
      <c r="C31" s="11" t="s">
        <v>255</v>
      </c>
      <c r="D31" s="11" t="s">
        <v>255</v>
      </c>
      <c r="E31" s="11" t="s">
        <v>255</v>
      </c>
      <c r="F31" s="11" t="s">
        <v>255</v>
      </c>
      <c r="G31" s="11" t="s">
        <v>255</v>
      </c>
      <c r="H31" s="51"/>
      <c r="I31" s="11" t="s">
        <v>255</v>
      </c>
      <c r="J31" s="11" t="s">
        <v>255</v>
      </c>
      <c r="K31" s="51"/>
      <c r="L31" s="11" t="s">
        <v>255</v>
      </c>
      <c r="M31" s="69"/>
      <c r="N31" s="76" t="s">
        <v>279</v>
      </c>
      <c r="O31" s="11" t="s">
        <v>280</v>
      </c>
      <c r="P31" s="61" t="s">
        <v>282</v>
      </c>
      <c r="Q31" s="53" t="s">
        <v>31</v>
      </c>
      <c r="R31" s="10" t="s">
        <v>31</v>
      </c>
      <c r="S31" s="11">
        <v>11</v>
      </c>
      <c r="T31" s="10" t="s">
        <v>54</v>
      </c>
      <c r="U31" s="10" t="s">
        <v>89</v>
      </c>
      <c r="V31" s="15">
        <v>1</v>
      </c>
      <c r="W31" s="10" t="s">
        <v>88</v>
      </c>
      <c r="X31" s="10"/>
      <c r="Y31" s="10"/>
      <c r="Z31" s="25" t="s">
        <v>70</v>
      </c>
      <c r="AA31" s="10" t="s">
        <v>191</v>
      </c>
      <c r="AB31" s="10" t="s">
        <v>195</v>
      </c>
      <c r="AC31" s="10" t="s">
        <v>196</v>
      </c>
      <c r="AD31" s="10"/>
      <c r="AE31" s="10"/>
      <c r="AF31" s="13">
        <v>43101</v>
      </c>
      <c r="AG31" s="13">
        <v>43465</v>
      </c>
      <c r="AH31" s="21"/>
      <c r="AI31" s="21"/>
      <c r="AJ31" s="21"/>
      <c r="AK31" s="21"/>
      <c r="AL31" s="21">
        <f>SUM(AH31:AK31)</f>
        <v>0</v>
      </c>
      <c r="AM31" s="20"/>
    </row>
    <row r="32" spans="1:39" ht="180" x14ac:dyDescent="0.25">
      <c r="A32" s="60"/>
      <c r="B32" s="50"/>
      <c r="C32" s="11" t="s">
        <v>255</v>
      </c>
      <c r="D32" s="11" t="s">
        <v>255</v>
      </c>
      <c r="E32" s="11" t="s">
        <v>255</v>
      </c>
      <c r="F32" s="11" t="s">
        <v>255</v>
      </c>
      <c r="G32" s="11" t="s">
        <v>255</v>
      </c>
      <c r="H32" s="51"/>
      <c r="I32" s="11" t="s">
        <v>255</v>
      </c>
      <c r="J32" s="11" t="s">
        <v>255</v>
      </c>
      <c r="K32" s="51"/>
      <c r="L32" s="11" t="s">
        <v>255</v>
      </c>
      <c r="M32" s="69"/>
      <c r="N32" s="76" t="s">
        <v>279</v>
      </c>
      <c r="O32" s="11" t="s">
        <v>280</v>
      </c>
      <c r="P32" s="61" t="s">
        <v>282</v>
      </c>
      <c r="Q32" s="53" t="s">
        <v>31</v>
      </c>
      <c r="R32" s="10" t="s">
        <v>31</v>
      </c>
      <c r="S32" s="11">
        <v>11</v>
      </c>
      <c r="T32" s="10" t="s">
        <v>54</v>
      </c>
      <c r="U32" s="10" t="s">
        <v>85</v>
      </c>
      <c r="V32" s="10">
        <v>2</v>
      </c>
      <c r="W32" s="10" t="s">
        <v>84</v>
      </c>
      <c r="X32" s="10"/>
      <c r="Y32" s="10"/>
      <c r="Z32" s="25" t="s">
        <v>70</v>
      </c>
      <c r="AA32" s="10" t="s">
        <v>191</v>
      </c>
      <c r="AB32" s="10" t="s">
        <v>195</v>
      </c>
      <c r="AC32" s="10" t="s">
        <v>196</v>
      </c>
      <c r="AD32" s="10"/>
      <c r="AE32" s="10"/>
      <c r="AF32" s="13">
        <v>43101</v>
      </c>
      <c r="AG32" s="13">
        <v>43465</v>
      </c>
      <c r="AH32" s="21"/>
      <c r="AI32" s="21"/>
      <c r="AJ32" s="21"/>
      <c r="AK32" s="21"/>
      <c r="AL32" s="21">
        <f>SUM(AH32:AK32)</f>
        <v>0</v>
      </c>
      <c r="AM32" s="20"/>
    </row>
    <row r="33" spans="1:39" ht="180" x14ac:dyDescent="0.25">
      <c r="A33" s="60"/>
      <c r="B33" s="50"/>
      <c r="C33" s="11" t="s">
        <v>255</v>
      </c>
      <c r="D33" s="11" t="s">
        <v>255</v>
      </c>
      <c r="E33" s="11" t="s">
        <v>255</v>
      </c>
      <c r="F33" s="11" t="s">
        <v>255</v>
      </c>
      <c r="G33" s="11" t="s">
        <v>255</v>
      </c>
      <c r="H33" s="51"/>
      <c r="I33" s="11" t="s">
        <v>255</v>
      </c>
      <c r="J33" s="11" t="s">
        <v>255</v>
      </c>
      <c r="K33" s="51"/>
      <c r="L33" s="11" t="s">
        <v>255</v>
      </c>
      <c r="M33" s="69"/>
      <c r="N33" s="76" t="s">
        <v>279</v>
      </c>
      <c r="O33" s="11" t="s">
        <v>280</v>
      </c>
      <c r="P33" s="61" t="s">
        <v>282</v>
      </c>
      <c r="Q33" s="53" t="s">
        <v>31</v>
      </c>
      <c r="R33" s="10" t="s">
        <v>31</v>
      </c>
      <c r="S33" s="11">
        <v>12</v>
      </c>
      <c r="T33" s="10" t="s">
        <v>55</v>
      </c>
      <c r="U33" s="10" t="s">
        <v>91</v>
      </c>
      <c r="V33" s="15">
        <v>1</v>
      </c>
      <c r="W33" s="10" t="s">
        <v>90</v>
      </c>
      <c r="X33" s="10"/>
      <c r="Y33" s="10"/>
      <c r="Z33" s="25" t="s">
        <v>70</v>
      </c>
      <c r="AA33" s="10" t="s">
        <v>191</v>
      </c>
      <c r="AB33" s="10" t="s">
        <v>195</v>
      </c>
      <c r="AC33" s="10" t="s">
        <v>214</v>
      </c>
      <c r="AD33" s="10"/>
      <c r="AE33" s="10"/>
      <c r="AF33" s="13">
        <v>43101</v>
      </c>
      <c r="AG33" s="13">
        <v>43465</v>
      </c>
      <c r="AH33" s="21"/>
      <c r="AI33" s="21">
        <v>300000000</v>
      </c>
      <c r="AJ33" s="21"/>
      <c r="AK33" s="21"/>
      <c r="AL33" s="21">
        <f>SUM(AH33:AK33)</f>
        <v>300000000</v>
      </c>
      <c r="AM33" s="20"/>
    </row>
    <row r="34" spans="1:39" ht="97.5" customHeight="1" x14ac:dyDescent="0.25">
      <c r="A34" s="60"/>
      <c r="B34" s="50"/>
      <c r="C34" s="11" t="s">
        <v>255</v>
      </c>
      <c r="D34" s="11" t="s">
        <v>255</v>
      </c>
      <c r="E34" s="11" t="s">
        <v>255</v>
      </c>
      <c r="F34" s="11" t="s">
        <v>255</v>
      </c>
      <c r="G34" s="11" t="s">
        <v>255</v>
      </c>
      <c r="H34" s="51"/>
      <c r="I34" s="11" t="s">
        <v>255</v>
      </c>
      <c r="J34" s="11" t="s">
        <v>255</v>
      </c>
      <c r="K34" s="51"/>
      <c r="L34" s="11" t="s">
        <v>255</v>
      </c>
      <c r="M34" s="69"/>
      <c r="N34" s="76" t="s">
        <v>279</v>
      </c>
      <c r="O34" s="11" t="s">
        <v>280</v>
      </c>
      <c r="P34" s="61" t="s">
        <v>282</v>
      </c>
      <c r="Q34" s="53" t="s">
        <v>31</v>
      </c>
      <c r="R34" s="10" t="s">
        <v>31</v>
      </c>
      <c r="S34" s="11">
        <v>12</v>
      </c>
      <c r="T34" s="10" t="s">
        <v>55</v>
      </c>
      <c r="U34" s="10" t="s">
        <v>91</v>
      </c>
      <c r="V34" s="15">
        <v>1</v>
      </c>
      <c r="W34" s="10" t="s">
        <v>92</v>
      </c>
      <c r="X34" s="10"/>
      <c r="Y34" s="10"/>
      <c r="Z34" s="25" t="s">
        <v>70</v>
      </c>
      <c r="AA34" s="10" t="s">
        <v>193</v>
      </c>
      <c r="AB34" s="10" t="s">
        <v>213</v>
      </c>
      <c r="AC34" s="10" t="s">
        <v>212</v>
      </c>
      <c r="AD34" s="10"/>
      <c r="AE34" s="10"/>
      <c r="AF34" s="13">
        <v>43101</v>
      </c>
      <c r="AG34" s="13">
        <v>43465</v>
      </c>
      <c r="AH34" s="21"/>
      <c r="AI34" s="21"/>
      <c r="AJ34" s="21"/>
      <c r="AK34" s="21"/>
      <c r="AL34" s="21">
        <f t="shared" ref="AL34:AL35" si="2">SUM(AH34:AK34)</f>
        <v>0</v>
      </c>
      <c r="AM34" s="20"/>
    </row>
    <row r="35" spans="1:39" ht="108" customHeight="1" x14ac:dyDescent="0.25">
      <c r="A35" s="60"/>
      <c r="B35" s="50"/>
      <c r="C35" s="11" t="s">
        <v>255</v>
      </c>
      <c r="D35" s="11" t="s">
        <v>255</v>
      </c>
      <c r="E35" s="11" t="s">
        <v>255</v>
      </c>
      <c r="F35" s="11" t="s">
        <v>255</v>
      </c>
      <c r="G35" s="11" t="s">
        <v>255</v>
      </c>
      <c r="H35" s="51"/>
      <c r="I35" s="11" t="s">
        <v>255</v>
      </c>
      <c r="J35" s="11" t="s">
        <v>255</v>
      </c>
      <c r="K35" s="51"/>
      <c r="L35" s="11" t="s">
        <v>255</v>
      </c>
      <c r="M35" s="69"/>
      <c r="N35" s="76" t="s">
        <v>279</v>
      </c>
      <c r="O35" s="11" t="s">
        <v>280</v>
      </c>
      <c r="P35" s="61" t="s">
        <v>282</v>
      </c>
      <c r="Q35" s="53" t="s">
        <v>31</v>
      </c>
      <c r="R35" s="10" t="s">
        <v>31</v>
      </c>
      <c r="S35" s="11">
        <v>12</v>
      </c>
      <c r="T35" s="10" t="s">
        <v>55</v>
      </c>
      <c r="U35" s="10" t="s">
        <v>94</v>
      </c>
      <c r="V35" s="15">
        <v>1</v>
      </c>
      <c r="W35" s="10" t="s">
        <v>93</v>
      </c>
      <c r="X35" s="10"/>
      <c r="Y35" s="10"/>
      <c r="Z35" s="25" t="s">
        <v>70</v>
      </c>
      <c r="AA35" s="10" t="s">
        <v>191</v>
      </c>
      <c r="AB35" s="10" t="s">
        <v>195</v>
      </c>
      <c r="AC35" s="10" t="s">
        <v>196</v>
      </c>
      <c r="AD35" s="10"/>
      <c r="AE35" s="10"/>
      <c r="AF35" s="13">
        <v>43101</v>
      </c>
      <c r="AG35" s="13">
        <v>43465</v>
      </c>
      <c r="AH35" s="21"/>
      <c r="AI35" s="21"/>
      <c r="AJ35" s="21"/>
      <c r="AK35" s="21"/>
      <c r="AL35" s="21">
        <f t="shared" si="2"/>
        <v>0</v>
      </c>
      <c r="AM35" s="20"/>
    </row>
    <row r="36" spans="1:39" ht="236.25" customHeight="1" x14ac:dyDescent="0.25">
      <c r="A36" s="60"/>
      <c r="B36" s="50"/>
      <c r="C36" s="11" t="s">
        <v>255</v>
      </c>
      <c r="D36" s="11" t="s">
        <v>255</v>
      </c>
      <c r="E36" s="11" t="s">
        <v>255</v>
      </c>
      <c r="F36" s="11" t="s">
        <v>255</v>
      </c>
      <c r="G36" s="11" t="s">
        <v>255</v>
      </c>
      <c r="H36" s="51"/>
      <c r="I36" s="11" t="s">
        <v>255</v>
      </c>
      <c r="J36" s="11" t="s">
        <v>255</v>
      </c>
      <c r="K36" s="51"/>
      <c r="L36" s="11" t="s">
        <v>255</v>
      </c>
      <c r="M36" s="69"/>
      <c r="N36" s="76" t="s">
        <v>283</v>
      </c>
      <c r="O36" s="11" t="s">
        <v>284</v>
      </c>
      <c r="P36" s="61" t="s">
        <v>285</v>
      </c>
      <c r="Q36" s="53" t="s">
        <v>33</v>
      </c>
      <c r="R36" s="10" t="s">
        <v>33</v>
      </c>
      <c r="S36" s="11">
        <v>13</v>
      </c>
      <c r="T36" s="38" t="s">
        <v>32</v>
      </c>
      <c r="U36" s="10" t="s">
        <v>32</v>
      </c>
      <c r="V36" s="16">
        <v>4</v>
      </c>
      <c r="W36" s="10" t="s">
        <v>95</v>
      </c>
      <c r="X36" s="10"/>
      <c r="Y36" s="10"/>
      <c r="Z36" s="25" t="s">
        <v>71</v>
      </c>
      <c r="AA36" s="10" t="s">
        <v>172</v>
      </c>
      <c r="AB36" s="10" t="s">
        <v>173</v>
      </c>
      <c r="AC36" s="10" t="s">
        <v>174</v>
      </c>
      <c r="AD36" s="10"/>
      <c r="AE36" s="10"/>
      <c r="AF36" s="13">
        <v>43101</v>
      </c>
      <c r="AG36" s="13">
        <v>43465</v>
      </c>
      <c r="AH36" s="20"/>
      <c r="AI36" s="21"/>
      <c r="AJ36" s="21"/>
      <c r="AK36" s="21">
        <f>498265000-48763636-5000000-147531364</f>
        <v>296970000</v>
      </c>
      <c r="AL36" s="21">
        <f t="shared" ref="AL36:AL47" si="3">SUM(AH36:AK36)</f>
        <v>296970000</v>
      </c>
      <c r="AM36" s="20"/>
    </row>
    <row r="37" spans="1:39" ht="142.5" customHeight="1" x14ac:dyDescent="0.25">
      <c r="A37" s="60"/>
      <c r="B37" s="50"/>
      <c r="C37" s="11" t="s">
        <v>255</v>
      </c>
      <c r="D37" s="11" t="s">
        <v>255</v>
      </c>
      <c r="E37" s="11" t="s">
        <v>255</v>
      </c>
      <c r="F37" s="11" t="s">
        <v>255</v>
      </c>
      <c r="G37" s="11" t="s">
        <v>255</v>
      </c>
      <c r="H37" s="51"/>
      <c r="I37" s="11" t="s">
        <v>255</v>
      </c>
      <c r="J37" s="11" t="s">
        <v>255</v>
      </c>
      <c r="K37" s="51"/>
      <c r="L37" s="51"/>
      <c r="M37" s="69"/>
      <c r="N37" s="76" t="s">
        <v>254</v>
      </c>
      <c r="O37" s="11" t="s">
        <v>253</v>
      </c>
      <c r="P37" s="61" t="s">
        <v>286</v>
      </c>
      <c r="Q37" s="53" t="s">
        <v>33</v>
      </c>
      <c r="R37" s="10" t="s">
        <v>33</v>
      </c>
      <c r="S37" s="11">
        <v>14</v>
      </c>
      <c r="T37" s="38" t="s">
        <v>34</v>
      </c>
      <c r="U37" s="10" t="s">
        <v>34</v>
      </c>
      <c r="V37" s="10">
        <v>1</v>
      </c>
      <c r="W37" s="10" t="s">
        <v>96</v>
      </c>
      <c r="X37" s="10"/>
      <c r="Y37" s="10"/>
      <c r="Z37" s="25" t="s">
        <v>71</v>
      </c>
      <c r="AA37" s="10" t="s">
        <v>172</v>
      </c>
      <c r="AB37" s="10" t="s">
        <v>173</v>
      </c>
      <c r="AC37" s="10" t="s">
        <v>175</v>
      </c>
      <c r="AD37" s="10"/>
      <c r="AE37" s="10"/>
      <c r="AF37" s="13">
        <v>43101</v>
      </c>
      <c r="AG37" s="13">
        <v>43465</v>
      </c>
      <c r="AH37" s="20"/>
      <c r="AI37" s="20"/>
      <c r="AJ37" s="20"/>
      <c r="AK37" s="21">
        <v>76992500</v>
      </c>
      <c r="AL37" s="21">
        <f t="shared" si="3"/>
        <v>76992500</v>
      </c>
      <c r="AM37" s="20"/>
    </row>
    <row r="38" spans="1:39" ht="180" x14ac:dyDescent="0.25">
      <c r="A38" s="60"/>
      <c r="B38" s="50"/>
      <c r="C38" s="11" t="s">
        <v>255</v>
      </c>
      <c r="D38" s="11" t="s">
        <v>255</v>
      </c>
      <c r="E38" s="11" t="s">
        <v>255</v>
      </c>
      <c r="F38" s="11" t="s">
        <v>255</v>
      </c>
      <c r="G38" s="11" t="s">
        <v>255</v>
      </c>
      <c r="H38" s="51"/>
      <c r="I38" s="11" t="s">
        <v>255</v>
      </c>
      <c r="J38" s="11" t="s">
        <v>255</v>
      </c>
      <c r="K38" s="51"/>
      <c r="L38" s="11" t="s">
        <v>255</v>
      </c>
      <c r="M38" s="69"/>
      <c r="N38" s="76" t="s">
        <v>279</v>
      </c>
      <c r="O38" s="11" t="s">
        <v>280</v>
      </c>
      <c r="P38" s="61" t="s">
        <v>282</v>
      </c>
      <c r="Q38" s="53" t="s">
        <v>38</v>
      </c>
      <c r="R38" s="10" t="s">
        <v>38</v>
      </c>
      <c r="S38" s="11">
        <v>15</v>
      </c>
      <c r="T38" s="10" t="s">
        <v>35</v>
      </c>
      <c r="U38" s="10" t="s">
        <v>98</v>
      </c>
      <c r="V38" s="10">
        <v>4</v>
      </c>
      <c r="W38" s="10" t="s">
        <v>97</v>
      </c>
      <c r="X38" s="10"/>
      <c r="Y38" s="10"/>
      <c r="Z38" s="14" t="s">
        <v>70</v>
      </c>
      <c r="AA38" s="10" t="s">
        <v>191</v>
      </c>
      <c r="AB38" s="10" t="s">
        <v>198</v>
      </c>
      <c r="AC38" s="10" t="s">
        <v>197</v>
      </c>
      <c r="AD38" s="10"/>
      <c r="AE38" s="10"/>
      <c r="AF38" s="13">
        <v>43101</v>
      </c>
      <c r="AG38" s="13">
        <v>43465</v>
      </c>
      <c r="AH38" s="21">
        <f>1212194199-7118648+450000000</f>
        <v>1655075551</v>
      </c>
      <c r="AI38" s="21">
        <v>8668213</v>
      </c>
      <c r="AJ38" s="21"/>
      <c r="AK38" s="27">
        <v>7118648</v>
      </c>
      <c r="AL38" s="21">
        <f t="shared" si="3"/>
        <v>1670862412</v>
      </c>
      <c r="AM38" s="20"/>
    </row>
    <row r="39" spans="1:39" ht="130.5" customHeight="1" x14ac:dyDescent="0.25">
      <c r="A39" s="60"/>
      <c r="B39" s="50"/>
      <c r="C39" s="11" t="s">
        <v>255</v>
      </c>
      <c r="D39" s="11" t="s">
        <v>255</v>
      </c>
      <c r="E39" s="11" t="s">
        <v>255</v>
      </c>
      <c r="F39" s="11" t="s">
        <v>255</v>
      </c>
      <c r="G39" s="11" t="s">
        <v>255</v>
      </c>
      <c r="H39" s="51"/>
      <c r="I39" s="11" t="s">
        <v>255</v>
      </c>
      <c r="J39" s="11" t="s">
        <v>255</v>
      </c>
      <c r="K39" s="51"/>
      <c r="L39" s="11" t="s">
        <v>255</v>
      </c>
      <c r="M39" s="69"/>
      <c r="N39" s="76" t="s">
        <v>279</v>
      </c>
      <c r="O39" s="11" t="s">
        <v>280</v>
      </c>
      <c r="P39" s="61" t="s">
        <v>282</v>
      </c>
      <c r="Q39" s="53" t="s">
        <v>38</v>
      </c>
      <c r="R39" s="10" t="s">
        <v>38</v>
      </c>
      <c r="S39" s="11">
        <v>15</v>
      </c>
      <c r="T39" s="10" t="s">
        <v>35</v>
      </c>
      <c r="U39" s="10" t="s">
        <v>100</v>
      </c>
      <c r="V39" s="15">
        <v>0.2</v>
      </c>
      <c r="W39" s="10" t="s">
        <v>99</v>
      </c>
      <c r="X39" s="10"/>
      <c r="Y39" s="10"/>
      <c r="Z39" s="14" t="s">
        <v>70</v>
      </c>
      <c r="AA39" s="10" t="s">
        <v>191</v>
      </c>
      <c r="AB39" s="10" t="s">
        <v>198</v>
      </c>
      <c r="AC39" s="10" t="s">
        <v>222</v>
      </c>
      <c r="AD39" s="10"/>
      <c r="AE39" s="10"/>
      <c r="AF39" s="13">
        <v>43101</v>
      </c>
      <c r="AG39" s="13">
        <v>43465</v>
      </c>
      <c r="AH39" s="21">
        <v>500000000</v>
      </c>
      <c r="AI39" s="21"/>
      <c r="AJ39" s="21"/>
      <c r="AK39" s="21"/>
      <c r="AL39" s="21">
        <f t="shared" si="3"/>
        <v>500000000</v>
      </c>
      <c r="AM39" s="20"/>
    </row>
    <row r="40" spans="1:39" ht="180" x14ac:dyDescent="0.25">
      <c r="A40" s="60"/>
      <c r="B40" s="50"/>
      <c r="C40" s="11" t="s">
        <v>255</v>
      </c>
      <c r="D40" s="11" t="s">
        <v>255</v>
      </c>
      <c r="E40" s="11" t="s">
        <v>255</v>
      </c>
      <c r="F40" s="11" t="s">
        <v>255</v>
      </c>
      <c r="G40" s="11" t="s">
        <v>255</v>
      </c>
      <c r="H40" s="51"/>
      <c r="I40" s="11" t="s">
        <v>255</v>
      </c>
      <c r="J40" s="11" t="s">
        <v>255</v>
      </c>
      <c r="K40" s="51"/>
      <c r="L40" s="11" t="s">
        <v>255</v>
      </c>
      <c r="M40" s="69"/>
      <c r="N40" s="76" t="s">
        <v>279</v>
      </c>
      <c r="O40" s="11" t="s">
        <v>280</v>
      </c>
      <c r="P40" s="61" t="s">
        <v>282</v>
      </c>
      <c r="Q40" s="53" t="s">
        <v>38</v>
      </c>
      <c r="R40" s="10" t="s">
        <v>38</v>
      </c>
      <c r="S40" s="11">
        <v>16</v>
      </c>
      <c r="T40" s="10" t="s">
        <v>36</v>
      </c>
      <c r="U40" s="10" t="s">
        <v>102</v>
      </c>
      <c r="V40" s="10">
        <v>2</v>
      </c>
      <c r="W40" s="10" t="s">
        <v>101</v>
      </c>
      <c r="X40" s="10"/>
      <c r="Y40" s="10"/>
      <c r="Z40" s="14" t="s">
        <v>70</v>
      </c>
      <c r="AA40" s="10" t="s">
        <v>191</v>
      </c>
      <c r="AB40" s="10" t="s">
        <v>198</v>
      </c>
      <c r="AC40" s="10" t="s">
        <v>199</v>
      </c>
      <c r="AD40" s="10"/>
      <c r="AE40" s="10"/>
      <c r="AF40" s="13">
        <v>43101</v>
      </c>
      <c r="AG40" s="13">
        <v>43465</v>
      </c>
      <c r="AH40" s="21">
        <v>55286297</v>
      </c>
      <c r="AI40" s="21"/>
      <c r="AJ40" s="21"/>
      <c r="AK40" s="21"/>
      <c r="AL40" s="21">
        <f t="shared" si="3"/>
        <v>55286297</v>
      </c>
      <c r="AM40" s="20"/>
    </row>
    <row r="41" spans="1:39" ht="180" x14ac:dyDescent="0.25">
      <c r="A41" s="60"/>
      <c r="B41" s="50"/>
      <c r="C41" s="11" t="s">
        <v>255</v>
      </c>
      <c r="D41" s="11" t="s">
        <v>255</v>
      </c>
      <c r="E41" s="11" t="s">
        <v>255</v>
      </c>
      <c r="F41" s="11" t="s">
        <v>255</v>
      </c>
      <c r="G41" s="11" t="s">
        <v>255</v>
      </c>
      <c r="H41" s="51"/>
      <c r="I41" s="11" t="s">
        <v>255</v>
      </c>
      <c r="J41" s="11" t="s">
        <v>255</v>
      </c>
      <c r="K41" s="51"/>
      <c r="L41" s="11" t="s">
        <v>255</v>
      </c>
      <c r="M41" s="69"/>
      <c r="N41" s="76" t="s">
        <v>279</v>
      </c>
      <c r="O41" s="11" t="s">
        <v>280</v>
      </c>
      <c r="P41" s="61" t="s">
        <v>282</v>
      </c>
      <c r="Q41" s="53" t="s">
        <v>38</v>
      </c>
      <c r="R41" s="10" t="s">
        <v>38</v>
      </c>
      <c r="S41" s="11">
        <v>16</v>
      </c>
      <c r="T41" s="10" t="s">
        <v>223</v>
      </c>
      <c r="U41" s="10" t="s">
        <v>104</v>
      </c>
      <c r="V41" s="10">
        <v>1</v>
      </c>
      <c r="W41" s="10" t="s">
        <v>103</v>
      </c>
      <c r="X41" s="10"/>
      <c r="Y41" s="10"/>
      <c r="Z41" s="14" t="s">
        <v>70</v>
      </c>
      <c r="AA41" s="10" t="s">
        <v>191</v>
      </c>
      <c r="AB41" s="10" t="s">
        <v>198</v>
      </c>
      <c r="AC41" s="10" t="s">
        <v>224</v>
      </c>
      <c r="AD41" s="10"/>
      <c r="AE41" s="10"/>
      <c r="AF41" s="13">
        <v>43101</v>
      </c>
      <c r="AG41" s="13">
        <v>43465</v>
      </c>
      <c r="AH41" s="21">
        <v>50000000</v>
      </c>
      <c r="AI41" s="21"/>
      <c r="AJ41" s="21"/>
      <c r="AK41" s="21"/>
      <c r="AL41" s="21">
        <f t="shared" si="3"/>
        <v>50000000</v>
      </c>
      <c r="AM41" s="20"/>
    </row>
    <row r="42" spans="1:39" ht="123" customHeight="1" x14ac:dyDescent="0.25">
      <c r="A42" s="60"/>
      <c r="B42" s="50"/>
      <c r="C42" s="11" t="s">
        <v>255</v>
      </c>
      <c r="D42" s="11" t="s">
        <v>255</v>
      </c>
      <c r="E42" s="11" t="s">
        <v>255</v>
      </c>
      <c r="F42" s="11" t="s">
        <v>255</v>
      </c>
      <c r="G42" s="11" t="s">
        <v>255</v>
      </c>
      <c r="H42" s="51"/>
      <c r="I42" s="11" t="s">
        <v>255</v>
      </c>
      <c r="J42" s="11" t="s">
        <v>255</v>
      </c>
      <c r="K42" s="51"/>
      <c r="L42" s="11" t="s">
        <v>255</v>
      </c>
      <c r="M42" s="69"/>
      <c r="N42" s="76" t="s">
        <v>279</v>
      </c>
      <c r="O42" s="11" t="s">
        <v>280</v>
      </c>
      <c r="P42" s="61" t="s">
        <v>282</v>
      </c>
      <c r="Q42" s="53" t="s">
        <v>38</v>
      </c>
      <c r="R42" s="10" t="s">
        <v>38</v>
      </c>
      <c r="S42" s="11">
        <v>17</v>
      </c>
      <c r="T42" s="10" t="s">
        <v>37</v>
      </c>
      <c r="U42" s="10" t="s">
        <v>106</v>
      </c>
      <c r="V42" s="10">
        <v>1</v>
      </c>
      <c r="W42" s="10" t="s">
        <v>105</v>
      </c>
      <c r="X42" s="10"/>
      <c r="Y42" s="10"/>
      <c r="Z42" s="14" t="s">
        <v>70</v>
      </c>
      <c r="AA42" s="10" t="s">
        <v>191</v>
      </c>
      <c r="AB42" s="10" t="s">
        <v>198</v>
      </c>
      <c r="AC42" s="10" t="s">
        <v>215</v>
      </c>
      <c r="AD42" s="10"/>
      <c r="AE42" s="10"/>
      <c r="AF42" s="13">
        <v>43101</v>
      </c>
      <c r="AG42" s="13">
        <v>43465</v>
      </c>
      <c r="AH42" s="21">
        <f>244302000+13649840+700000</f>
        <v>258651840</v>
      </c>
      <c r="AI42" s="21"/>
      <c r="AJ42" s="21"/>
      <c r="AK42" s="21"/>
      <c r="AL42" s="21">
        <f t="shared" si="3"/>
        <v>258651840</v>
      </c>
      <c r="AM42" s="20"/>
    </row>
    <row r="43" spans="1:39" ht="159.75" customHeight="1" x14ac:dyDescent="0.25">
      <c r="A43" s="60"/>
      <c r="B43" s="50"/>
      <c r="C43" s="11" t="s">
        <v>255</v>
      </c>
      <c r="D43" s="11" t="s">
        <v>255</v>
      </c>
      <c r="E43" s="11" t="s">
        <v>255</v>
      </c>
      <c r="F43" s="11" t="s">
        <v>255</v>
      </c>
      <c r="G43" s="11" t="s">
        <v>255</v>
      </c>
      <c r="H43" s="51"/>
      <c r="I43" s="11" t="s">
        <v>255</v>
      </c>
      <c r="J43" s="11" t="s">
        <v>255</v>
      </c>
      <c r="K43" s="51"/>
      <c r="L43" s="11" t="s">
        <v>255</v>
      </c>
      <c r="M43" s="69"/>
      <c r="N43" s="76" t="s">
        <v>279</v>
      </c>
      <c r="O43" s="11" t="s">
        <v>280</v>
      </c>
      <c r="P43" s="61" t="s">
        <v>282</v>
      </c>
      <c r="Q43" s="53" t="s">
        <v>38</v>
      </c>
      <c r="R43" s="10" t="s">
        <v>38</v>
      </c>
      <c r="S43" s="11">
        <v>18</v>
      </c>
      <c r="T43" s="10" t="s">
        <v>47</v>
      </c>
      <c r="U43" s="10" t="s">
        <v>108</v>
      </c>
      <c r="V43" s="10">
        <v>50</v>
      </c>
      <c r="W43" s="10" t="s">
        <v>107</v>
      </c>
      <c r="X43" s="10"/>
      <c r="Y43" s="10"/>
      <c r="Z43" s="14" t="s">
        <v>70</v>
      </c>
      <c r="AA43" s="10" t="s">
        <v>193</v>
      </c>
      <c r="AB43" s="10" t="s">
        <v>192</v>
      </c>
      <c r="AC43" s="10" t="s">
        <v>194</v>
      </c>
      <c r="AD43" s="10"/>
      <c r="AE43" s="10"/>
      <c r="AF43" s="13">
        <v>43101</v>
      </c>
      <c r="AG43" s="13">
        <v>43465</v>
      </c>
      <c r="AH43" s="21">
        <f>585335000-13649840-700000</f>
        <v>570985160</v>
      </c>
      <c r="AI43" s="21"/>
      <c r="AJ43" s="21"/>
      <c r="AK43" s="21"/>
      <c r="AL43" s="21">
        <f t="shared" si="3"/>
        <v>570985160</v>
      </c>
      <c r="AM43" s="20"/>
    </row>
    <row r="44" spans="1:39" ht="158.25" customHeight="1" x14ac:dyDescent="0.25">
      <c r="A44" s="60"/>
      <c r="B44" s="50"/>
      <c r="C44" s="11" t="s">
        <v>255</v>
      </c>
      <c r="D44" s="11" t="s">
        <v>255</v>
      </c>
      <c r="E44" s="11" t="s">
        <v>255</v>
      </c>
      <c r="F44" s="11" t="s">
        <v>255</v>
      </c>
      <c r="G44" s="11" t="s">
        <v>255</v>
      </c>
      <c r="H44" s="51"/>
      <c r="I44" s="51"/>
      <c r="J44" s="51"/>
      <c r="K44" s="51"/>
      <c r="L44" s="11" t="s">
        <v>255</v>
      </c>
      <c r="M44" s="61" t="s">
        <v>255</v>
      </c>
      <c r="N44" s="76" t="s">
        <v>279</v>
      </c>
      <c r="O44" s="11" t="s">
        <v>280</v>
      </c>
      <c r="P44" s="61" t="s">
        <v>282</v>
      </c>
      <c r="Q44" s="53" t="s">
        <v>38</v>
      </c>
      <c r="R44" s="10" t="s">
        <v>38</v>
      </c>
      <c r="S44" s="11">
        <v>18</v>
      </c>
      <c r="T44" s="10" t="s">
        <v>47</v>
      </c>
      <c r="U44" s="10" t="s">
        <v>108</v>
      </c>
      <c r="V44" s="10">
        <v>2</v>
      </c>
      <c r="W44" s="10" t="s">
        <v>109</v>
      </c>
      <c r="X44" s="10"/>
      <c r="Y44" s="10"/>
      <c r="Z44" s="14" t="s">
        <v>70</v>
      </c>
      <c r="AA44" s="10" t="s">
        <v>193</v>
      </c>
      <c r="AB44" s="10" t="s">
        <v>192</v>
      </c>
      <c r="AC44" s="10" t="s">
        <v>194</v>
      </c>
      <c r="AD44" s="10"/>
      <c r="AE44" s="10"/>
      <c r="AF44" s="13">
        <v>43101</v>
      </c>
      <c r="AG44" s="13">
        <v>43465</v>
      </c>
      <c r="AH44" s="21"/>
      <c r="AI44" s="21"/>
      <c r="AJ44" s="21"/>
      <c r="AK44" s="21"/>
      <c r="AL44" s="21">
        <f t="shared" si="3"/>
        <v>0</v>
      </c>
      <c r="AM44" s="20"/>
    </row>
    <row r="45" spans="1:39" ht="114.75" customHeight="1" x14ac:dyDescent="0.25">
      <c r="A45" s="60"/>
      <c r="B45" s="50"/>
      <c r="C45" s="11" t="s">
        <v>255</v>
      </c>
      <c r="D45" s="11" t="s">
        <v>255</v>
      </c>
      <c r="E45" s="11" t="s">
        <v>255</v>
      </c>
      <c r="F45" s="11" t="s">
        <v>255</v>
      </c>
      <c r="G45" s="11" t="s">
        <v>255</v>
      </c>
      <c r="H45" s="51"/>
      <c r="I45" s="11" t="s">
        <v>255</v>
      </c>
      <c r="J45" s="11" t="s">
        <v>255</v>
      </c>
      <c r="K45" s="51"/>
      <c r="L45" s="11" t="s">
        <v>255</v>
      </c>
      <c r="M45" s="69"/>
      <c r="N45" s="76" t="s">
        <v>279</v>
      </c>
      <c r="O45" s="11" t="s">
        <v>280</v>
      </c>
      <c r="P45" s="61" t="s">
        <v>282</v>
      </c>
      <c r="Q45" s="53" t="s">
        <v>48</v>
      </c>
      <c r="R45" s="10" t="s">
        <v>48</v>
      </c>
      <c r="S45" s="11">
        <v>19</v>
      </c>
      <c r="T45" s="10" t="s">
        <v>43</v>
      </c>
      <c r="U45" s="10" t="s">
        <v>111</v>
      </c>
      <c r="V45" s="10">
        <v>1</v>
      </c>
      <c r="W45" s="10" t="s">
        <v>110</v>
      </c>
      <c r="X45" s="10"/>
      <c r="Y45" s="10"/>
      <c r="Z45" s="25" t="s">
        <v>70</v>
      </c>
      <c r="AA45" s="10" t="s">
        <v>191</v>
      </c>
      <c r="AB45" s="10" t="s">
        <v>217</v>
      </c>
      <c r="AC45" s="10" t="s">
        <v>216</v>
      </c>
      <c r="AD45" s="10"/>
      <c r="AE45" s="10"/>
      <c r="AF45" s="13">
        <v>43101</v>
      </c>
      <c r="AG45" s="13">
        <v>43465</v>
      </c>
      <c r="AH45" s="21">
        <f>650674201+135000000</f>
        <v>785674201</v>
      </c>
      <c r="AI45" s="21"/>
      <c r="AJ45" s="21"/>
      <c r="AK45" s="21"/>
      <c r="AL45" s="21">
        <f t="shared" si="3"/>
        <v>785674201</v>
      </c>
      <c r="AM45" s="20"/>
    </row>
    <row r="46" spans="1:39" ht="112.5" customHeight="1" x14ac:dyDescent="0.25">
      <c r="A46" s="60"/>
      <c r="B46" s="50"/>
      <c r="C46" s="11" t="s">
        <v>255</v>
      </c>
      <c r="D46" s="11" t="s">
        <v>255</v>
      </c>
      <c r="E46" s="11" t="s">
        <v>255</v>
      </c>
      <c r="F46" s="11" t="s">
        <v>255</v>
      </c>
      <c r="G46" s="11" t="s">
        <v>255</v>
      </c>
      <c r="H46" s="51"/>
      <c r="I46" s="11" t="s">
        <v>255</v>
      </c>
      <c r="J46" s="11" t="s">
        <v>255</v>
      </c>
      <c r="K46" s="51"/>
      <c r="L46" s="11" t="s">
        <v>255</v>
      </c>
      <c r="M46" s="69"/>
      <c r="N46" s="76" t="s">
        <v>279</v>
      </c>
      <c r="O46" s="11" t="s">
        <v>280</v>
      </c>
      <c r="P46" s="61" t="s">
        <v>282</v>
      </c>
      <c r="Q46" s="53" t="s">
        <v>48</v>
      </c>
      <c r="R46" s="10" t="s">
        <v>48</v>
      </c>
      <c r="S46" s="11">
        <v>19</v>
      </c>
      <c r="T46" s="10" t="s">
        <v>43</v>
      </c>
      <c r="U46" s="10" t="s">
        <v>113</v>
      </c>
      <c r="V46" s="10">
        <v>2</v>
      </c>
      <c r="W46" s="10" t="s">
        <v>112</v>
      </c>
      <c r="X46" s="10"/>
      <c r="Y46" s="10"/>
      <c r="Z46" s="25" t="s">
        <v>70</v>
      </c>
      <c r="AA46" s="10" t="s">
        <v>191</v>
      </c>
      <c r="AB46" s="10" t="s">
        <v>217</v>
      </c>
      <c r="AC46" s="10" t="s">
        <v>216</v>
      </c>
      <c r="AD46" s="10"/>
      <c r="AE46" s="10"/>
      <c r="AF46" s="13">
        <v>43101</v>
      </c>
      <c r="AG46" s="13">
        <v>43465</v>
      </c>
      <c r="AH46" s="21"/>
      <c r="AI46" s="21"/>
      <c r="AJ46" s="21"/>
      <c r="AK46" s="21"/>
      <c r="AL46" s="21">
        <f t="shared" si="3"/>
        <v>0</v>
      </c>
      <c r="AM46" s="20"/>
    </row>
    <row r="47" spans="1:39" ht="180" x14ac:dyDescent="0.25">
      <c r="A47" s="60"/>
      <c r="B47" s="50"/>
      <c r="C47" s="11" t="s">
        <v>255</v>
      </c>
      <c r="D47" s="11" t="s">
        <v>255</v>
      </c>
      <c r="E47" s="11" t="s">
        <v>255</v>
      </c>
      <c r="F47" s="11" t="s">
        <v>255</v>
      </c>
      <c r="G47" s="11" t="s">
        <v>255</v>
      </c>
      <c r="H47" s="51"/>
      <c r="I47" s="51"/>
      <c r="J47" s="51"/>
      <c r="K47" s="51"/>
      <c r="L47" s="11" t="s">
        <v>255</v>
      </c>
      <c r="M47" s="69"/>
      <c r="N47" s="76" t="s">
        <v>279</v>
      </c>
      <c r="O47" s="11" t="s">
        <v>280</v>
      </c>
      <c r="P47" s="61" t="s">
        <v>282</v>
      </c>
      <c r="Q47" s="53" t="s">
        <v>48</v>
      </c>
      <c r="R47" s="10" t="s">
        <v>48</v>
      </c>
      <c r="S47" s="11">
        <v>20</v>
      </c>
      <c r="T47" s="10" t="s">
        <v>44</v>
      </c>
      <c r="U47" s="10" t="s">
        <v>125</v>
      </c>
      <c r="V47" s="15">
        <v>1</v>
      </c>
      <c r="W47" s="10" t="s">
        <v>114</v>
      </c>
      <c r="X47" s="10"/>
      <c r="Y47" s="10"/>
      <c r="Z47" s="25" t="s">
        <v>70</v>
      </c>
      <c r="AA47" s="10" t="s">
        <v>191</v>
      </c>
      <c r="AB47" s="10" t="s">
        <v>217</v>
      </c>
      <c r="AC47" s="10" t="s">
        <v>218</v>
      </c>
      <c r="AD47" s="10"/>
      <c r="AE47" s="10"/>
      <c r="AF47" s="13">
        <v>43101</v>
      </c>
      <c r="AG47" s="13">
        <v>43465</v>
      </c>
      <c r="AH47" s="21">
        <f>357000000+245000000+215000000+300001152</f>
        <v>1117001152</v>
      </c>
      <c r="AI47" s="21">
        <f>100000000+15000000+500000000</f>
        <v>615000000</v>
      </c>
      <c r="AJ47" s="21"/>
      <c r="AK47" s="27">
        <f>70000000-4000000</f>
        <v>66000000</v>
      </c>
      <c r="AL47" s="21">
        <f t="shared" si="3"/>
        <v>1798001152</v>
      </c>
      <c r="AM47" s="20"/>
    </row>
    <row r="48" spans="1:39" ht="180" x14ac:dyDescent="0.25">
      <c r="A48" s="60"/>
      <c r="B48" s="50"/>
      <c r="C48" s="11" t="s">
        <v>255</v>
      </c>
      <c r="D48" s="11" t="s">
        <v>255</v>
      </c>
      <c r="E48" s="11" t="s">
        <v>255</v>
      </c>
      <c r="F48" s="11" t="s">
        <v>255</v>
      </c>
      <c r="G48" s="11" t="s">
        <v>255</v>
      </c>
      <c r="H48" s="51"/>
      <c r="I48" s="11" t="s">
        <v>255</v>
      </c>
      <c r="J48" s="11" t="s">
        <v>255</v>
      </c>
      <c r="K48" s="51"/>
      <c r="L48" s="11" t="s">
        <v>255</v>
      </c>
      <c r="M48" s="69"/>
      <c r="N48" s="76" t="s">
        <v>279</v>
      </c>
      <c r="O48" s="11" t="s">
        <v>280</v>
      </c>
      <c r="P48" s="61" t="s">
        <v>282</v>
      </c>
      <c r="Q48" s="53" t="s">
        <v>48</v>
      </c>
      <c r="R48" s="10" t="s">
        <v>48</v>
      </c>
      <c r="S48" s="11">
        <v>20</v>
      </c>
      <c r="T48" s="10" t="s">
        <v>44</v>
      </c>
      <c r="U48" s="10" t="s">
        <v>120</v>
      </c>
      <c r="V48" s="10">
        <v>1</v>
      </c>
      <c r="W48" s="10" t="s">
        <v>115</v>
      </c>
      <c r="X48" s="10"/>
      <c r="Y48" s="10"/>
      <c r="Z48" s="25" t="s">
        <v>70</v>
      </c>
      <c r="AA48" s="10" t="s">
        <v>191</v>
      </c>
      <c r="AB48" s="10" t="s">
        <v>217</v>
      </c>
      <c r="AC48" s="10" t="s">
        <v>216</v>
      </c>
      <c r="AD48" s="10"/>
      <c r="AE48" s="10"/>
      <c r="AF48" s="13">
        <v>43101</v>
      </c>
      <c r="AG48" s="13">
        <v>43465</v>
      </c>
      <c r="AH48" s="21"/>
      <c r="AI48" s="21"/>
      <c r="AJ48" s="21"/>
      <c r="AK48" s="21"/>
      <c r="AL48" s="21">
        <f t="shared" ref="AL48:AL51" si="4">SUM(AH48:AK48)</f>
        <v>0</v>
      </c>
      <c r="AM48" s="20"/>
    </row>
    <row r="49" spans="1:39" ht="107.25" customHeight="1" x14ac:dyDescent="0.25">
      <c r="A49" s="60"/>
      <c r="B49" s="50"/>
      <c r="C49" s="11" t="s">
        <v>255</v>
      </c>
      <c r="D49" s="11" t="s">
        <v>255</v>
      </c>
      <c r="E49" s="11" t="s">
        <v>255</v>
      </c>
      <c r="F49" s="11" t="s">
        <v>255</v>
      </c>
      <c r="G49" s="11" t="s">
        <v>255</v>
      </c>
      <c r="H49" s="51"/>
      <c r="I49" s="11" t="s">
        <v>255</v>
      </c>
      <c r="J49" s="11" t="s">
        <v>255</v>
      </c>
      <c r="K49" s="51"/>
      <c r="L49" s="11" t="s">
        <v>255</v>
      </c>
      <c r="M49" s="69"/>
      <c r="N49" s="76" t="s">
        <v>279</v>
      </c>
      <c r="O49" s="11" t="s">
        <v>280</v>
      </c>
      <c r="P49" s="61" t="s">
        <v>282</v>
      </c>
      <c r="Q49" s="53" t="s">
        <v>48</v>
      </c>
      <c r="R49" s="10" t="s">
        <v>48</v>
      </c>
      <c r="S49" s="11">
        <v>20</v>
      </c>
      <c r="T49" s="10" t="s">
        <v>44</v>
      </c>
      <c r="U49" s="10" t="s">
        <v>121</v>
      </c>
      <c r="V49" s="10">
        <v>1</v>
      </c>
      <c r="W49" s="10" t="s">
        <v>116</v>
      </c>
      <c r="X49" s="10"/>
      <c r="Y49" s="10"/>
      <c r="Z49" s="25" t="s">
        <v>70</v>
      </c>
      <c r="AA49" s="10" t="s">
        <v>191</v>
      </c>
      <c r="AB49" s="10" t="s">
        <v>190</v>
      </c>
      <c r="AC49" s="10" t="s">
        <v>221</v>
      </c>
      <c r="AD49" s="10"/>
      <c r="AE49" s="10"/>
      <c r="AF49" s="13">
        <v>43101</v>
      </c>
      <c r="AG49" s="13">
        <v>43465</v>
      </c>
      <c r="AH49" s="21">
        <v>400000000</v>
      </c>
      <c r="AI49" s="21"/>
      <c r="AJ49" s="21"/>
      <c r="AK49" s="21"/>
      <c r="AL49" s="21">
        <f t="shared" si="4"/>
        <v>400000000</v>
      </c>
      <c r="AM49" s="20"/>
    </row>
    <row r="50" spans="1:39" ht="180" x14ac:dyDescent="0.25">
      <c r="A50" s="60"/>
      <c r="B50" s="50"/>
      <c r="C50" s="11" t="s">
        <v>255</v>
      </c>
      <c r="D50" s="11" t="s">
        <v>255</v>
      </c>
      <c r="E50" s="11" t="s">
        <v>255</v>
      </c>
      <c r="F50" s="11" t="s">
        <v>255</v>
      </c>
      <c r="G50" s="11" t="s">
        <v>255</v>
      </c>
      <c r="H50" s="51"/>
      <c r="I50" s="11" t="s">
        <v>255</v>
      </c>
      <c r="J50" s="11" t="s">
        <v>255</v>
      </c>
      <c r="K50" s="51"/>
      <c r="L50" s="11" t="s">
        <v>255</v>
      </c>
      <c r="M50" s="69"/>
      <c r="N50" s="76" t="s">
        <v>279</v>
      </c>
      <c r="O50" s="11" t="s">
        <v>280</v>
      </c>
      <c r="P50" s="61" t="s">
        <v>282</v>
      </c>
      <c r="Q50" s="53" t="s">
        <v>48</v>
      </c>
      <c r="R50" s="10" t="s">
        <v>48</v>
      </c>
      <c r="S50" s="11">
        <v>20</v>
      </c>
      <c r="T50" s="10" t="s">
        <v>44</v>
      </c>
      <c r="U50" s="10" t="s">
        <v>122</v>
      </c>
      <c r="V50" s="10">
        <v>1</v>
      </c>
      <c r="W50" s="10" t="s">
        <v>117</v>
      </c>
      <c r="X50" s="10"/>
      <c r="Y50" s="10"/>
      <c r="Z50" s="25" t="s">
        <v>70</v>
      </c>
      <c r="AA50" s="10" t="s">
        <v>191</v>
      </c>
      <c r="AB50" s="10" t="s">
        <v>217</v>
      </c>
      <c r="AC50" s="10" t="s">
        <v>218</v>
      </c>
      <c r="AD50" s="10"/>
      <c r="AE50" s="10"/>
      <c r="AF50" s="13">
        <v>43101</v>
      </c>
      <c r="AG50" s="13">
        <v>43465</v>
      </c>
      <c r="AH50" s="21"/>
      <c r="AI50" s="21"/>
      <c r="AJ50" s="21"/>
      <c r="AK50" s="21"/>
      <c r="AL50" s="21">
        <f t="shared" si="4"/>
        <v>0</v>
      </c>
      <c r="AM50" s="20"/>
    </row>
    <row r="51" spans="1:39" ht="180" x14ac:dyDescent="0.25">
      <c r="A51" s="60"/>
      <c r="B51" s="50"/>
      <c r="C51" s="11" t="s">
        <v>255</v>
      </c>
      <c r="D51" s="11" t="s">
        <v>255</v>
      </c>
      <c r="E51" s="11" t="s">
        <v>255</v>
      </c>
      <c r="F51" s="11" t="s">
        <v>255</v>
      </c>
      <c r="G51" s="11" t="s">
        <v>255</v>
      </c>
      <c r="H51" s="51"/>
      <c r="I51" s="11" t="s">
        <v>255</v>
      </c>
      <c r="J51" s="11" t="s">
        <v>255</v>
      </c>
      <c r="K51" s="51"/>
      <c r="L51" s="11" t="s">
        <v>255</v>
      </c>
      <c r="M51" s="69"/>
      <c r="N51" s="76" t="s">
        <v>279</v>
      </c>
      <c r="O51" s="11" t="s">
        <v>280</v>
      </c>
      <c r="P51" s="61" t="s">
        <v>282</v>
      </c>
      <c r="Q51" s="53" t="s">
        <v>48</v>
      </c>
      <c r="R51" s="10" t="s">
        <v>48</v>
      </c>
      <c r="S51" s="11">
        <v>20</v>
      </c>
      <c r="T51" s="10" t="s">
        <v>44</v>
      </c>
      <c r="U51" s="10" t="s">
        <v>123</v>
      </c>
      <c r="V51" s="10">
        <v>2</v>
      </c>
      <c r="W51" s="10" t="s">
        <v>118</v>
      </c>
      <c r="X51" s="10"/>
      <c r="Y51" s="10"/>
      <c r="Z51" s="25" t="s">
        <v>70</v>
      </c>
      <c r="AA51" s="10" t="s">
        <v>191</v>
      </c>
      <c r="AB51" s="10" t="s">
        <v>217</v>
      </c>
      <c r="AC51" s="10" t="s">
        <v>218</v>
      </c>
      <c r="AD51" s="10"/>
      <c r="AE51" s="10"/>
      <c r="AF51" s="13">
        <v>43101</v>
      </c>
      <c r="AG51" s="13">
        <v>43465</v>
      </c>
      <c r="AH51" s="21"/>
      <c r="AI51" s="21"/>
      <c r="AJ51" s="21"/>
      <c r="AK51" s="21"/>
      <c r="AL51" s="21">
        <f t="shared" si="4"/>
        <v>0</v>
      </c>
      <c r="AM51" s="20"/>
    </row>
    <row r="52" spans="1:39" ht="180" x14ac:dyDescent="0.25">
      <c r="A52" s="60"/>
      <c r="B52" s="50"/>
      <c r="C52" s="11" t="s">
        <v>255</v>
      </c>
      <c r="D52" s="11" t="s">
        <v>255</v>
      </c>
      <c r="E52" s="11" t="s">
        <v>255</v>
      </c>
      <c r="F52" s="11" t="s">
        <v>255</v>
      </c>
      <c r="G52" s="11" t="s">
        <v>255</v>
      </c>
      <c r="H52" s="51"/>
      <c r="I52" s="11" t="s">
        <v>255</v>
      </c>
      <c r="J52" s="11" t="s">
        <v>255</v>
      </c>
      <c r="K52" s="51"/>
      <c r="L52" s="11" t="s">
        <v>255</v>
      </c>
      <c r="M52" s="69"/>
      <c r="N52" s="76" t="s">
        <v>279</v>
      </c>
      <c r="O52" s="11" t="s">
        <v>280</v>
      </c>
      <c r="P52" s="61" t="s">
        <v>282</v>
      </c>
      <c r="Q52" s="53" t="s">
        <v>48</v>
      </c>
      <c r="R52" s="10" t="s">
        <v>48</v>
      </c>
      <c r="S52" s="11">
        <v>20</v>
      </c>
      <c r="T52" s="10" t="s">
        <v>44</v>
      </c>
      <c r="U52" s="10" t="s">
        <v>124</v>
      </c>
      <c r="V52" s="10">
        <v>1</v>
      </c>
      <c r="W52" s="10" t="s">
        <v>119</v>
      </c>
      <c r="X52" s="10"/>
      <c r="Y52" s="10"/>
      <c r="Z52" s="25" t="s">
        <v>70</v>
      </c>
      <c r="AA52" s="10" t="s">
        <v>191</v>
      </c>
      <c r="AB52" s="10" t="s">
        <v>217</v>
      </c>
      <c r="AC52" s="10" t="s">
        <v>218</v>
      </c>
      <c r="AD52" s="10"/>
      <c r="AE52" s="10"/>
      <c r="AF52" s="13">
        <v>43101</v>
      </c>
      <c r="AG52" s="13">
        <v>43465</v>
      </c>
      <c r="AH52" s="21"/>
      <c r="AI52" s="21"/>
      <c r="AJ52" s="21"/>
      <c r="AK52" s="21"/>
      <c r="AL52" s="21">
        <f>SUM(AH52:AK52)</f>
        <v>0</v>
      </c>
      <c r="AM52" s="20"/>
    </row>
    <row r="53" spans="1:39" ht="180" x14ac:dyDescent="0.25">
      <c r="A53" s="60"/>
      <c r="B53" s="50"/>
      <c r="C53" s="11" t="s">
        <v>255</v>
      </c>
      <c r="D53" s="11" t="s">
        <v>255</v>
      </c>
      <c r="E53" s="11" t="s">
        <v>255</v>
      </c>
      <c r="F53" s="11" t="s">
        <v>255</v>
      </c>
      <c r="G53" s="11" t="s">
        <v>255</v>
      </c>
      <c r="H53" s="51"/>
      <c r="I53" s="51"/>
      <c r="J53" s="51"/>
      <c r="K53" s="51"/>
      <c r="L53" s="11" t="s">
        <v>255</v>
      </c>
      <c r="M53" s="69"/>
      <c r="N53" s="76" t="s">
        <v>279</v>
      </c>
      <c r="O53" s="11" t="s">
        <v>280</v>
      </c>
      <c r="P53" s="61" t="s">
        <v>282</v>
      </c>
      <c r="Q53" s="53" t="s">
        <v>48</v>
      </c>
      <c r="R53" s="10" t="s">
        <v>48</v>
      </c>
      <c r="S53" s="11">
        <v>21</v>
      </c>
      <c r="T53" s="10" t="s">
        <v>45</v>
      </c>
      <c r="U53" s="10" t="s">
        <v>129</v>
      </c>
      <c r="V53" s="10">
        <v>2</v>
      </c>
      <c r="W53" s="10" t="s">
        <v>126</v>
      </c>
      <c r="X53" s="10"/>
      <c r="Y53" s="10"/>
      <c r="Z53" s="25" t="s">
        <v>70</v>
      </c>
      <c r="AA53" s="10" t="s">
        <v>191</v>
      </c>
      <c r="AB53" s="10" t="s">
        <v>201</v>
      </c>
      <c r="AC53" s="10" t="s">
        <v>202</v>
      </c>
      <c r="AD53" s="10"/>
      <c r="AE53" s="10"/>
      <c r="AF53" s="13">
        <v>43101</v>
      </c>
      <c r="AG53" s="13">
        <v>43465</v>
      </c>
      <c r="AH53" s="21">
        <f>265000000+150000000+100000000</f>
        <v>515000000</v>
      </c>
      <c r="AI53" s="21">
        <f>655000000-168000000-70000000-150000000</f>
        <v>267000000</v>
      </c>
      <c r="AJ53" s="21"/>
      <c r="AK53" s="20"/>
      <c r="AL53" s="21">
        <f>SUM(AH53:AI53)</f>
        <v>782000000</v>
      </c>
      <c r="AM53" s="20"/>
    </row>
    <row r="54" spans="1:39" ht="180" x14ac:dyDescent="0.25">
      <c r="A54" s="60"/>
      <c r="B54" s="50"/>
      <c r="C54" s="11" t="s">
        <v>255</v>
      </c>
      <c r="D54" s="11" t="s">
        <v>255</v>
      </c>
      <c r="E54" s="11" t="s">
        <v>255</v>
      </c>
      <c r="F54" s="11" t="s">
        <v>255</v>
      </c>
      <c r="G54" s="11" t="s">
        <v>255</v>
      </c>
      <c r="H54" s="51"/>
      <c r="I54" s="51"/>
      <c r="J54" s="51"/>
      <c r="K54" s="51"/>
      <c r="L54" s="11" t="s">
        <v>255</v>
      </c>
      <c r="M54" s="69"/>
      <c r="N54" s="76" t="s">
        <v>279</v>
      </c>
      <c r="O54" s="11" t="s">
        <v>280</v>
      </c>
      <c r="P54" s="61" t="s">
        <v>282</v>
      </c>
      <c r="Q54" s="53" t="s">
        <v>48</v>
      </c>
      <c r="R54" s="10" t="s">
        <v>48</v>
      </c>
      <c r="S54" s="11">
        <v>21</v>
      </c>
      <c r="T54" s="10" t="s">
        <v>45</v>
      </c>
      <c r="U54" s="10" t="s">
        <v>130</v>
      </c>
      <c r="V54" s="10">
        <v>1</v>
      </c>
      <c r="W54" s="10" t="s">
        <v>127</v>
      </c>
      <c r="X54" s="10"/>
      <c r="Y54" s="10"/>
      <c r="Z54" s="25" t="s">
        <v>70</v>
      </c>
      <c r="AA54" s="10" t="s">
        <v>191</v>
      </c>
      <c r="AB54" s="10" t="s">
        <v>201</v>
      </c>
      <c r="AC54" s="10" t="s">
        <v>202</v>
      </c>
      <c r="AD54" s="10"/>
      <c r="AE54" s="10"/>
      <c r="AF54" s="13">
        <v>43101</v>
      </c>
      <c r="AG54" s="13">
        <v>43465</v>
      </c>
      <c r="AH54" s="21"/>
      <c r="AI54" s="21"/>
      <c r="AJ54" s="21"/>
      <c r="AK54" s="20"/>
      <c r="AL54" s="21">
        <f t="shared" ref="AL54:AL56" si="5">SUM(AH54:AI54)</f>
        <v>0</v>
      </c>
      <c r="AM54" s="20"/>
    </row>
    <row r="55" spans="1:39" ht="180" x14ac:dyDescent="0.25">
      <c r="A55" s="60"/>
      <c r="B55" s="50"/>
      <c r="C55" s="11" t="s">
        <v>255</v>
      </c>
      <c r="D55" s="11" t="s">
        <v>255</v>
      </c>
      <c r="E55" s="11" t="s">
        <v>255</v>
      </c>
      <c r="F55" s="11" t="s">
        <v>255</v>
      </c>
      <c r="G55" s="11" t="s">
        <v>255</v>
      </c>
      <c r="H55" s="51"/>
      <c r="I55" s="51"/>
      <c r="J55" s="51"/>
      <c r="K55" s="51"/>
      <c r="L55" s="11" t="s">
        <v>255</v>
      </c>
      <c r="M55" s="69"/>
      <c r="N55" s="76" t="s">
        <v>279</v>
      </c>
      <c r="O55" s="11" t="s">
        <v>280</v>
      </c>
      <c r="P55" s="61" t="s">
        <v>282</v>
      </c>
      <c r="Q55" s="53" t="s">
        <v>48</v>
      </c>
      <c r="R55" s="10" t="s">
        <v>48</v>
      </c>
      <c r="S55" s="11">
        <v>21</v>
      </c>
      <c r="T55" s="10" t="s">
        <v>45</v>
      </c>
      <c r="U55" s="10" t="s">
        <v>131</v>
      </c>
      <c r="V55" s="10">
        <v>2</v>
      </c>
      <c r="W55" s="10" t="s">
        <v>128</v>
      </c>
      <c r="X55" s="10"/>
      <c r="Y55" s="10"/>
      <c r="Z55" s="25" t="s">
        <v>70</v>
      </c>
      <c r="AA55" s="10" t="s">
        <v>191</v>
      </c>
      <c r="AB55" s="10" t="s">
        <v>201</v>
      </c>
      <c r="AC55" s="10" t="s">
        <v>202</v>
      </c>
      <c r="AD55" s="10"/>
      <c r="AE55" s="10"/>
      <c r="AF55" s="13">
        <v>43101</v>
      </c>
      <c r="AG55" s="13">
        <v>43465</v>
      </c>
      <c r="AH55" s="21"/>
      <c r="AI55" s="21"/>
      <c r="AJ55" s="21"/>
      <c r="AK55" s="20"/>
      <c r="AL55" s="21">
        <f t="shared" si="5"/>
        <v>0</v>
      </c>
      <c r="AM55" s="20"/>
    </row>
    <row r="56" spans="1:39" ht="180" x14ac:dyDescent="0.25">
      <c r="A56" s="60"/>
      <c r="B56" s="50"/>
      <c r="C56" s="11" t="s">
        <v>255</v>
      </c>
      <c r="D56" s="11" t="s">
        <v>255</v>
      </c>
      <c r="E56" s="11" t="s">
        <v>255</v>
      </c>
      <c r="F56" s="11" t="s">
        <v>255</v>
      </c>
      <c r="G56" s="11" t="s">
        <v>255</v>
      </c>
      <c r="H56" s="51"/>
      <c r="I56" s="51"/>
      <c r="J56" s="51"/>
      <c r="K56" s="51"/>
      <c r="L56" s="11" t="s">
        <v>255</v>
      </c>
      <c r="M56" s="69"/>
      <c r="N56" s="76" t="s">
        <v>279</v>
      </c>
      <c r="O56" s="11" t="s">
        <v>280</v>
      </c>
      <c r="P56" s="61" t="s">
        <v>282</v>
      </c>
      <c r="Q56" s="53" t="s">
        <v>48</v>
      </c>
      <c r="R56" s="10" t="s">
        <v>48</v>
      </c>
      <c r="S56" s="11">
        <v>21</v>
      </c>
      <c r="T56" s="10" t="s">
        <v>45</v>
      </c>
      <c r="U56" s="10" t="s">
        <v>133</v>
      </c>
      <c r="V56" s="10">
        <v>1</v>
      </c>
      <c r="W56" s="10" t="s">
        <v>132</v>
      </c>
      <c r="X56" s="10"/>
      <c r="Y56" s="10"/>
      <c r="Z56" s="25" t="s">
        <v>70</v>
      </c>
      <c r="AA56" s="10" t="s">
        <v>191</v>
      </c>
      <c r="AB56" s="10" t="s">
        <v>201</v>
      </c>
      <c r="AC56" s="10" t="s">
        <v>202</v>
      </c>
      <c r="AD56" s="10"/>
      <c r="AE56" s="10"/>
      <c r="AF56" s="13">
        <v>43101</v>
      </c>
      <c r="AG56" s="13">
        <v>43465</v>
      </c>
      <c r="AH56" s="21"/>
      <c r="AI56" s="21"/>
      <c r="AJ56" s="21"/>
      <c r="AK56" s="20"/>
      <c r="AL56" s="21">
        <f t="shared" si="5"/>
        <v>0</v>
      </c>
      <c r="AM56" s="20"/>
    </row>
    <row r="57" spans="1:39" ht="149.25" customHeight="1" x14ac:dyDescent="0.25">
      <c r="A57" s="60"/>
      <c r="B57" s="50"/>
      <c r="C57" s="11" t="s">
        <v>255</v>
      </c>
      <c r="D57" s="11" t="s">
        <v>255</v>
      </c>
      <c r="E57" s="11" t="s">
        <v>255</v>
      </c>
      <c r="F57" s="11" t="s">
        <v>255</v>
      </c>
      <c r="G57" s="11" t="s">
        <v>255</v>
      </c>
      <c r="H57" s="51"/>
      <c r="I57" s="51"/>
      <c r="J57" s="51"/>
      <c r="K57" s="51"/>
      <c r="L57" s="11" t="s">
        <v>255</v>
      </c>
      <c r="M57" s="61" t="s">
        <v>255</v>
      </c>
      <c r="N57" s="76" t="s">
        <v>279</v>
      </c>
      <c r="O57" s="11" t="s">
        <v>280</v>
      </c>
      <c r="P57" s="61" t="s">
        <v>282</v>
      </c>
      <c r="Q57" s="53" t="s">
        <v>48</v>
      </c>
      <c r="R57" s="10" t="s">
        <v>48</v>
      </c>
      <c r="S57" s="11">
        <v>22</v>
      </c>
      <c r="T57" s="10" t="s">
        <v>46</v>
      </c>
      <c r="U57" s="10" t="s">
        <v>136</v>
      </c>
      <c r="V57" s="10">
        <v>2</v>
      </c>
      <c r="W57" s="10" t="s">
        <v>134</v>
      </c>
      <c r="X57" s="10"/>
      <c r="Y57" s="10"/>
      <c r="Z57" s="25" t="s">
        <v>70</v>
      </c>
      <c r="AA57" s="10" t="s">
        <v>193</v>
      </c>
      <c r="AB57" s="10" t="s">
        <v>192</v>
      </c>
      <c r="AC57" s="10" t="s">
        <v>200</v>
      </c>
      <c r="AD57" s="10"/>
      <c r="AE57" s="10"/>
      <c r="AF57" s="13">
        <v>43101</v>
      </c>
      <c r="AG57" s="13">
        <v>43465</v>
      </c>
      <c r="AH57" s="21">
        <v>64000000</v>
      </c>
      <c r="AI57" s="21"/>
      <c r="AJ57" s="21"/>
      <c r="AK57" s="21"/>
      <c r="AL57" s="21">
        <f t="shared" ref="AL57:AL62" si="6">SUM(AH57:AK57)</f>
        <v>64000000</v>
      </c>
      <c r="AM57" s="20"/>
    </row>
    <row r="58" spans="1:39" ht="150" customHeight="1" x14ac:dyDescent="0.25">
      <c r="A58" s="60"/>
      <c r="B58" s="50"/>
      <c r="C58" s="11" t="s">
        <v>255</v>
      </c>
      <c r="D58" s="11" t="s">
        <v>255</v>
      </c>
      <c r="E58" s="51"/>
      <c r="F58" s="11" t="s">
        <v>255</v>
      </c>
      <c r="G58" s="11" t="s">
        <v>255</v>
      </c>
      <c r="H58" s="51"/>
      <c r="I58" s="11" t="s">
        <v>255</v>
      </c>
      <c r="J58" s="11" t="s">
        <v>255</v>
      </c>
      <c r="K58" s="51"/>
      <c r="L58" s="11" t="s">
        <v>255</v>
      </c>
      <c r="M58" s="69"/>
      <c r="N58" s="76" t="s">
        <v>279</v>
      </c>
      <c r="O58" s="11" t="s">
        <v>280</v>
      </c>
      <c r="P58" s="61" t="s">
        <v>282</v>
      </c>
      <c r="Q58" s="53" t="s">
        <v>48</v>
      </c>
      <c r="R58" s="10" t="s">
        <v>48</v>
      </c>
      <c r="S58" s="11">
        <v>22</v>
      </c>
      <c r="T58" s="10" t="s">
        <v>46</v>
      </c>
      <c r="U58" s="10" t="s">
        <v>137</v>
      </c>
      <c r="V58" s="10">
        <v>5</v>
      </c>
      <c r="W58" s="10" t="s">
        <v>135</v>
      </c>
      <c r="X58" s="10"/>
      <c r="Y58" s="10"/>
      <c r="Z58" s="25" t="s">
        <v>70</v>
      </c>
      <c r="AA58" s="10" t="s">
        <v>193</v>
      </c>
      <c r="AB58" s="10" t="s">
        <v>192</v>
      </c>
      <c r="AC58" s="10" t="s">
        <v>200</v>
      </c>
      <c r="AD58" s="10"/>
      <c r="AE58" s="10"/>
      <c r="AF58" s="13">
        <v>43101</v>
      </c>
      <c r="AG58" s="13">
        <v>43465</v>
      </c>
      <c r="AH58" s="21"/>
      <c r="AI58" s="21"/>
      <c r="AJ58" s="21"/>
      <c r="AK58" s="21"/>
      <c r="AL58" s="21">
        <f t="shared" si="6"/>
        <v>0</v>
      </c>
      <c r="AM58" s="20"/>
    </row>
    <row r="59" spans="1:39" ht="129" customHeight="1" x14ac:dyDescent="0.25">
      <c r="A59" s="60"/>
      <c r="B59" s="50"/>
      <c r="C59" s="11" t="s">
        <v>255</v>
      </c>
      <c r="D59" s="11" t="s">
        <v>255</v>
      </c>
      <c r="E59" s="11" t="s">
        <v>255</v>
      </c>
      <c r="F59" s="11" t="s">
        <v>255</v>
      </c>
      <c r="G59" s="11" t="s">
        <v>255</v>
      </c>
      <c r="H59" s="51"/>
      <c r="I59" s="11" t="s">
        <v>255</v>
      </c>
      <c r="J59" s="11" t="s">
        <v>255</v>
      </c>
      <c r="K59" s="51"/>
      <c r="L59" s="11" t="s">
        <v>255</v>
      </c>
      <c r="M59" s="69"/>
      <c r="N59" s="76" t="s">
        <v>279</v>
      </c>
      <c r="O59" s="11" t="s">
        <v>280</v>
      </c>
      <c r="P59" s="61" t="s">
        <v>282</v>
      </c>
      <c r="Q59" s="54" t="s">
        <v>48</v>
      </c>
      <c r="R59" s="10" t="s">
        <v>48</v>
      </c>
      <c r="S59" s="11">
        <v>23</v>
      </c>
      <c r="T59" s="10" t="s">
        <v>57</v>
      </c>
      <c r="U59" s="10" t="s">
        <v>139</v>
      </c>
      <c r="V59" s="15">
        <v>0.05</v>
      </c>
      <c r="W59" s="10" t="s">
        <v>138</v>
      </c>
      <c r="X59" s="10"/>
      <c r="Y59" s="10"/>
      <c r="Z59" s="25" t="s">
        <v>70</v>
      </c>
      <c r="AA59" s="10" t="s">
        <v>204</v>
      </c>
      <c r="AB59" s="10" t="s">
        <v>203</v>
      </c>
      <c r="AC59" s="10" t="s">
        <v>209</v>
      </c>
      <c r="AD59" s="10"/>
      <c r="AE59" s="10"/>
      <c r="AF59" s="13">
        <v>43101</v>
      </c>
      <c r="AG59" s="13">
        <v>43465</v>
      </c>
      <c r="AH59" s="21">
        <v>12000000</v>
      </c>
      <c r="AI59" s="21"/>
      <c r="AJ59" s="21"/>
      <c r="AK59" s="21"/>
      <c r="AL59" s="21">
        <f t="shared" si="6"/>
        <v>12000000</v>
      </c>
      <c r="AM59" s="20"/>
    </row>
    <row r="60" spans="1:39" ht="89.25" customHeight="1" x14ac:dyDescent="0.25">
      <c r="A60" s="60"/>
      <c r="B60" s="50"/>
      <c r="C60" s="11" t="s">
        <v>255</v>
      </c>
      <c r="D60" s="11" t="s">
        <v>255</v>
      </c>
      <c r="E60" s="11" t="s">
        <v>255</v>
      </c>
      <c r="F60" s="11" t="s">
        <v>255</v>
      </c>
      <c r="G60" s="11" t="s">
        <v>255</v>
      </c>
      <c r="H60" s="51"/>
      <c r="I60" s="51"/>
      <c r="J60" s="51"/>
      <c r="K60" s="51"/>
      <c r="L60" s="11" t="s">
        <v>255</v>
      </c>
      <c r="M60" s="61" t="s">
        <v>255</v>
      </c>
      <c r="N60" s="76" t="s">
        <v>287</v>
      </c>
      <c r="O60" s="11" t="s">
        <v>280</v>
      </c>
      <c r="P60" s="61" t="s">
        <v>288</v>
      </c>
      <c r="Q60" s="53" t="s">
        <v>48</v>
      </c>
      <c r="R60" s="10" t="s">
        <v>48</v>
      </c>
      <c r="S60" s="11">
        <v>24</v>
      </c>
      <c r="T60" s="10" t="s">
        <v>58</v>
      </c>
      <c r="U60" s="24" t="s">
        <v>171</v>
      </c>
      <c r="V60" s="24" t="s">
        <v>171</v>
      </c>
      <c r="W60" s="24" t="s">
        <v>171</v>
      </c>
      <c r="X60" s="10"/>
      <c r="Y60" s="10"/>
      <c r="Z60" s="164" t="s">
        <v>72</v>
      </c>
      <c r="AA60" s="165"/>
      <c r="AB60" s="165"/>
      <c r="AC60" s="166"/>
      <c r="AD60" s="10"/>
      <c r="AE60" s="10"/>
      <c r="AF60" s="13"/>
      <c r="AG60" s="13"/>
      <c r="AH60" s="21">
        <v>0</v>
      </c>
      <c r="AI60" s="21">
        <v>0</v>
      </c>
      <c r="AJ60" s="21">
        <v>2000000000</v>
      </c>
      <c r="AK60" s="21">
        <v>0</v>
      </c>
      <c r="AL60" s="21">
        <f t="shared" si="6"/>
        <v>2000000000</v>
      </c>
      <c r="AM60" s="20"/>
    </row>
    <row r="61" spans="1:39" ht="124.5" customHeight="1" x14ac:dyDescent="0.25">
      <c r="A61" s="60"/>
      <c r="B61" s="50"/>
      <c r="C61" s="11" t="s">
        <v>255</v>
      </c>
      <c r="D61" s="11" t="s">
        <v>255</v>
      </c>
      <c r="E61" s="11" t="s">
        <v>255</v>
      </c>
      <c r="F61" s="11" t="s">
        <v>255</v>
      </c>
      <c r="G61" s="11" t="s">
        <v>255</v>
      </c>
      <c r="H61" s="51"/>
      <c r="I61" s="51"/>
      <c r="J61" s="51"/>
      <c r="K61" s="51"/>
      <c r="L61" s="11" t="s">
        <v>255</v>
      </c>
      <c r="M61" s="61" t="s">
        <v>255</v>
      </c>
      <c r="N61" s="76" t="s">
        <v>279</v>
      </c>
      <c r="O61" s="11" t="s">
        <v>280</v>
      </c>
      <c r="P61" s="61" t="s">
        <v>282</v>
      </c>
      <c r="Q61" s="116" t="s">
        <v>48</v>
      </c>
      <c r="R61" s="121" t="s">
        <v>56</v>
      </c>
      <c r="S61" s="121">
        <v>25</v>
      </c>
      <c r="T61" s="121" t="s">
        <v>49</v>
      </c>
      <c r="U61" s="121" t="s">
        <v>49</v>
      </c>
      <c r="V61" s="121">
        <v>430</v>
      </c>
      <c r="W61" s="121" t="s">
        <v>140</v>
      </c>
      <c r="X61" s="25" t="s">
        <v>70</v>
      </c>
      <c r="Y61" s="10" t="s">
        <v>191</v>
      </c>
      <c r="Z61" s="25" t="s">
        <v>70</v>
      </c>
      <c r="AA61" s="10" t="s">
        <v>191</v>
      </c>
      <c r="AB61" s="10" t="s">
        <v>206</v>
      </c>
      <c r="AC61" s="10" t="s">
        <v>219</v>
      </c>
      <c r="AD61" s="13">
        <v>43101</v>
      </c>
      <c r="AE61" s="13">
        <v>43465</v>
      </c>
      <c r="AF61" s="13">
        <v>43101</v>
      </c>
      <c r="AG61" s="13">
        <v>43465</v>
      </c>
      <c r="AH61" s="21">
        <v>6572449828</v>
      </c>
      <c r="AI61" s="20"/>
      <c r="AJ61" s="21"/>
      <c r="AK61" s="21"/>
      <c r="AL61" s="21">
        <f t="shared" si="6"/>
        <v>6572449828</v>
      </c>
      <c r="AM61" s="20"/>
    </row>
    <row r="62" spans="1:39" ht="123.75" customHeight="1" x14ac:dyDescent="0.25">
      <c r="A62" s="60"/>
      <c r="B62" s="50"/>
      <c r="C62" s="11" t="s">
        <v>255</v>
      </c>
      <c r="D62" s="11" t="s">
        <v>255</v>
      </c>
      <c r="E62" s="11" t="s">
        <v>255</v>
      </c>
      <c r="F62" s="11" t="s">
        <v>255</v>
      </c>
      <c r="G62" s="11" t="s">
        <v>255</v>
      </c>
      <c r="H62" s="51"/>
      <c r="I62" s="11" t="s">
        <v>255</v>
      </c>
      <c r="J62" s="11" t="s">
        <v>255</v>
      </c>
      <c r="K62" s="51"/>
      <c r="L62" s="11" t="s">
        <v>255</v>
      </c>
      <c r="M62" s="61" t="s">
        <v>255</v>
      </c>
      <c r="N62" s="76" t="s">
        <v>279</v>
      </c>
      <c r="O62" s="11" t="s">
        <v>280</v>
      </c>
      <c r="P62" s="61" t="s">
        <v>282</v>
      </c>
      <c r="Q62" s="117"/>
      <c r="R62" s="123"/>
      <c r="S62" s="123"/>
      <c r="T62" s="123"/>
      <c r="U62" s="123"/>
      <c r="V62" s="123"/>
      <c r="W62" s="123"/>
      <c r="X62" s="10"/>
      <c r="Y62" s="10"/>
      <c r="Z62" s="25" t="s">
        <v>70</v>
      </c>
      <c r="AA62" s="10" t="s">
        <v>191</v>
      </c>
      <c r="AB62" s="10" t="s">
        <v>206</v>
      </c>
      <c r="AC62" s="10" t="s">
        <v>205</v>
      </c>
      <c r="AD62" s="10"/>
      <c r="AE62" s="10"/>
      <c r="AF62" s="13">
        <v>43101</v>
      </c>
      <c r="AG62" s="13">
        <v>43465</v>
      </c>
      <c r="AH62" s="20"/>
      <c r="AI62" s="21">
        <v>463000000</v>
      </c>
      <c r="AJ62" s="21"/>
      <c r="AK62" s="21"/>
      <c r="AL62" s="21">
        <f t="shared" si="6"/>
        <v>463000000</v>
      </c>
      <c r="AM62" s="20"/>
    </row>
    <row r="63" spans="1:39" ht="122.25" customHeight="1" x14ac:dyDescent="0.25">
      <c r="A63" s="60"/>
      <c r="B63" s="50"/>
      <c r="C63" s="11" t="s">
        <v>255</v>
      </c>
      <c r="D63" s="11" t="s">
        <v>255</v>
      </c>
      <c r="E63" s="11" t="s">
        <v>255</v>
      </c>
      <c r="F63" s="11" t="s">
        <v>255</v>
      </c>
      <c r="G63" s="11" t="s">
        <v>255</v>
      </c>
      <c r="H63" s="51"/>
      <c r="I63" s="11" t="s">
        <v>255</v>
      </c>
      <c r="J63" s="11" t="s">
        <v>255</v>
      </c>
      <c r="K63" s="51"/>
      <c r="L63" s="11" t="s">
        <v>255</v>
      </c>
      <c r="M63" s="61" t="s">
        <v>255</v>
      </c>
      <c r="N63" s="76" t="s">
        <v>279</v>
      </c>
      <c r="O63" s="11" t="s">
        <v>280</v>
      </c>
      <c r="P63" s="61" t="s">
        <v>282</v>
      </c>
      <c r="Q63" s="53" t="s">
        <v>48</v>
      </c>
      <c r="R63" s="10" t="s">
        <v>56</v>
      </c>
      <c r="S63" s="11">
        <v>25</v>
      </c>
      <c r="T63" s="10" t="s">
        <v>49</v>
      </c>
      <c r="U63" s="10" t="s">
        <v>49</v>
      </c>
      <c r="V63" s="10">
        <v>5</v>
      </c>
      <c r="W63" s="10" t="s">
        <v>141</v>
      </c>
      <c r="X63" s="10"/>
      <c r="Y63" s="10"/>
      <c r="Z63" s="25" t="s">
        <v>70</v>
      </c>
      <c r="AA63" s="10" t="s">
        <v>191</v>
      </c>
      <c r="AB63" s="10" t="s">
        <v>206</v>
      </c>
      <c r="AC63" s="10" t="s">
        <v>219</v>
      </c>
      <c r="AD63" s="10"/>
      <c r="AE63" s="10"/>
      <c r="AF63" s="13">
        <v>43101</v>
      </c>
      <c r="AG63" s="13">
        <v>43465</v>
      </c>
      <c r="AH63" s="21"/>
      <c r="AI63" s="21"/>
      <c r="AJ63" s="21"/>
      <c r="AK63" s="21"/>
      <c r="AL63" s="21">
        <f t="shared" ref="AL63:AL65" si="7">SUM(AH63:AK63)</f>
        <v>0</v>
      </c>
      <c r="AM63" s="20"/>
    </row>
    <row r="64" spans="1:39" ht="120" customHeight="1" x14ac:dyDescent="0.25">
      <c r="A64" s="60"/>
      <c r="B64" s="50"/>
      <c r="C64" s="11" t="s">
        <v>255</v>
      </c>
      <c r="D64" s="11" t="s">
        <v>255</v>
      </c>
      <c r="E64" s="11" t="s">
        <v>255</v>
      </c>
      <c r="F64" s="11" t="s">
        <v>255</v>
      </c>
      <c r="G64" s="11" t="s">
        <v>255</v>
      </c>
      <c r="H64" s="51"/>
      <c r="I64" s="11" t="s">
        <v>255</v>
      </c>
      <c r="J64" s="11" t="s">
        <v>255</v>
      </c>
      <c r="K64" s="51"/>
      <c r="L64" s="11" t="s">
        <v>255</v>
      </c>
      <c r="M64" s="61" t="s">
        <v>255</v>
      </c>
      <c r="N64" s="76" t="s">
        <v>279</v>
      </c>
      <c r="O64" s="11" t="s">
        <v>280</v>
      </c>
      <c r="P64" s="61" t="s">
        <v>282</v>
      </c>
      <c r="Q64" s="53" t="s">
        <v>48</v>
      </c>
      <c r="R64" s="10" t="s">
        <v>56</v>
      </c>
      <c r="S64" s="11">
        <v>25</v>
      </c>
      <c r="T64" s="10" t="s">
        <v>49</v>
      </c>
      <c r="U64" s="10" t="s">
        <v>49</v>
      </c>
      <c r="V64" s="10">
        <v>10</v>
      </c>
      <c r="W64" s="10" t="s">
        <v>142</v>
      </c>
      <c r="X64" s="10"/>
      <c r="Y64" s="10"/>
      <c r="Z64" s="25" t="s">
        <v>70</v>
      </c>
      <c r="AA64" s="10" t="s">
        <v>191</v>
      </c>
      <c r="AB64" s="10" t="s">
        <v>206</v>
      </c>
      <c r="AC64" s="10" t="s">
        <v>219</v>
      </c>
      <c r="AD64" s="10"/>
      <c r="AE64" s="10"/>
      <c r="AF64" s="13">
        <v>43101</v>
      </c>
      <c r="AG64" s="13">
        <v>43465</v>
      </c>
      <c r="AH64" s="21"/>
      <c r="AI64" s="21"/>
      <c r="AJ64" s="21"/>
      <c r="AK64" s="21"/>
      <c r="AL64" s="21">
        <f t="shared" si="7"/>
        <v>0</v>
      </c>
      <c r="AM64" s="20"/>
    </row>
    <row r="65" spans="1:39" ht="121.5" customHeight="1" x14ac:dyDescent="0.25">
      <c r="A65" s="60"/>
      <c r="B65" s="50"/>
      <c r="C65" s="11" t="s">
        <v>255</v>
      </c>
      <c r="D65" s="11" t="s">
        <v>255</v>
      </c>
      <c r="E65" s="11" t="s">
        <v>255</v>
      </c>
      <c r="F65" s="11" t="s">
        <v>255</v>
      </c>
      <c r="G65" s="11" t="s">
        <v>255</v>
      </c>
      <c r="H65" s="51"/>
      <c r="I65" s="11" t="s">
        <v>255</v>
      </c>
      <c r="J65" s="11" t="s">
        <v>255</v>
      </c>
      <c r="K65" s="51"/>
      <c r="L65" s="11" t="s">
        <v>255</v>
      </c>
      <c r="M65" s="61" t="s">
        <v>255</v>
      </c>
      <c r="N65" s="76" t="s">
        <v>279</v>
      </c>
      <c r="O65" s="11" t="s">
        <v>280</v>
      </c>
      <c r="P65" s="61" t="s">
        <v>282</v>
      </c>
      <c r="Q65" s="53" t="s">
        <v>48</v>
      </c>
      <c r="R65" s="10" t="s">
        <v>56</v>
      </c>
      <c r="S65" s="11">
        <v>25</v>
      </c>
      <c r="T65" s="10" t="s">
        <v>49</v>
      </c>
      <c r="U65" s="10" t="s">
        <v>49</v>
      </c>
      <c r="V65" s="17">
        <v>0.3</v>
      </c>
      <c r="W65" s="10" t="s">
        <v>143</v>
      </c>
      <c r="X65" s="10"/>
      <c r="Y65" s="10"/>
      <c r="Z65" s="25" t="s">
        <v>70</v>
      </c>
      <c r="AA65" s="10" t="s">
        <v>191</v>
      </c>
      <c r="AB65" s="10" t="s">
        <v>206</v>
      </c>
      <c r="AC65" s="10" t="s">
        <v>219</v>
      </c>
      <c r="AD65" s="10"/>
      <c r="AE65" s="10"/>
      <c r="AF65" s="13">
        <v>43101</v>
      </c>
      <c r="AG65" s="13">
        <v>43465</v>
      </c>
      <c r="AH65" s="21"/>
      <c r="AI65" s="21"/>
      <c r="AJ65" s="21"/>
      <c r="AK65" s="21"/>
      <c r="AL65" s="21">
        <f t="shared" si="7"/>
        <v>0</v>
      </c>
      <c r="AM65" s="20"/>
    </row>
    <row r="66" spans="1:39" ht="112.5" customHeight="1" x14ac:dyDescent="0.25">
      <c r="A66" s="60"/>
      <c r="B66" s="50"/>
      <c r="C66" s="11" t="s">
        <v>255</v>
      </c>
      <c r="D66" s="11" t="s">
        <v>255</v>
      </c>
      <c r="E66" s="11" t="s">
        <v>255</v>
      </c>
      <c r="F66" s="11" t="s">
        <v>255</v>
      </c>
      <c r="G66" s="11" t="s">
        <v>255</v>
      </c>
      <c r="H66" s="51"/>
      <c r="I66" s="11" t="s">
        <v>255</v>
      </c>
      <c r="J66" s="11" t="s">
        <v>255</v>
      </c>
      <c r="K66" s="51"/>
      <c r="L66" s="11" t="s">
        <v>255</v>
      </c>
      <c r="M66" s="69"/>
      <c r="N66" s="76" t="s">
        <v>279</v>
      </c>
      <c r="O66" s="11" t="s">
        <v>280</v>
      </c>
      <c r="P66" s="61" t="s">
        <v>282</v>
      </c>
      <c r="Q66" s="53" t="s">
        <v>53</v>
      </c>
      <c r="R66" s="10" t="s">
        <v>53</v>
      </c>
      <c r="S66" s="11">
        <v>26</v>
      </c>
      <c r="T66" s="10" t="s">
        <v>50</v>
      </c>
      <c r="U66" s="10" t="s">
        <v>146</v>
      </c>
      <c r="V66" s="10">
        <v>5</v>
      </c>
      <c r="W66" s="10" t="s">
        <v>144</v>
      </c>
      <c r="X66" s="10"/>
      <c r="Y66" s="10"/>
      <c r="Z66" s="14" t="s">
        <v>70</v>
      </c>
      <c r="AA66" s="10" t="s">
        <v>204</v>
      </c>
      <c r="AB66" s="10" t="s">
        <v>203</v>
      </c>
      <c r="AC66" s="10" t="s">
        <v>209</v>
      </c>
      <c r="AD66" s="10"/>
      <c r="AE66" s="10"/>
      <c r="AF66" s="13">
        <v>43101</v>
      </c>
      <c r="AG66" s="13">
        <v>43465</v>
      </c>
      <c r="AH66" s="21"/>
      <c r="AI66" s="23">
        <v>168000000</v>
      </c>
      <c r="AJ66" s="21"/>
      <c r="AK66" s="21"/>
      <c r="AL66" s="21">
        <f>SUM(AH66:AK66)</f>
        <v>168000000</v>
      </c>
      <c r="AM66" s="20"/>
    </row>
    <row r="67" spans="1:39" ht="174" customHeight="1" x14ac:dyDescent="0.25">
      <c r="A67" s="60"/>
      <c r="B67" s="50"/>
      <c r="C67" s="11" t="s">
        <v>255</v>
      </c>
      <c r="D67" s="11" t="s">
        <v>255</v>
      </c>
      <c r="E67" s="11" t="s">
        <v>255</v>
      </c>
      <c r="F67" s="11" t="s">
        <v>255</v>
      </c>
      <c r="G67" s="11" t="s">
        <v>255</v>
      </c>
      <c r="H67" s="51"/>
      <c r="I67" s="11" t="s">
        <v>255</v>
      </c>
      <c r="J67" s="11" t="s">
        <v>255</v>
      </c>
      <c r="K67" s="51"/>
      <c r="L67" s="11" t="s">
        <v>255</v>
      </c>
      <c r="M67" s="69"/>
      <c r="N67" s="76" t="s">
        <v>279</v>
      </c>
      <c r="O67" s="11" t="s">
        <v>280</v>
      </c>
      <c r="P67" s="61" t="s">
        <v>282</v>
      </c>
      <c r="Q67" s="53" t="s">
        <v>53</v>
      </c>
      <c r="R67" s="10" t="s">
        <v>53</v>
      </c>
      <c r="S67" s="11">
        <v>26</v>
      </c>
      <c r="T67" s="10" t="s">
        <v>50</v>
      </c>
      <c r="U67" s="10" t="s">
        <v>147</v>
      </c>
      <c r="V67" s="10">
        <v>3</v>
      </c>
      <c r="W67" s="10" t="s">
        <v>145</v>
      </c>
      <c r="X67" s="10"/>
      <c r="Y67" s="10"/>
      <c r="Z67" s="14" t="s">
        <v>70</v>
      </c>
      <c r="AA67" s="10" t="s">
        <v>204</v>
      </c>
      <c r="AB67" s="13" t="s">
        <v>203</v>
      </c>
      <c r="AC67" s="13" t="s">
        <v>225</v>
      </c>
      <c r="AD67" s="10"/>
      <c r="AE67" s="10"/>
      <c r="AF67" s="13">
        <v>43101</v>
      </c>
      <c r="AG67" s="13">
        <v>43465</v>
      </c>
      <c r="AH67" s="21"/>
      <c r="AI67" s="23"/>
      <c r="AJ67" s="21"/>
      <c r="AK67" s="21"/>
      <c r="AL67" s="21">
        <f>SUM(AH67:AK67)</f>
        <v>0</v>
      </c>
      <c r="AM67" s="20"/>
    </row>
    <row r="68" spans="1:39" ht="180" x14ac:dyDescent="0.25">
      <c r="A68" s="60"/>
      <c r="B68" s="50"/>
      <c r="C68" s="11" t="s">
        <v>255</v>
      </c>
      <c r="D68" s="11" t="s">
        <v>255</v>
      </c>
      <c r="E68" s="11" t="s">
        <v>255</v>
      </c>
      <c r="F68" s="11" t="s">
        <v>255</v>
      </c>
      <c r="G68" s="11" t="s">
        <v>255</v>
      </c>
      <c r="H68" s="51"/>
      <c r="I68" s="50"/>
      <c r="J68" s="50"/>
      <c r="K68" s="51"/>
      <c r="L68" s="51"/>
      <c r="M68" s="69"/>
      <c r="N68" s="76" t="s">
        <v>279</v>
      </c>
      <c r="O68" s="11" t="s">
        <v>280</v>
      </c>
      <c r="P68" s="61" t="s">
        <v>282</v>
      </c>
      <c r="Q68" s="53" t="s">
        <v>53</v>
      </c>
      <c r="R68" s="10" t="s">
        <v>53</v>
      </c>
      <c r="S68" s="11">
        <v>27</v>
      </c>
      <c r="T68" s="10" t="s">
        <v>51</v>
      </c>
      <c r="U68" s="10" t="s">
        <v>74</v>
      </c>
      <c r="V68" s="10">
        <v>224</v>
      </c>
      <c r="W68" s="10" t="s">
        <v>74</v>
      </c>
      <c r="X68" s="10"/>
      <c r="Y68" s="10"/>
      <c r="Z68" s="14" t="s">
        <v>70</v>
      </c>
      <c r="AA68" s="10" t="s">
        <v>193</v>
      </c>
      <c r="AB68" s="10" t="s">
        <v>211</v>
      </c>
      <c r="AC68" s="10" t="s">
        <v>210</v>
      </c>
      <c r="AD68" s="10"/>
      <c r="AE68" s="10" t="s">
        <v>74</v>
      </c>
      <c r="AF68" s="13">
        <v>43101</v>
      </c>
      <c r="AG68" s="13">
        <v>43465</v>
      </c>
      <c r="AH68" s="21"/>
      <c r="AI68" s="21">
        <f>2025331787+90000000+150000000+42000000</f>
        <v>2307331787</v>
      </c>
      <c r="AJ68" s="21"/>
      <c r="AK68" s="21"/>
      <c r="AL68" s="21">
        <f>SUM(AH68:AK68)</f>
        <v>2307331787</v>
      </c>
      <c r="AM68" s="20"/>
    </row>
    <row r="69" spans="1:39" ht="87" customHeight="1" x14ac:dyDescent="0.25">
      <c r="A69" s="60"/>
      <c r="B69" s="50"/>
      <c r="C69" s="11" t="s">
        <v>255</v>
      </c>
      <c r="D69" s="11" t="s">
        <v>255</v>
      </c>
      <c r="E69" s="11" t="s">
        <v>255</v>
      </c>
      <c r="F69" s="11" t="s">
        <v>255</v>
      </c>
      <c r="G69" s="11" t="s">
        <v>255</v>
      </c>
      <c r="H69" s="51"/>
      <c r="I69" s="50"/>
      <c r="J69" s="50"/>
      <c r="K69" s="51"/>
      <c r="L69" s="11" t="s">
        <v>255</v>
      </c>
      <c r="M69" s="69"/>
      <c r="N69" s="76" t="s">
        <v>279</v>
      </c>
      <c r="O69" s="11" t="s">
        <v>280</v>
      </c>
      <c r="P69" s="61" t="s">
        <v>282</v>
      </c>
      <c r="Q69" s="116" t="s">
        <v>53</v>
      </c>
      <c r="R69" s="121" t="s">
        <v>53</v>
      </c>
      <c r="S69" s="121">
        <v>28</v>
      </c>
      <c r="T69" s="33" t="s">
        <v>52</v>
      </c>
      <c r="U69" s="121" t="s">
        <v>75</v>
      </c>
      <c r="V69" s="121">
        <v>12000</v>
      </c>
      <c r="W69" s="121" t="s">
        <v>76</v>
      </c>
      <c r="X69" s="10"/>
      <c r="Y69" s="10"/>
      <c r="Z69" s="14" t="s">
        <v>70</v>
      </c>
      <c r="AA69" s="10" t="s">
        <v>191</v>
      </c>
      <c r="AB69" s="10" t="s">
        <v>208</v>
      </c>
      <c r="AC69" s="10" t="s">
        <v>207</v>
      </c>
      <c r="AD69" s="10"/>
      <c r="AE69" s="10"/>
      <c r="AF69" s="13">
        <v>43101</v>
      </c>
      <c r="AG69" s="13">
        <v>43465</v>
      </c>
      <c r="AH69" s="21">
        <f>350000000-100000000</f>
        <v>250000000</v>
      </c>
      <c r="AI69" s="21">
        <v>70000000</v>
      </c>
      <c r="AJ69" s="21"/>
      <c r="AK69" s="20"/>
      <c r="AL69" s="21">
        <f>SUM(AH69:AJ69)</f>
        <v>320000000</v>
      </c>
      <c r="AM69" s="20"/>
    </row>
    <row r="70" spans="1:39" ht="90" customHeight="1" x14ac:dyDescent="0.25">
      <c r="A70" s="60"/>
      <c r="B70" s="50"/>
      <c r="C70" s="11" t="s">
        <v>255</v>
      </c>
      <c r="D70" s="11" t="s">
        <v>255</v>
      </c>
      <c r="E70" s="11" t="s">
        <v>255</v>
      </c>
      <c r="F70" s="11" t="s">
        <v>255</v>
      </c>
      <c r="G70" s="11" t="s">
        <v>255</v>
      </c>
      <c r="H70" s="51"/>
      <c r="I70" s="11" t="s">
        <v>255</v>
      </c>
      <c r="J70" s="11" t="s">
        <v>255</v>
      </c>
      <c r="K70" s="51"/>
      <c r="L70" s="11" t="s">
        <v>255</v>
      </c>
      <c r="M70" s="69"/>
      <c r="N70" s="76" t="s">
        <v>279</v>
      </c>
      <c r="O70" s="11" t="s">
        <v>280</v>
      </c>
      <c r="P70" s="61" t="s">
        <v>282</v>
      </c>
      <c r="Q70" s="117"/>
      <c r="R70" s="123"/>
      <c r="S70" s="123"/>
      <c r="T70" s="10" t="s">
        <v>226</v>
      </c>
      <c r="U70" s="123"/>
      <c r="V70" s="123"/>
      <c r="W70" s="123"/>
      <c r="X70" s="14" t="s">
        <v>70</v>
      </c>
      <c r="Y70" s="10" t="s">
        <v>191</v>
      </c>
      <c r="Z70" s="14" t="s">
        <v>70</v>
      </c>
      <c r="AA70" s="10" t="s">
        <v>204</v>
      </c>
      <c r="AB70" s="13" t="s">
        <v>203</v>
      </c>
      <c r="AC70" s="13" t="s">
        <v>225</v>
      </c>
      <c r="AD70" s="21"/>
      <c r="AE70" s="21"/>
      <c r="AF70" s="13">
        <v>43101</v>
      </c>
      <c r="AG70" s="13">
        <v>43465</v>
      </c>
      <c r="AH70" s="21">
        <v>750000000</v>
      </c>
      <c r="AI70" s="21"/>
      <c r="AJ70" s="21"/>
      <c r="AK70" s="20"/>
      <c r="AL70" s="21">
        <f t="shared" ref="AL70:AL72" si="8">SUM(AH70:AJ70)</f>
        <v>750000000</v>
      </c>
      <c r="AM70" s="20"/>
    </row>
    <row r="71" spans="1:39" ht="92.25" customHeight="1" x14ac:dyDescent="0.25">
      <c r="A71" s="60"/>
      <c r="B71" s="50"/>
      <c r="C71" s="11" t="s">
        <v>255</v>
      </c>
      <c r="D71" s="11" t="s">
        <v>255</v>
      </c>
      <c r="E71" s="11" t="s">
        <v>255</v>
      </c>
      <c r="F71" s="11" t="s">
        <v>255</v>
      </c>
      <c r="G71" s="11" t="s">
        <v>255</v>
      </c>
      <c r="H71" s="51"/>
      <c r="I71" s="50"/>
      <c r="J71" s="50"/>
      <c r="K71" s="51"/>
      <c r="L71" s="11" t="s">
        <v>255</v>
      </c>
      <c r="M71" s="69"/>
      <c r="N71" s="76" t="s">
        <v>279</v>
      </c>
      <c r="O71" s="11" t="s">
        <v>280</v>
      </c>
      <c r="P71" s="61" t="s">
        <v>282</v>
      </c>
      <c r="Q71" s="53" t="s">
        <v>53</v>
      </c>
      <c r="R71" s="10" t="s">
        <v>53</v>
      </c>
      <c r="S71" s="11">
        <v>28</v>
      </c>
      <c r="T71" s="10" t="s">
        <v>52</v>
      </c>
      <c r="U71" s="10" t="s">
        <v>149</v>
      </c>
      <c r="V71" s="10">
        <v>4</v>
      </c>
      <c r="W71" s="10" t="s">
        <v>148</v>
      </c>
      <c r="X71" s="10"/>
      <c r="Y71" s="10"/>
      <c r="Z71" s="14" t="s">
        <v>70</v>
      </c>
      <c r="AA71" s="10" t="s">
        <v>204</v>
      </c>
      <c r="AB71" s="13" t="s">
        <v>203</v>
      </c>
      <c r="AC71" s="13" t="s">
        <v>225</v>
      </c>
      <c r="AD71" s="10"/>
      <c r="AE71" s="10"/>
      <c r="AF71" s="13">
        <v>43101</v>
      </c>
      <c r="AG71" s="13">
        <v>43465</v>
      </c>
      <c r="AH71" s="21"/>
      <c r="AI71" s="21"/>
      <c r="AJ71" s="21"/>
      <c r="AK71" s="20"/>
      <c r="AL71" s="21">
        <f t="shared" si="8"/>
        <v>0</v>
      </c>
      <c r="AM71" s="20"/>
    </row>
    <row r="72" spans="1:39" ht="180" x14ac:dyDescent="0.25">
      <c r="A72" s="60"/>
      <c r="B72" s="50"/>
      <c r="C72" s="11" t="s">
        <v>255</v>
      </c>
      <c r="D72" s="11" t="s">
        <v>255</v>
      </c>
      <c r="E72" s="11" t="s">
        <v>255</v>
      </c>
      <c r="F72" s="11" t="s">
        <v>255</v>
      </c>
      <c r="G72" s="11" t="s">
        <v>255</v>
      </c>
      <c r="H72" s="51"/>
      <c r="I72" s="11" t="s">
        <v>255</v>
      </c>
      <c r="J72" s="11" t="s">
        <v>255</v>
      </c>
      <c r="K72" s="51"/>
      <c r="L72" s="11" t="s">
        <v>255</v>
      </c>
      <c r="M72" s="69"/>
      <c r="N72" s="76" t="s">
        <v>279</v>
      </c>
      <c r="O72" s="11" t="s">
        <v>280</v>
      </c>
      <c r="P72" s="61" t="s">
        <v>282</v>
      </c>
      <c r="Q72" s="53" t="s">
        <v>53</v>
      </c>
      <c r="R72" s="10" t="s">
        <v>53</v>
      </c>
      <c r="S72" s="11">
        <v>28</v>
      </c>
      <c r="T72" s="10" t="s">
        <v>52</v>
      </c>
      <c r="U72" s="10" t="s">
        <v>150</v>
      </c>
      <c r="V72" s="10">
        <v>2</v>
      </c>
      <c r="W72" s="10" t="s">
        <v>151</v>
      </c>
      <c r="X72" s="10"/>
      <c r="Y72" s="10"/>
      <c r="Z72" s="14" t="s">
        <v>70</v>
      </c>
      <c r="AA72" s="10" t="s">
        <v>204</v>
      </c>
      <c r="AB72" s="13" t="s">
        <v>203</v>
      </c>
      <c r="AC72" s="13" t="s">
        <v>225</v>
      </c>
      <c r="AD72" s="10"/>
      <c r="AE72" s="10"/>
      <c r="AF72" s="13">
        <v>43101</v>
      </c>
      <c r="AG72" s="13">
        <v>43465</v>
      </c>
      <c r="AH72" s="21"/>
      <c r="AI72" s="21"/>
      <c r="AJ72" s="21"/>
      <c r="AK72" s="20"/>
      <c r="AL72" s="21">
        <f t="shared" si="8"/>
        <v>0</v>
      </c>
      <c r="AM72" s="20"/>
    </row>
    <row r="73" spans="1:39" ht="180" x14ac:dyDescent="0.25">
      <c r="A73" s="60"/>
      <c r="B73" s="50"/>
      <c r="C73" s="11" t="s">
        <v>255</v>
      </c>
      <c r="D73" s="11" t="s">
        <v>255</v>
      </c>
      <c r="E73" s="11" t="s">
        <v>255</v>
      </c>
      <c r="F73" s="11" t="s">
        <v>255</v>
      </c>
      <c r="G73" s="11" t="s">
        <v>255</v>
      </c>
      <c r="H73" s="51"/>
      <c r="I73" s="50"/>
      <c r="J73" s="50"/>
      <c r="K73" s="51"/>
      <c r="L73" s="11" t="s">
        <v>255</v>
      </c>
      <c r="M73" s="69"/>
      <c r="N73" s="76" t="s">
        <v>279</v>
      </c>
      <c r="O73" s="11" t="s">
        <v>280</v>
      </c>
      <c r="P73" s="61" t="s">
        <v>282</v>
      </c>
      <c r="Q73" s="53" t="s">
        <v>59</v>
      </c>
      <c r="R73" s="10" t="s">
        <v>59</v>
      </c>
      <c r="S73" s="11">
        <v>29</v>
      </c>
      <c r="T73" s="10" t="s">
        <v>63</v>
      </c>
      <c r="U73" s="10" t="s">
        <v>152</v>
      </c>
      <c r="V73" s="10">
        <v>24</v>
      </c>
      <c r="W73" s="10" t="s">
        <v>148</v>
      </c>
      <c r="X73" s="10"/>
      <c r="Y73" s="10"/>
      <c r="Z73" s="25" t="s">
        <v>70</v>
      </c>
      <c r="AA73" s="10" t="s">
        <v>191</v>
      </c>
      <c r="AB73" s="10" t="s">
        <v>195</v>
      </c>
      <c r="AC73" s="10" t="s">
        <v>214</v>
      </c>
      <c r="AD73" s="10"/>
      <c r="AE73" s="10"/>
      <c r="AF73" s="13">
        <v>43101</v>
      </c>
      <c r="AG73" s="13">
        <v>43465</v>
      </c>
      <c r="AH73" s="32">
        <v>400000000</v>
      </c>
      <c r="AI73" s="21"/>
      <c r="AJ73" s="21"/>
      <c r="AK73" s="27"/>
      <c r="AL73" s="21">
        <f>SUM(AH73:AK73)</f>
        <v>400000000</v>
      </c>
      <c r="AM73" s="20"/>
    </row>
    <row r="74" spans="1:39" ht="180" x14ac:dyDescent="0.25">
      <c r="A74" s="60"/>
      <c r="B74" s="50"/>
      <c r="C74" s="11" t="s">
        <v>255</v>
      </c>
      <c r="D74" s="11" t="s">
        <v>255</v>
      </c>
      <c r="E74" s="11" t="s">
        <v>255</v>
      </c>
      <c r="F74" s="11" t="s">
        <v>255</v>
      </c>
      <c r="G74" s="11" t="s">
        <v>255</v>
      </c>
      <c r="H74" s="51"/>
      <c r="I74" s="50"/>
      <c r="J74" s="50"/>
      <c r="K74" s="51"/>
      <c r="L74" s="11" t="s">
        <v>255</v>
      </c>
      <c r="M74" s="69"/>
      <c r="N74" s="76" t="s">
        <v>279</v>
      </c>
      <c r="O74" s="11" t="s">
        <v>280</v>
      </c>
      <c r="P74" s="61" t="s">
        <v>282</v>
      </c>
      <c r="Q74" s="53" t="s">
        <v>59</v>
      </c>
      <c r="R74" s="10" t="s">
        <v>59</v>
      </c>
      <c r="S74" s="11">
        <v>30</v>
      </c>
      <c r="T74" s="10" t="s">
        <v>64</v>
      </c>
      <c r="U74" s="10" t="s">
        <v>153</v>
      </c>
      <c r="V74" s="10">
        <v>27</v>
      </c>
      <c r="W74" s="10" t="s">
        <v>154</v>
      </c>
      <c r="X74" s="10"/>
      <c r="Y74" s="10"/>
      <c r="Z74" s="25" t="s">
        <v>70</v>
      </c>
      <c r="AA74" s="10" t="s">
        <v>191</v>
      </c>
      <c r="AB74" s="10" t="s">
        <v>195</v>
      </c>
      <c r="AC74" s="10" t="s">
        <v>214</v>
      </c>
      <c r="AD74" s="10"/>
      <c r="AE74" s="10"/>
      <c r="AF74" s="13">
        <v>43101</v>
      </c>
      <c r="AG74" s="13">
        <v>43465</v>
      </c>
      <c r="AH74" s="21"/>
      <c r="AI74" s="21"/>
      <c r="AJ74" s="21"/>
      <c r="AK74" s="21"/>
      <c r="AL74" s="21">
        <f>SUM(AH74:AK74)</f>
        <v>0</v>
      </c>
      <c r="AM74" s="20"/>
    </row>
    <row r="75" spans="1:39" ht="180" x14ac:dyDescent="0.25">
      <c r="A75" s="60"/>
      <c r="B75" s="50"/>
      <c r="C75" s="11" t="s">
        <v>255</v>
      </c>
      <c r="D75" s="11" t="s">
        <v>255</v>
      </c>
      <c r="E75" s="11" t="s">
        <v>255</v>
      </c>
      <c r="F75" s="11" t="s">
        <v>255</v>
      </c>
      <c r="G75" s="11" t="s">
        <v>255</v>
      </c>
      <c r="H75" s="51"/>
      <c r="I75" s="11" t="s">
        <v>255</v>
      </c>
      <c r="J75" s="11" t="s">
        <v>255</v>
      </c>
      <c r="K75" s="51"/>
      <c r="L75" s="11" t="s">
        <v>255</v>
      </c>
      <c r="M75" s="69"/>
      <c r="N75" s="76" t="s">
        <v>279</v>
      </c>
      <c r="O75" s="11" t="s">
        <v>280</v>
      </c>
      <c r="P75" s="61" t="s">
        <v>282</v>
      </c>
      <c r="Q75" s="53" t="s">
        <v>59</v>
      </c>
      <c r="R75" s="10" t="s">
        <v>59</v>
      </c>
      <c r="S75" s="11">
        <v>30</v>
      </c>
      <c r="T75" s="10" t="s">
        <v>64</v>
      </c>
      <c r="U75" s="10" t="s">
        <v>155</v>
      </c>
      <c r="V75" s="10">
        <v>1</v>
      </c>
      <c r="W75" s="10" t="s">
        <v>156</v>
      </c>
      <c r="X75" s="10"/>
      <c r="Y75" s="10"/>
      <c r="Z75" s="25" t="s">
        <v>70</v>
      </c>
      <c r="AA75" s="10" t="s">
        <v>191</v>
      </c>
      <c r="AB75" s="10" t="s">
        <v>195</v>
      </c>
      <c r="AC75" s="10" t="s">
        <v>214</v>
      </c>
      <c r="AD75" s="10"/>
      <c r="AE75" s="10"/>
      <c r="AF75" s="13">
        <v>43101</v>
      </c>
      <c r="AG75" s="13">
        <v>43465</v>
      </c>
      <c r="AH75" s="21">
        <v>70000000</v>
      </c>
      <c r="AI75" s="21"/>
      <c r="AJ75" s="21"/>
      <c r="AK75" s="21"/>
      <c r="AL75" s="21">
        <f>SUM(AH75:AK75)</f>
        <v>70000000</v>
      </c>
      <c r="AM75" s="20"/>
    </row>
    <row r="76" spans="1:39" ht="180" x14ac:dyDescent="0.25">
      <c r="A76" s="60"/>
      <c r="B76" s="50"/>
      <c r="C76" s="11" t="s">
        <v>255</v>
      </c>
      <c r="D76" s="11" t="s">
        <v>255</v>
      </c>
      <c r="E76" s="11" t="s">
        <v>255</v>
      </c>
      <c r="F76" s="11" t="s">
        <v>255</v>
      </c>
      <c r="G76" s="11" t="s">
        <v>255</v>
      </c>
      <c r="H76" s="51"/>
      <c r="I76" s="50"/>
      <c r="J76" s="50"/>
      <c r="K76" s="51"/>
      <c r="L76" s="11" t="s">
        <v>255</v>
      </c>
      <c r="M76" s="69"/>
      <c r="N76" s="76" t="s">
        <v>279</v>
      </c>
      <c r="O76" s="11" t="s">
        <v>280</v>
      </c>
      <c r="P76" s="61" t="s">
        <v>282</v>
      </c>
      <c r="Q76" s="53" t="s">
        <v>59</v>
      </c>
      <c r="R76" s="10" t="s">
        <v>59</v>
      </c>
      <c r="S76" s="11">
        <v>31</v>
      </c>
      <c r="T76" s="10" t="s">
        <v>60</v>
      </c>
      <c r="U76" s="10" t="s">
        <v>157</v>
      </c>
      <c r="V76" s="10">
        <v>1</v>
      </c>
      <c r="W76" s="10" t="s">
        <v>158</v>
      </c>
      <c r="X76" s="10"/>
      <c r="Y76" s="10"/>
      <c r="Z76" s="25" t="s">
        <v>70</v>
      </c>
      <c r="AA76" s="10" t="s">
        <v>191</v>
      </c>
      <c r="AB76" s="10" t="s">
        <v>195</v>
      </c>
      <c r="AC76" s="10" t="s">
        <v>214</v>
      </c>
      <c r="AD76" s="10"/>
      <c r="AE76" s="10"/>
      <c r="AF76" s="13">
        <v>43101</v>
      </c>
      <c r="AG76" s="13">
        <v>43465</v>
      </c>
      <c r="AH76" s="113">
        <v>1086000000</v>
      </c>
      <c r="AI76" s="21"/>
      <c r="AJ76" s="21"/>
      <c r="AK76" s="21"/>
      <c r="AL76" s="21">
        <f>SUM(AH76:AK76)</f>
        <v>1086000000</v>
      </c>
      <c r="AM76" s="20"/>
    </row>
    <row r="77" spans="1:39" ht="180" x14ac:dyDescent="0.25">
      <c r="A77" s="60"/>
      <c r="B77" s="50"/>
      <c r="C77" s="11" t="s">
        <v>255</v>
      </c>
      <c r="D77" s="11" t="s">
        <v>255</v>
      </c>
      <c r="E77" s="11" t="s">
        <v>255</v>
      </c>
      <c r="F77" s="11" t="s">
        <v>255</v>
      </c>
      <c r="G77" s="11" t="s">
        <v>255</v>
      </c>
      <c r="H77" s="51"/>
      <c r="I77" s="50"/>
      <c r="J77" s="50"/>
      <c r="K77" s="51"/>
      <c r="L77" s="11" t="s">
        <v>255</v>
      </c>
      <c r="M77" s="61" t="s">
        <v>255</v>
      </c>
      <c r="N77" s="76" t="s">
        <v>279</v>
      </c>
      <c r="O77" s="11" t="s">
        <v>280</v>
      </c>
      <c r="P77" s="61" t="s">
        <v>282</v>
      </c>
      <c r="Q77" s="53" t="s">
        <v>59</v>
      </c>
      <c r="R77" s="10" t="s">
        <v>59</v>
      </c>
      <c r="S77" s="11">
        <v>31</v>
      </c>
      <c r="T77" s="10" t="s">
        <v>60</v>
      </c>
      <c r="U77" s="10" t="s">
        <v>159</v>
      </c>
      <c r="V77" s="20">
        <v>1</v>
      </c>
      <c r="W77" s="10" t="s">
        <v>160</v>
      </c>
      <c r="X77" s="10"/>
      <c r="Y77" s="10"/>
      <c r="Z77" s="25" t="s">
        <v>70</v>
      </c>
      <c r="AA77" s="10" t="s">
        <v>191</v>
      </c>
      <c r="AB77" s="10" t="s">
        <v>195</v>
      </c>
      <c r="AC77" s="10" t="s">
        <v>214</v>
      </c>
      <c r="AD77" s="10"/>
      <c r="AE77" s="10"/>
      <c r="AF77" s="13">
        <v>43101</v>
      </c>
      <c r="AG77" s="13">
        <v>43465</v>
      </c>
      <c r="AH77" s="114"/>
      <c r="AI77" s="20"/>
      <c r="AJ77" s="20"/>
      <c r="AK77" s="20"/>
      <c r="AL77" s="21">
        <f t="shared" ref="AL77:AL82" si="9">SUM(AH77:AK77)</f>
        <v>0</v>
      </c>
      <c r="AM77" s="20"/>
    </row>
    <row r="78" spans="1:39" ht="180" x14ac:dyDescent="0.25">
      <c r="A78" s="60"/>
      <c r="B78" s="50"/>
      <c r="C78" s="11" t="s">
        <v>255</v>
      </c>
      <c r="D78" s="11" t="s">
        <v>255</v>
      </c>
      <c r="E78" s="11" t="s">
        <v>255</v>
      </c>
      <c r="F78" s="11" t="s">
        <v>255</v>
      </c>
      <c r="G78" s="11" t="s">
        <v>255</v>
      </c>
      <c r="H78" s="51"/>
      <c r="I78" s="50"/>
      <c r="J78" s="50"/>
      <c r="K78" s="51"/>
      <c r="L78" s="11" t="s">
        <v>255</v>
      </c>
      <c r="M78" s="69"/>
      <c r="N78" s="76" t="s">
        <v>279</v>
      </c>
      <c r="O78" s="11" t="s">
        <v>280</v>
      </c>
      <c r="P78" s="61" t="s">
        <v>282</v>
      </c>
      <c r="Q78" s="53" t="s">
        <v>59</v>
      </c>
      <c r="R78" s="10" t="s">
        <v>59</v>
      </c>
      <c r="S78" s="11">
        <v>31</v>
      </c>
      <c r="T78" s="10" t="s">
        <v>60</v>
      </c>
      <c r="U78" s="10" t="s">
        <v>161</v>
      </c>
      <c r="V78" s="10">
        <v>1</v>
      </c>
      <c r="W78" s="10" t="s">
        <v>162</v>
      </c>
      <c r="X78" s="10"/>
      <c r="Y78" s="10"/>
      <c r="Z78" s="25" t="s">
        <v>70</v>
      </c>
      <c r="AA78" s="10" t="s">
        <v>191</v>
      </c>
      <c r="AB78" s="10" t="s">
        <v>195</v>
      </c>
      <c r="AC78" s="10" t="s">
        <v>214</v>
      </c>
      <c r="AD78" s="10"/>
      <c r="AE78" s="10"/>
      <c r="AF78" s="13">
        <v>43101</v>
      </c>
      <c r="AG78" s="13">
        <v>43465</v>
      </c>
      <c r="AH78" s="114"/>
      <c r="AI78" s="19"/>
      <c r="AJ78" s="19"/>
      <c r="AK78" s="19"/>
      <c r="AL78" s="21">
        <f t="shared" si="9"/>
        <v>0</v>
      </c>
      <c r="AM78" s="20"/>
    </row>
    <row r="79" spans="1:39" ht="180" x14ac:dyDescent="0.25">
      <c r="A79" s="60"/>
      <c r="B79" s="50"/>
      <c r="C79" s="11" t="s">
        <v>255</v>
      </c>
      <c r="D79" s="11" t="s">
        <v>255</v>
      </c>
      <c r="E79" s="11" t="s">
        <v>255</v>
      </c>
      <c r="F79" s="11" t="s">
        <v>255</v>
      </c>
      <c r="G79" s="11" t="s">
        <v>255</v>
      </c>
      <c r="H79" s="51"/>
      <c r="I79" s="51"/>
      <c r="J79" s="51"/>
      <c r="K79" s="51"/>
      <c r="L79" s="11" t="s">
        <v>255</v>
      </c>
      <c r="M79" s="69"/>
      <c r="N79" s="76" t="s">
        <v>279</v>
      </c>
      <c r="O79" s="11" t="s">
        <v>280</v>
      </c>
      <c r="P79" s="61" t="s">
        <v>282</v>
      </c>
      <c r="Q79" s="53" t="s">
        <v>59</v>
      </c>
      <c r="R79" s="10" t="s">
        <v>59</v>
      </c>
      <c r="S79" s="11">
        <v>31</v>
      </c>
      <c r="T79" s="10" t="s">
        <v>60</v>
      </c>
      <c r="U79" s="10" t="s">
        <v>163</v>
      </c>
      <c r="V79" s="10">
        <v>1</v>
      </c>
      <c r="W79" s="10" t="s">
        <v>164</v>
      </c>
      <c r="X79" s="10"/>
      <c r="Y79" s="10"/>
      <c r="Z79" s="25" t="s">
        <v>70</v>
      </c>
      <c r="AA79" s="10" t="s">
        <v>191</v>
      </c>
      <c r="AB79" s="10" t="s">
        <v>195</v>
      </c>
      <c r="AC79" s="10" t="s">
        <v>214</v>
      </c>
      <c r="AD79" s="10"/>
      <c r="AE79" s="10"/>
      <c r="AF79" s="13">
        <v>43101</v>
      </c>
      <c r="AG79" s="13">
        <v>43465</v>
      </c>
      <c r="AH79" s="114"/>
      <c r="AI79" s="20"/>
      <c r="AJ79" s="20"/>
      <c r="AK79" s="20"/>
      <c r="AL79" s="21">
        <f t="shared" si="9"/>
        <v>0</v>
      </c>
      <c r="AM79" s="20"/>
    </row>
    <row r="80" spans="1:39" ht="180" x14ac:dyDescent="0.25">
      <c r="A80" s="60"/>
      <c r="B80" s="50"/>
      <c r="C80" s="11" t="s">
        <v>255</v>
      </c>
      <c r="D80" s="11" t="s">
        <v>255</v>
      </c>
      <c r="E80" s="11" t="s">
        <v>255</v>
      </c>
      <c r="F80" s="11" t="s">
        <v>255</v>
      </c>
      <c r="G80" s="11" t="s">
        <v>255</v>
      </c>
      <c r="H80" s="51"/>
      <c r="I80" s="11" t="s">
        <v>255</v>
      </c>
      <c r="J80" s="11" t="s">
        <v>255</v>
      </c>
      <c r="K80" s="51"/>
      <c r="L80" s="11" t="s">
        <v>255</v>
      </c>
      <c r="M80" s="69"/>
      <c r="N80" s="76" t="s">
        <v>279</v>
      </c>
      <c r="O80" s="11" t="s">
        <v>280</v>
      </c>
      <c r="P80" s="61" t="s">
        <v>282</v>
      </c>
      <c r="Q80" s="53" t="s">
        <v>59</v>
      </c>
      <c r="R80" s="10" t="s">
        <v>59</v>
      </c>
      <c r="S80" s="11">
        <v>31</v>
      </c>
      <c r="T80" s="10" t="s">
        <v>60</v>
      </c>
      <c r="U80" s="10" t="s">
        <v>165</v>
      </c>
      <c r="V80" s="10">
        <v>1</v>
      </c>
      <c r="W80" s="10" t="s">
        <v>164</v>
      </c>
      <c r="X80" s="10"/>
      <c r="Y80" s="10"/>
      <c r="Z80" s="25" t="s">
        <v>70</v>
      </c>
      <c r="AA80" s="10" t="s">
        <v>191</v>
      </c>
      <c r="AB80" s="10" t="s">
        <v>195</v>
      </c>
      <c r="AC80" s="10" t="s">
        <v>214</v>
      </c>
      <c r="AD80" s="10"/>
      <c r="AE80" s="10"/>
      <c r="AF80" s="13">
        <v>43101</v>
      </c>
      <c r="AG80" s="13">
        <v>43465</v>
      </c>
      <c r="AH80" s="114"/>
      <c r="AI80" s="23"/>
      <c r="AJ80" s="23"/>
      <c r="AK80" s="23"/>
      <c r="AL80" s="21">
        <f t="shared" si="9"/>
        <v>0</v>
      </c>
      <c r="AM80" s="20"/>
    </row>
    <row r="81" spans="1:42" ht="180" x14ac:dyDescent="0.25">
      <c r="A81" s="60"/>
      <c r="B81" s="50"/>
      <c r="C81" s="11" t="s">
        <v>255</v>
      </c>
      <c r="D81" s="11" t="s">
        <v>255</v>
      </c>
      <c r="E81" s="11" t="s">
        <v>255</v>
      </c>
      <c r="F81" s="11" t="s">
        <v>255</v>
      </c>
      <c r="G81" s="11" t="s">
        <v>255</v>
      </c>
      <c r="H81" s="51"/>
      <c r="I81" s="11" t="s">
        <v>255</v>
      </c>
      <c r="J81" s="11" t="s">
        <v>255</v>
      </c>
      <c r="K81" s="51"/>
      <c r="L81" s="51"/>
      <c r="M81" s="69"/>
      <c r="N81" s="76" t="s">
        <v>279</v>
      </c>
      <c r="O81" s="11" t="s">
        <v>280</v>
      </c>
      <c r="P81" s="61" t="s">
        <v>282</v>
      </c>
      <c r="Q81" s="53" t="s">
        <v>59</v>
      </c>
      <c r="R81" s="10" t="s">
        <v>59</v>
      </c>
      <c r="S81" s="11">
        <v>31</v>
      </c>
      <c r="T81" s="10" t="s">
        <v>60</v>
      </c>
      <c r="U81" s="10" t="s">
        <v>166</v>
      </c>
      <c r="V81" s="18" t="s">
        <v>170</v>
      </c>
      <c r="W81" s="10" t="s">
        <v>167</v>
      </c>
      <c r="X81" s="10"/>
      <c r="Y81" s="10"/>
      <c r="Z81" s="25" t="s">
        <v>70</v>
      </c>
      <c r="AA81" s="10" t="s">
        <v>191</v>
      </c>
      <c r="AB81" s="10" t="s">
        <v>195</v>
      </c>
      <c r="AC81" s="10" t="s">
        <v>214</v>
      </c>
      <c r="AD81" s="10"/>
      <c r="AE81" s="10"/>
      <c r="AF81" s="13">
        <v>43101</v>
      </c>
      <c r="AG81" s="13">
        <v>43465</v>
      </c>
      <c r="AH81" s="115"/>
      <c r="AI81" s="21"/>
      <c r="AJ81" s="21"/>
      <c r="AK81" s="21">
        <v>48763636</v>
      </c>
      <c r="AL81" s="21">
        <f t="shared" si="9"/>
        <v>48763636</v>
      </c>
      <c r="AM81" s="20"/>
    </row>
    <row r="82" spans="1:42" ht="180.75" thickBot="1" x14ac:dyDescent="0.3">
      <c r="A82" s="70"/>
      <c r="B82" s="71"/>
      <c r="C82" s="72" t="s">
        <v>255</v>
      </c>
      <c r="D82" s="72" t="s">
        <v>255</v>
      </c>
      <c r="E82" s="72" t="s">
        <v>255</v>
      </c>
      <c r="F82" s="72" t="s">
        <v>255</v>
      </c>
      <c r="G82" s="72" t="s">
        <v>255</v>
      </c>
      <c r="H82" s="73"/>
      <c r="I82" s="72" t="s">
        <v>255</v>
      </c>
      <c r="J82" s="72" t="s">
        <v>255</v>
      </c>
      <c r="K82" s="73"/>
      <c r="L82" s="72" t="s">
        <v>255</v>
      </c>
      <c r="M82" s="74"/>
      <c r="N82" s="77" t="s">
        <v>279</v>
      </c>
      <c r="O82" s="72" t="s">
        <v>280</v>
      </c>
      <c r="P82" s="78" t="s">
        <v>282</v>
      </c>
      <c r="Q82" s="63" t="s">
        <v>59</v>
      </c>
      <c r="R82" s="33" t="s">
        <v>59</v>
      </c>
      <c r="S82" s="39">
        <v>31</v>
      </c>
      <c r="T82" s="33" t="s">
        <v>60</v>
      </c>
      <c r="U82" s="33" t="s">
        <v>168</v>
      </c>
      <c r="V82" s="64">
        <v>0.5</v>
      </c>
      <c r="W82" s="33" t="s">
        <v>169</v>
      </c>
      <c r="X82" s="33"/>
      <c r="Y82" s="33"/>
      <c r="Z82" s="65" t="s">
        <v>70</v>
      </c>
      <c r="AA82" s="33" t="s">
        <v>191</v>
      </c>
      <c r="AB82" s="33" t="s">
        <v>195</v>
      </c>
      <c r="AC82" s="33" t="s">
        <v>214</v>
      </c>
      <c r="AD82" s="33"/>
      <c r="AE82" s="33"/>
      <c r="AF82" s="66">
        <v>43101</v>
      </c>
      <c r="AG82" s="66">
        <v>43465</v>
      </c>
      <c r="AH82" s="22"/>
      <c r="AI82" s="22"/>
      <c r="AJ82" s="22"/>
      <c r="AK82" s="22"/>
      <c r="AL82" s="21">
        <f t="shared" si="9"/>
        <v>0</v>
      </c>
      <c r="AM82" s="20"/>
      <c r="AP82" s="26"/>
    </row>
    <row r="83" spans="1:42" ht="126.75" customHeight="1" thickBot="1" x14ac:dyDescent="0.3">
      <c r="A83" s="170" t="s">
        <v>289</v>
      </c>
      <c r="B83" s="67" t="s">
        <v>290</v>
      </c>
      <c r="C83" s="67" t="s">
        <v>291</v>
      </c>
      <c r="D83" s="67" t="s">
        <v>292</v>
      </c>
      <c r="E83" s="171" t="s">
        <v>293</v>
      </c>
      <c r="F83" s="171" t="s">
        <v>294</v>
      </c>
      <c r="G83" s="171" t="s">
        <v>295</v>
      </c>
      <c r="H83" s="171" t="s">
        <v>296</v>
      </c>
      <c r="I83" s="171" t="s">
        <v>297</v>
      </c>
      <c r="J83" s="171" t="s">
        <v>298</v>
      </c>
      <c r="K83" s="171" t="s">
        <v>301</v>
      </c>
      <c r="L83" s="171" t="s">
        <v>299</v>
      </c>
      <c r="M83" s="172" t="s">
        <v>300</v>
      </c>
      <c r="N83" s="167" t="s">
        <v>227</v>
      </c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9"/>
      <c r="AH83" s="62">
        <f>SUM(AH13:AH82)</f>
        <v>21065159866</v>
      </c>
      <c r="AI83" s="35">
        <f>SUM(AI13:AI82)</f>
        <v>4199000000</v>
      </c>
      <c r="AJ83" s="35">
        <f>SUM(AJ13:AJ82)</f>
        <v>2000000000</v>
      </c>
      <c r="AK83" s="35">
        <f>SUM(AK13:AK82)</f>
        <v>1498103380</v>
      </c>
      <c r="AL83" s="35">
        <f>AH83+AI83+AJ83+AK83</f>
        <v>28762263246</v>
      </c>
      <c r="AM83" s="20"/>
    </row>
    <row r="84" spans="1:42" x14ac:dyDescent="0.25">
      <c r="AG84" s="2"/>
      <c r="AH84" s="34"/>
      <c r="AI84" s="34"/>
      <c r="AJ84" s="3"/>
      <c r="AK84" s="34"/>
    </row>
    <row r="85" spans="1:42" x14ac:dyDescent="0.25">
      <c r="AH85" s="26"/>
      <c r="AI85" s="26"/>
    </row>
    <row r="86" spans="1:42" x14ac:dyDescent="0.25">
      <c r="AH86" s="26"/>
      <c r="AK86" s="26"/>
    </row>
    <row r="87" spans="1:42" x14ac:dyDescent="0.25">
      <c r="AH87" s="26"/>
      <c r="AL87" s="26"/>
    </row>
    <row r="88" spans="1:42" x14ac:dyDescent="0.2">
      <c r="AH88" s="28"/>
      <c r="AL88" s="26"/>
    </row>
    <row r="89" spans="1:42" x14ac:dyDescent="0.25">
      <c r="AH89" s="31"/>
      <c r="AI89" s="26"/>
      <c r="AL89" s="26"/>
    </row>
    <row r="90" spans="1:42" x14ac:dyDescent="0.25">
      <c r="AH90" s="30"/>
      <c r="AI90" s="26"/>
    </row>
    <row r="91" spans="1:42" x14ac:dyDescent="0.25">
      <c r="AH91" s="29"/>
    </row>
    <row r="92" spans="1:42" x14ac:dyDescent="0.25">
      <c r="AH92" s="31"/>
    </row>
    <row r="93" spans="1:42" x14ac:dyDescent="0.25">
      <c r="AH93" s="31"/>
    </row>
    <row r="94" spans="1:42" x14ac:dyDescent="0.25">
      <c r="AH94" s="31"/>
    </row>
    <row r="95" spans="1:42" x14ac:dyDescent="0.25">
      <c r="AH95" s="26"/>
    </row>
  </sheetData>
  <mergeCells count="81">
    <mergeCell ref="N83:AG83"/>
    <mergeCell ref="V69:V70"/>
    <mergeCell ref="W69:W70"/>
    <mergeCell ref="Z60:AC60"/>
    <mergeCell ref="Q69:Q70"/>
    <mergeCell ref="R69:R70"/>
    <mergeCell ref="S69:S70"/>
    <mergeCell ref="U69:U70"/>
    <mergeCell ref="V61:V62"/>
    <mergeCell ref="W61:W62"/>
    <mergeCell ref="Q61:Q62"/>
    <mergeCell ref="R61:R62"/>
    <mergeCell ref="S61:S62"/>
    <mergeCell ref="T61:T62"/>
    <mergeCell ref="U61:U62"/>
    <mergeCell ref="AL29:AL30"/>
    <mergeCell ref="AK29:AK30"/>
    <mergeCell ref="AJ29:AJ30"/>
    <mergeCell ref="AI29:AI30"/>
    <mergeCell ref="V29:V30"/>
    <mergeCell ref="W29:W30"/>
    <mergeCell ref="Z29:Z30"/>
    <mergeCell ref="AA29:AA30"/>
    <mergeCell ref="AB29:AB30"/>
    <mergeCell ref="Q29:Q30"/>
    <mergeCell ref="R29:R30"/>
    <mergeCell ref="S29:S30"/>
    <mergeCell ref="T29:T30"/>
    <mergeCell ref="U29:U30"/>
    <mergeCell ref="T10:T12"/>
    <mergeCell ref="S10:S12"/>
    <mergeCell ref="R10:R12"/>
    <mergeCell ref="Q10:Q12"/>
    <mergeCell ref="X10:X12"/>
    <mergeCell ref="W10:W12"/>
    <mergeCell ref="V10:V12"/>
    <mergeCell ref="U17:U18"/>
    <mergeCell ref="U10:U12"/>
    <mergeCell ref="AH10:AL11"/>
    <mergeCell ref="AA11:AA12"/>
    <mergeCell ref="AM10:AM12"/>
    <mergeCell ref="Z11:Z12"/>
    <mergeCell ref="AB11:AB12"/>
    <mergeCell ref="Z10:AC10"/>
    <mergeCell ref="AG10:AG12"/>
    <mergeCell ref="AF10:AF12"/>
    <mergeCell ref="Y10:Y12"/>
    <mergeCell ref="AC11:AC12"/>
    <mergeCell ref="AD10:AE10"/>
    <mergeCell ref="AD11:AD12"/>
    <mergeCell ref="AE11:AE12"/>
    <mergeCell ref="AH76:AH81"/>
    <mergeCell ref="Q17:Q18"/>
    <mergeCell ref="V21:V25"/>
    <mergeCell ref="W21:W25"/>
    <mergeCell ref="AF21:AF25"/>
    <mergeCell ref="AG21:AG25"/>
    <mergeCell ref="Q21:Q25"/>
    <mergeCell ref="R21:R25"/>
    <mergeCell ref="S21:S25"/>
    <mergeCell ref="T21:T25"/>
    <mergeCell ref="U21:U25"/>
    <mergeCell ref="W17:W18"/>
    <mergeCell ref="V17:V18"/>
    <mergeCell ref="R17:R18"/>
    <mergeCell ref="S17:S18"/>
    <mergeCell ref="T17:T18"/>
    <mergeCell ref="A1:AL4"/>
    <mergeCell ref="A5:J5"/>
    <mergeCell ref="A6:J6"/>
    <mergeCell ref="A7:J7"/>
    <mergeCell ref="A9:AM9"/>
    <mergeCell ref="A11:A12"/>
    <mergeCell ref="K5:Q5"/>
    <mergeCell ref="K6:Q6"/>
    <mergeCell ref="K7:Q7"/>
    <mergeCell ref="B11:M11"/>
    <mergeCell ref="A10:M10"/>
    <mergeCell ref="N10:N12"/>
    <mergeCell ref="O10:O12"/>
    <mergeCell ref="P10:P12"/>
  </mergeCells>
  <hyperlinks>
    <hyperlink ref="A83" r:id="rId1"/>
    <hyperlink ref="E83" r:id="rId2"/>
    <hyperlink ref="F83" r:id="rId3"/>
    <hyperlink ref="G83" r:id="rId4"/>
    <hyperlink ref="H83" r:id="rId5"/>
    <hyperlink ref="I83" r:id="rId6"/>
    <hyperlink ref="J83" r:id="rId7"/>
    <hyperlink ref="K83" r:id="rId8"/>
    <hyperlink ref="L83" r:id="rId9"/>
    <hyperlink ref="M83" r:id="rId10"/>
  </hyperlinks>
  <pageMargins left="0.25" right="0.25" top="0.75" bottom="0.75" header="0.3" footer="0.3"/>
  <pageSetup scale="98" fitToHeight="0" orientation="portrait" r:id="rId11"/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PLANACCIONANUAL</vt:lpstr>
      <vt:lpstr>PLANACCIONANUAL!Área_de_impresión</vt:lpstr>
    </vt:vector>
  </TitlesOfParts>
  <Company>IDEAM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PAA 2017</dc:title>
  <dc:subject>PLAN DE ACCION ANUAL 2017</dc:subject>
  <dc:creator>Juan C.A. Lobo</dc:creator>
  <dc:description>VERSION 1.0.</dc:description>
  <cp:lastModifiedBy>Andrea Del Pilar Torres Gallardo</cp:lastModifiedBy>
  <cp:lastPrinted>2018-01-03T16:12:32Z</cp:lastPrinted>
  <dcterms:created xsi:type="dcterms:W3CDTF">2016-11-23T10:23:17Z</dcterms:created>
  <dcterms:modified xsi:type="dcterms:W3CDTF">2018-07-17T21:27:16Z</dcterms:modified>
  <cp:category>PAA</cp:category>
  <cp:contentStatus>FINAL</cp:contentStatus>
</cp:coreProperties>
</file>