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codeName="ThisWorkbook"/>
  <mc:AlternateContent xmlns:mc="http://schemas.openxmlformats.org/markup-compatibility/2006">
    <mc:Choice Requires="x15">
      <x15ac:absPath xmlns:x15ac="http://schemas.microsoft.com/office/spreadsheetml/2010/11/ac" url="https://d.docs.live.net/daaf7965520fe410/Desktop/"/>
    </mc:Choice>
  </mc:AlternateContent>
  <xr:revisionPtr revIDLastSave="0" documentId="14_{4D6FCFF3-6DF6-4CB4-BD24-A5115D0A4FBE}" xr6:coauthVersionLast="46" xr6:coauthVersionMax="46" xr10:uidLastSave="{00000000-0000-0000-0000-000000000000}"/>
  <bookViews>
    <workbookView xWindow="-120" yWindow="-120" windowWidth="29040" windowHeight="15840" tabRatio="655" firstSheet="1" activeTab="1" xr2:uid="{00000000-000D-0000-FFFF-FFFF00000000}"/>
  </bookViews>
  <sheets>
    <sheet name="TABLERO CONSOLIDADO 2018" sheetId="1" state="hidden" r:id="rId1"/>
    <sheet name="2020" sheetId="15" r:id="rId2"/>
  </sheets>
  <definedNames>
    <definedName name="_xlnm._FilterDatabase" localSheetId="1" hidden="1">'2020'!$A$2:$E$2</definedName>
    <definedName name="_xlnm._FilterDatabase" localSheetId="0" hidden="1">'TABLERO CONSOLIDADO 2018'!$A$3:$X$83</definedName>
    <definedName name="_xlnm.Print_Area" localSheetId="0">'TABLERO CONSOLIDADO 2018'!$A$1:$X$150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 i="15" l="1"/>
  <c r="L13" i="1" l="1"/>
  <c r="L12" i="1"/>
  <c r="L11" i="1"/>
  <c r="L10" i="1"/>
  <c r="L9" i="1"/>
  <c r="L8" i="1"/>
  <c r="L7" i="1"/>
  <c r="L5" i="1"/>
  <c r="O4" i="1" l="1"/>
  <c r="O33" i="1" l="1"/>
  <c r="P33" i="1" s="1"/>
  <c r="O34" i="1"/>
  <c r="P34" i="1" s="1"/>
  <c r="O36" i="1"/>
  <c r="P36" i="1" s="1"/>
  <c r="O31" i="1"/>
  <c r="P31" i="1" s="1"/>
  <c r="O56" i="1"/>
  <c r="O54" i="1"/>
  <c r="O58" i="1"/>
  <c r="N58" i="1"/>
  <c r="M58" i="1"/>
  <c r="L58" i="1"/>
  <c r="O57" i="1"/>
  <c r="N57" i="1"/>
  <c r="M57" i="1"/>
  <c r="L57" i="1"/>
  <c r="N56" i="1"/>
  <c r="M56" i="1"/>
  <c r="L56" i="1"/>
  <c r="N54" i="1"/>
  <c r="M54" i="1"/>
  <c r="L54" i="1"/>
  <c r="O53" i="1"/>
  <c r="P53" i="1" s="1"/>
  <c r="O52" i="1"/>
  <c r="M52" i="1"/>
  <c r="O51" i="1"/>
  <c r="M51" i="1"/>
  <c r="O50" i="1"/>
  <c r="N50" i="1"/>
  <c r="M50" i="1"/>
  <c r="L50" i="1"/>
  <c r="O38" i="1"/>
  <c r="O39" i="1"/>
  <c r="O41" i="1"/>
  <c r="O37" i="1"/>
  <c r="N38" i="1"/>
  <c r="N39" i="1"/>
  <c r="N41" i="1"/>
  <c r="N37" i="1"/>
  <c r="M38" i="1"/>
  <c r="M39" i="1"/>
  <c r="M41" i="1"/>
  <c r="M37" i="1"/>
  <c r="L38" i="1"/>
  <c r="L39" i="1"/>
  <c r="L41" i="1"/>
  <c r="L37" i="1"/>
  <c r="O28" i="1"/>
  <c r="M28" i="1"/>
  <c r="O21" i="1"/>
  <c r="N21" i="1"/>
  <c r="M21" i="1"/>
  <c r="L21" i="1"/>
  <c r="O18" i="1"/>
  <c r="N18" i="1"/>
  <c r="M18" i="1"/>
  <c r="L18" i="1"/>
  <c r="O17" i="1"/>
  <c r="M17" i="1"/>
  <c r="O16" i="1"/>
  <c r="M16" i="1"/>
  <c r="O15" i="1"/>
  <c r="N15" i="1"/>
  <c r="M15" i="1"/>
  <c r="L15" i="1"/>
  <c r="O13" i="1"/>
  <c r="M13" i="1"/>
  <c r="O12" i="1"/>
  <c r="M12" i="1"/>
  <c r="O14" i="1"/>
  <c r="N14" i="1"/>
  <c r="M14" i="1"/>
  <c r="L14" i="1"/>
  <c r="O9" i="1"/>
  <c r="N9" i="1"/>
  <c r="M9" i="1"/>
  <c r="O7" i="1"/>
  <c r="N7" i="1"/>
  <c r="M7" i="1"/>
  <c r="O6" i="1"/>
  <c r="M6" i="1"/>
  <c r="P4" i="1"/>
  <c r="O5" i="1"/>
  <c r="N5" i="1"/>
  <c r="M5" i="1"/>
  <c r="P39" i="1" l="1"/>
  <c r="P52" i="1"/>
  <c r="P56" i="1"/>
  <c r="P37" i="1"/>
  <c r="P58" i="1"/>
  <c r="P15" i="1"/>
  <c r="P41" i="1"/>
  <c r="P12" i="1"/>
  <c r="P51" i="1"/>
  <c r="P18" i="1"/>
  <c r="P28" i="1"/>
  <c r="P54" i="1"/>
  <c r="P13" i="1"/>
  <c r="P17" i="1"/>
  <c r="P38" i="1"/>
  <c r="P7" i="1"/>
  <c r="P50" i="1"/>
  <c r="P5" i="1"/>
  <c r="P16" i="1"/>
  <c r="P14" i="1"/>
  <c r="P9" i="1"/>
  <c r="P6" i="1"/>
  <c r="P21" i="1"/>
  <c r="P57" i="1"/>
</calcChain>
</file>

<file path=xl/sharedStrings.xml><?xml version="1.0" encoding="utf-8"?>
<sst xmlns="http://schemas.openxmlformats.org/spreadsheetml/2006/main" count="853" uniqueCount="351">
  <si>
    <t>TABLERO DE MANDO</t>
  </si>
  <si>
    <t>PROCESO</t>
  </si>
  <si>
    <t xml:space="preserve">INDICADOR </t>
  </si>
  <si>
    <t>I
TRIMESTRE</t>
  </si>
  <si>
    <t>II
TRIMESTRE</t>
  </si>
  <si>
    <t>III
TRIMESTRE</t>
  </si>
  <si>
    <t>IV 
TRIMESTRE</t>
  </si>
  <si>
    <t>ACUMULADO</t>
  </si>
  <si>
    <t>OPORTUNIDADES DE MEJORA</t>
  </si>
  <si>
    <t>CRONOGRAMA</t>
  </si>
  <si>
    <t>RESPONSABLES</t>
  </si>
  <si>
    <t>Eficiencia</t>
  </si>
  <si>
    <t>Eficacia</t>
  </si>
  <si>
    <t>Gestión Documental</t>
  </si>
  <si>
    <t>META</t>
  </si>
  <si>
    <t>CRÍTICO</t>
  </si>
  <si>
    <t>SATISFACTORIO</t>
  </si>
  <si>
    <t>%</t>
  </si>
  <si>
    <t xml:space="preserve"> MEDIDA</t>
  </si>
  <si>
    <t>UNIDAD</t>
  </si>
  <si>
    <t>FRECUENCIA</t>
  </si>
  <si>
    <t>Trimestral</t>
  </si>
  <si>
    <t>&gt; 70% y &lt; 90%</t>
  </si>
  <si>
    <t>Semestral</t>
  </si>
  <si>
    <t>Anual</t>
  </si>
  <si>
    <t>&gt; 90% y &lt; 100%</t>
  </si>
  <si>
    <t>&gt; 80% y &lt; 100%</t>
  </si>
  <si>
    <t>TIPO</t>
  </si>
  <si>
    <t>NIVELES</t>
  </si>
  <si>
    <t>FORMULA</t>
  </si>
  <si>
    <t>DESCRIPCION DEL INDICADOR</t>
  </si>
  <si>
    <t>(No. de talleres realizados /  No. de talleres programados) * 100</t>
  </si>
  <si>
    <t>Medir el cumplimiento de la divulgación de las actividades ejercidas por la CNSC para el fotalecimiento de su Gestión Institucional</t>
  </si>
  <si>
    <t xml:space="preserve">Medir el cumplimiento en la ejecución de las jornadas programadas durante la vigencia. </t>
  </si>
  <si>
    <t>&gt; 50% y &lt; 80%</t>
  </si>
  <si>
    <t>ESTRATEGICO</t>
  </si>
  <si>
    <t>MISIONAL</t>
  </si>
  <si>
    <t>APOYO</t>
  </si>
  <si>
    <t>CAUSAS DE LA MEJORA</t>
  </si>
  <si>
    <t>REPORTE</t>
  </si>
  <si>
    <t xml:space="preserve">Director de Vigilancia de Carrera Administrativa
(Responsable en la consolidación de la información) </t>
  </si>
  <si>
    <t>ATRIBUTO</t>
  </si>
  <si>
    <t>Cumplimiento</t>
  </si>
  <si>
    <t>EVALUACIÓN</t>
  </si>
  <si>
    <t>TABLERO DE INDICADORES CONSOLIDADO 2018</t>
  </si>
  <si>
    <t xml:space="preserve">Gestión de la Planeación </t>
  </si>
  <si>
    <t>Gestión del SGI</t>
  </si>
  <si>
    <t>Gestión de las Comunicaciones</t>
  </si>
  <si>
    <t>Gestión de Tecnologia de Información y Comunicaciones</t>
  </si>
  <si>
    <t>Gestión de Cooperación y Asuntos Internacionales</t>
  </si>
  <si>
    <t>Generación de Datos e Información Hidrometereologica y Ambiental para la toma de desiciones</t>
  </si>
  <si>
    <t>Generación de Conocimiento e Investigación</t>
  </si>
  <si>
    <t>Servicios (Acreditación, Laboratorio. Metereologia Aeronautica, Pronostico y Redes)</t>
  </si>
  <si>
    <t>Gestión de la Atención al Ciudadano</t>
  </si>
  <si>
    <t>Gestión de Servicios Administrativos</t>
  </si>
  <si>
    <t>Gestión de Almacenes e Inventarios</t>
  </si>
  <si>
    <t>Gestión Juridica y Contractual</t>
  </si>
  <si>
    <t>Gestión del Desarrollo del Talento Humano</t>
  </si>
  <si>
    <t>Gestión Financiera</t>
  </si>
  <si>
    <t>Gestión del Control Disciplinario Interno</t>
  </si>
  <si>
    <t>Evaluación y el Mejoramiento Continuo</t>
  </si>
  <si>
    <t>Seguimiento Plan Acción Anual</t>
  </si>
  <si>
    <t xml:space="preserve">Seguimiento ejecución presupuestal </t>
  </si>
  <si>
    <t>Plan Institucional de Posicionamiento</t>
  </si>
  <si>
    <t>Videos de pronóstico diario del tiempo producido</t>
  </si>
  <si>
    <t>Eventos de rendición de cuentas realizados</t>
  </si>
  <si>
    <t>Coordinación de la cooperación internacional del IDEAM</t>
  </si>
  <si>
    <t>Coordinación de los asuntos internacionales del IDEAM</t>
  </si>
  <si>
    <t>Número de meses procesados de información Meteorológica</t>
  </si>
  <si>
    <t>Número de meses procesados de información Hidrológica</t>
  </si>
  <si>
    <t>Boletines predicción climática elaborados</t>
  </si>
  <si>
    <t>Boletines del clima elaborados</t>
  </si>
  <si>
    <t>Certificaciones climatológicas</t>
  </si>
  <si>
    <t xml:space="preserve">Publicación de Proyeccion-CPT </t>
  </si>
  <si>
    <t>Aeropuertos con reportes entregados con estándares y calidad de datos</t>
  </si>
  <si>
    <t>Análisis realizados de metales</t>
  </si>
  <si>
    <t>Análisis realizados de parámetros de 28 días</t>
  </si>
  <si>
    <t>Muestras de referencia internacionales satisfactorias</t>
  </si>
  <si>
    <t>Oportunidad de la información</t>
  </si>
  <si>
    <t>Informes elaborados oportunamente</t>
  </si>
  <si>
    <t>Mantenimientos generales</t>
  </si>
  <si>
    <t>Cumplimiento ejecución presupuestal</t>
  </si>
  <si>
    <t>Solicitudes de contratación</t>
  </si>
  <si>
    <t>Porcentaje de Requerimientos e  Incidentes de Sistemas de Información, resueltos dentro del tiempo acordado en los ANS</t>
  </si>
  <si>
    <t xml:space="preserve">Porcentaje de la Infraestructura informática del IDEAM operando adecuadamente. </t>
  </si>
  <si>
    <t>Número de políticas  auditadas en la vigencia.</t>
  </si>
  <si>
    <t>Porcentaje de implementación del Manual Gobierno Digital</t>
  </si>
  <si>
    <t>Oportunidad en la entrega de informes Contaduría</t>
  </si>
  <si>
    <t>Cuentas bancarias conciliadas</t>
  </si>
  <si>
    <t>Devoluciones mensuales CDP</t>
  </si>
  <si>
    <t>Devoluciones mensuales RP comisiones</t>
  </si>
  <si>
    <t>Devoluciones mensuales RP contratos</t>
  </si>
  <si>
    <t>Devoluciones mensuales RP servicios públicos</t>
  </si>
  <si>
    <t>Oportunidad en suministro consolidado del PAC mensual a Grupo Tesorería</t>
  </si>
  <si>
    <t>Oportunidad en la presentación y pago declaraciones tributarias</t>
  </si>
  <si>
    <t>Obligaciones pagadas</t>
  </si>
  <si>
    <t xml:space="preserve">Radicación de Correspondencia en ventanilla </t>
  </si>
  <si>
    <t>Digitalización de Documentos</t>
  </si>
  <si>
    <t>Préstamo de Documentos del Archivo de Gestión Centralizado</t>
  </si>
  <si>
    <t>Gestión del proceso</t>
  </si>
  <si>
    <t xml:space="preserve">Capacitaciones y directrices realizadas </t>
  </si>
  <si>
    <t>Sanciones</t>
  </si>
  <si>
    <t>Porcentaje de Cumplimiento del Programa de Bienestar Social.</t>
  </si>
  <si>
    <t>Porcentaje de Cumplimiento del Plan Institucional de Capacitación, PIC.</t>
  </si>
  <si>
    <t xml:space="preserve">Porcentaje de Cumplimiento Sistema de Estimulos e Incentivos </t>
  </si>
  <si>
    <t>Cuantificar el porcentaje de evaluaciones
recibidas en Gestión Humana</t>
  </si>
  <si>
    <t>Tramite de solicitudes de funcionarios y
exfuncionarios del Instituto</t>
  </si>
  <si>
    <t>Nivel de satisfacción ciudadano</t>
  </si>
  <si>
    <t>Oportunidad en tiempo de respuesta</t>
  </si>
  <si>
    <t>Casos de corrupción de Atención al Ciudadano denunciados</t>
  </si>
  <si>
    <t xml:space="preserve">Cumplimiento del Programa Anual de auditoria de gestión de la vigencia. </t>
  </si>
  <si>
    <t>Verificar la formulación de los planes  de mejoramiento.</t>
  </si>
  <si>
    <t xml:space="preserve">(No. de metas cumplidas / No. total de metas propuestas) * 100   </t>
  </si>
  <si>
    <t>&gt; 50% y &lt; 100%</t>
  </si>
  <si>
    <t>(No. de INFORMES TRIMESTRAL MHCP realizados / No. INFORMES TRIMESTRAL MHCP programados) * 100</t>
  </si>
  <si>
    <t>&gt; 1% y &lt; 3%</t>
  </si>
  <si>
    <t>Mensual</t>
  </si>
  <si>
    <t>(No. de videos emitidos o publicados / No. total videos producidos) *100</t>
  </si>
  <si>
    <t>Evaluar el nivel de cumplimimento de los compromisos adquiridos en el plan de accción</t>
  </si>
  <si>
    <t>Medir el nivel de ejecución de informes de ejecucion presupuestal presentados al Ministerio de Ambiente frente a los  Programados</t>
  </si>
  <si>
    <t xml:space="preserve">Fortalecer las capacidades de los institutos de investigación del SINA para aportar en el proceso de toma de decisiones. </t>
  </si>
  <si>
    <t>Coordinador Oficina Asesora de Comunicaciones</t>
  </si>
  <si>
    <t>(No. de eventos realizados / No. total de eventos programados) *100</t>
  </si>
  <si>
    <t>(No. de Memorandos-Acuerdos-Convenios firmados / No. de Memorandos-Acuerdos-Convenios gestionados) *100</t>
  </si>
  <si>
    <t>Efectividad</t>
  </si>
  <si>
    <t>Medir la gestion de la cooperación y asuntos internacionales del instituto.</t>
  </si>
  <si>
    <t>Asesora Cooperación y Asuntos Internacionales</t>
  </si>
  <si>
    <t>(No. de comisiones internacionales gestionadas / No. de comisiones aprobadas por el Director) *100</t>
  </si>
  <si>
    <t>Medir la gestion de la cooperación y asuntos internacionales del instituto</t>
  </si>
  <si>
    <t>(No. de meses procesados / No. de meses programados) *100</t>
  </si>
  <si>
    <t>Conocer el número de meses procesado de información Meteorológica</t>
  </si>
  <si>
    <t>Coordinador Planeación Operativa</t>
  </si>
  <si>
    <t>Conocer el número de meses procesados de información Hidrológica.</t>
  </si>
  <si>
    <t>(No. de boletines predicción climática en web / No. de boletines elaborados) *100</t>
  </si>
  <si>
    <t>&gt; 80% Y &lt; 100%</t>
  </si>
  <si>
    <t>Medir el cumplimiento en la elaboración y publicación de boletines mensuales de predicción climática</t>
  </si>
  <si>
    <t>Profesional Especializado</t>
  </si>
  <si>
    <t>(No. de boletines clima Web / No. de boletines elaborados )*100</t>
  </si>
  <si>
    <t>Medir el cumplimiento en la elaboración y publicación de Boletines Mensuales del clima.</t>
  </si>
  <si>
    <t>(No. de certificaciones elaboradas OPORTUNAMENTE / No. de solicitudes recibidas )*100</t>
  </si>
  <si>
    <t xml:space="preserve">Medir el cumplimiento de respuesta a las solicitudes de certificaciones. </t>
  </si>
  <si>
    <t>(No. mapas proyección CPT publicados en Web / No. de mapas elaborados) *100</t>
  </si>
  <si>
    <t>&gt; 90% Y &lt; 100%</t>
  </si>
  <si>
    <t>Medir la eficiencia de publicación en la Web de los mapas CPT elaborados mensualmente (Precipitación,temperatura mínima y temperatura máxima mensual-bimensual-trimestral).</t>
  </si>
  <si>
    <t>(No. de reportes elaborados / No. de reportes emitidos) *100</t>
  </si>
  <si>
    <t>Emitir reporte climatico por aeropuerto</t>
  </si>
  <si>
    <t>Coordinador Meteorología Aeronáutica</t>
  </si>
  <si>
    <t>&gt; 70% Y &lt; 100%</t>
  </si>
  <si>
    <t>Medir que los análisis realizados de metales en aguas y sedimentos, se hayan realizado a tiempo.</t>
  </si>
  <si>
    <t>Coordinador del Grupo Laboratorio de Calidad Ambiental</t>
  </si>
  <si>
    <t>Medir que los análisis realizados de parámetros de 28 días, se hayan realizado a tiempo.</t>
  </si>
  <si>
    <t>Medir el desempeño del Laboratorio en la realización de análisis de muestras de referencia a nivel internacional.</t>
  </si>
  <si>
    <t>Días auditoría por auditor</t>
  </si>
  <si>
    <t>Días</t>
  </si>
  <si>
    <t>Informar sobre el cumplimiento de las actividades misionales de acreditaciòn de laboratorios</t>
  </si>
  <si>
    <t>Coordinador Grupo de Acreditación</t>
  </si>
  <si>
    <t>(No. de reportes generados, aplicando el plan de contingencia para la consecución de información / No. de reportes esperados) *100</t>
  </si>
  <si>
    <t>&gt; 50% Y &lt; 100%</t>
  </si>
  <si>
    <t>Adelantar la gestión institucional necesaria para reducir el riesgo de no contar con la información oportuna de insumos para la generación de pronósticos de información hidrometeorológica y ambiental.</t>
  </si>
  <si>
    <t>Jefe Oficina del Servicio de Pronósticos y Alertas</t>
  </si>
  <si>
    <t>(No. Informes elaborados / No. Informes esperados) *100</t>
  </si>
  <si>
    <t>Adelantar la gestión necesaria para mantener el óptimo seguimiento a las condiciones hidrometeorológicas y ambientales.</t>
  </si>
  <si>
    <t>(No. de solicitudes de mantenimiento general solucionadas / No. de solicitudes de mantenimiento general recibidas) *100</t>
  </si>
  <si>
    <t>Atender el 100% de las solicitudes de mantenimiento generadas en la sede principal, laboratorio, bodega 42.</t>
  </si>
  <si>
    <t>Coordinador de Servicios Administrativos</t>
  </si>
  <si>
    <t>(Valor contratos adjudicados / Valor presupuesto asignado en la vigencia) *100</t>
  </si>
  <si>
    <t>Dar cumplimiento a la ejecucion del presupuesto asignado al grupo</t>
  </si>
  <si>
    <t>Derechos de petición - dirigidos a la Oficina Asesora Jurídica</t>
  </si>
  <si>
    <t>(No. de respuestas administrativas y judiciales dadas por la OAJ  dentro los términos legales / No. de trámites administrativos y judiciales de la  OAJ) *100</t>
  </si>
  <si>
    <t xml:space="preserve">Dar respuestas a los derechos de petición dentro de los términos legales a los peticionarios </t>
  </si>
  <si>
    <t>Jefe Oficina Asesora Jurídica</t>
  </si>
  <si>
    <t>( No. total de solicitudes aprobadas por el Comité de Contratación / No. total de solicitudes de contratación presentadas al Comité de Contratación) *100</t>
  </si>
  <si>
    <t>&gt; 65% y &lt; 90%</t>
  </si>
  <si>
    <t xml:space="preserve">Medir la efectividad de la gestión de la Oficina Asesora jurídica, respecto de la revisión de la viabilidad jurídica de las solicitudes de contratación realizadas por las diferentes àreas del IDEAM, cuando estas se presentan ante el Comité de Contratación, para su aprobación. </t>
  </si>
  <si>
    <t>PSC = ( (A/B * 95)*55 / 95)
PSC = Porcentaje de requerimientos e incidentes resueltos con éxito
A = Número de requerimientos e incidentes resueltos con éxito de acuerdo a los ANS
B = Número total de requerimientos e incidentes requeridos por los usuarios en el periódo.</t>
  </si>
  <si>
    <t>&gt; 25% y &lt; 55%</t>
  </si>
  <si>
    <t>Medir el porcentaje de requerimientos e incidentes de Sistemas de Información que se resolvieron con éxito.</t>
  </si>
  <si>
    <t>Jefe Oficina de Informática</t>
  </si>
  <si>
    <t>D%= Porcentaje de disponibilidad de la Infreastructura
D%=( (LB-HI)*99)/LB
LB = Línea base de horas disponibilidad. 2190 horas trimestre
HI = Horas de indisponibilidad</t>
  </si>
  <si>
    <t>&gt; 80% y &lt; 99%</t>
  </si>
  <si>
    <t xml:space="preserve">Medir el porcentaje de recursos de Infraestructura informática y de telecomunicaciones en operación. </t>
  </si>
  <si>
    <t>NCA: Número de políticas auditadas
TPAV: Total políticas a Auditar en la vigencia
TPA=( NPA/TPAV)*100</t>
  </si>
  <si>
    <t>&gt;10% y &lt;20%</t>
  </si>
  <si>
    <t>Medir el avance frente a la meta de implementación y seguimiento de las políticas de seguridad de la información en la Entidad.</t>
  </si>
  <si>
    <t>Porcentaje de cumplimiento de implementación del manual de Gobierno Digital</t>
  </si>
  <si>
    <t>&gt;10% y &lt;30%</t>
  </si>
  <si>
    <t>Medir el avance frente a la meta de implementación y seguimiento de Gobierno Digital en la entidad</t>
  </si>
  <si>
    <t>(No. Informes presentados Oportunamente / No. total de Informes) *100</t>
  </si>
  <si>
    <t>Evaluar el grado de cumplimiento en la entrega de los informes de la información contable y financiera a la Contaduría General de la Nación por medio del aplicativo  CHIP de acuerdo al calendario de la Contaduría.</t>
  </si>
  <si>
    <t>Coordinadora Grupo de Contabilidad</t>
  </si>
  <si>
    <t>(No. total de cuentas bancarias conciliadas / No. total de cuentas Bancarias del Instituto) *100</t>
  </si>
  <si>
    <t>Permitir confrontar y conciliar los valores que el Instituto tiene registrados, de una cuenta de ahorros o corriente, con los valores que el banco suministra por medio del extracto bancario.</t>
  </si>
  <si>
    <t>(No. de CDP's devueltos / No. total de CDP tramitados) *100</t>
  </si>
  <si>
    <t>&lt; 5% y &gt; 0%</t>
  </si>
  <si>
    <t>Medir el porcentaje de devoluciones de CPD expedidos, atribuibles a errores del Grupo de Presupuesto</t>
  </si>
  <si>
    <t>(No. de RP's comisiones devueltos / No. total de RP comisiones tramitados) *100</t>
  </si>
  <si>
    <t>Medir el porcentaje de devoluciones de RP de comisiones expedidos, atribuibles a errores del Grupo de Presupuesto</t>
  </si>
  <si>
    <t>(No. de RP's contratos devueltos / No. total de RP contratos tramitados) *100</t>
  </si>
  <si>
    <t>Medir el porcentaje de devoluciones de RP de contratos expedidos, atribuibles a errores del Grupo de Presupuesto</t>
  </si>
  <si>
    <t>(No. de RP's servicios públicos devueltos / No. total de RP servicios públicos tramitados) *100</t>
  </si>
  <si>
    <t>Medir el porcentaje de devoluciones de RP de servicios públicos expedidos, atribuibles a errores del Grupo de Presupuesto</t>
  </si>
  <si>
    <t>Días hábiles transcurridos entre:
fecha suministro PAC dependencias (Circular PAC vigente) y fecha de entrega resumen PAC al Grupo de Tesorería</t>
  </si>
  <si>
    <t>Medir la oportunidad en el cumplimiento del plazo para entregar el consolidado mensual del PAC al Grupo de Tesorería</t>
  </si>
  <si>
    <t>(No. Declaraciones presentadas / No. Declaraciones exigidas por ley) *100</t>
  </si>
  <si>
    <t>Evaluar el grado de cumplimiento en la presentación y pago de las declaraciones tributarias nacionale y distritales</t>
  </si>
  <si>
    <t>(No. total de ordenes de pago / No. total de obligaciones con PAC del mes) *100</t>
  </si>
  <si>
    <t xml:space="preserve">&gt; 80% y &lt; 100% </t>
  </si>
  <si>
    <t xml:space="preserve">Medir que las obligaciones con el PAC del mes se hayan pagado efectivamente (aplica de enero a noviembre). </t>
  </si>
  <si>
    <t>Coordinador Grupo de Tesorería</t>
  </si>
  <si>
    <t>Coordinador Grupo de Presupuesto</t>
  </si>
  <si>
    <t>(No. de documentos tramitados / No. de documentos recibidos en ventanilla para radicar) * 100</t>
  </si>
  <si>
    <t>Medir la cantidad de documentos radicados en el Instituto por la ventanilla unica de correspondencia</t>
  </si>
  <si>
    <t>Coordinador Grupo de Gestión documental y centro de documentación</t>
  </si>
  <si>
    <t>(No. de documentos digitalizados / No. de documentos por digitalizar) * 100</t>
  </si>
  <si>
    <t>Medir la cantidad de documentos digitalizados en el mes</t>
  </si>
  <si>
    <t>(No. de documentos prestados / No. de solicitudes recibidas) * 100</t>
  </si>
  <si>
    <t>Medir la cantidad de prestamos en el mes del Archivo de Gestión Centralizado</t>
  </si>
  <si>
    <t>(No. de procesos instruidos / No. de procesos en curso) * 100</t>
  </si>
  <si>
    <t>&gt; 40 % y &lt; 80%</t>
  </si>
  <si>
    <t>Medir la gestión del grupo frente a los procesos en curso.</t>
  </si>
  <si>
    <t>Coordinador Grupo de Control Disciplinario Interno - Secretaría General</t>
  </si>
  <si>
    <t>(No. de capacitaciones  y directrices ejecutadas  / No. de capacitaciones y directrices programadas) *100</t>
  </si>
  <si>
    <t>&gt; 50 % y &lt; 100%</t>
  </si>
  <si>
    <t>Crear conciencia de las consecuencias que  genera la trasgresión del régimen disciplinario.</t>
  </si>
  <si>
    <t>(No. de servidores públicos sancionados / No. total de servidores públicos de la Entidad) *100</t>
  </si>
  <si>
    <t>&gt; 1%  y &lt; 10%</t>
  </si>
  <si>
    <t>Medir acatamiento de la normatividad disciplinaria.</t>
  </si>
  <si>
    <t>(No. actividades ejecutadas/ No. actividades programadas) *100</t>
  </si>
  <si>
    <t>Promover el desarrollo del Talento Humano para mejorar y fortalecer su desempeño.</t>
  </si>
  <si>
    <t>Coordinador Grupo de Administración y Desarrollo del Talento Humano</t>
  </si>
  <si>
    <t xml:space="preserve">(No. capacitaciones ejecutadas / No. capacitaciones programadas) *100                      </t>
  </si>
  <si>
    <t xml:space="preserve">(No. de solicitudes aprobadas / No. de solicitudes presentadas)  *100                     </t>
  </si>
  <si>
    <t>(No. de cargos ocupados / No. de cargos planta IDEAM) *100</t>
  </si>
  <si>
    <t>Promover el desarrollo del Talento Humano para el mejorar y fortalecer su desempeño.</t>
  </si>
  <si>
    <t xml:space="preserve">(Nº de solicitudes tramitadas / No. total de solicitudes) * 100 </t>
  </si>
  <si>
    <t>(No. total de encuestados con respuesta aceptable / No. total de encuestados)*100</t>
  </si>
  <si>
    <t>&gt; 50% Y &lt; 70%</t>
  </si>
  <si>
    <t>Medir el nivel de satisfacción del ciudadano y grado de supersepción IDEAM.</t>
  </si>
  <si>
    <t>(No. de PQRS contestadas dentro del termino / No. de PQRS recibidas) *100</t>
  </si>
  <si>
    <t>&gt; 60% Y &lt; 100%</t>
  </si>
  <si>
    <t>Medir la oportunidad en los tiempos de respuesta, estaleciendo alertas evitando asi contestar requerimiento fuera de terminos.</t>
  </si>
  <si>
    <t>(No. de casos de corrupción de Atención al Ciudadano denunciados / No. total de PQRS)*100</t>
  </si>
  <si>
    <t>Medir la cantidad de casos de corrupción que se puedan presentar en el Grupo de Atención al Ciudadano, con el fin de identificar la materizalición de riesgo de corrupción y tomar las acciones pertinentes.</t>
  </si>
  <si>
    <t>Coordinador Grupo Atención Ciudadano</t>
  </si>
  <si>
    <t>(No. informes de gestión ejecutados / No. total de informes de auditorias de gestión programados) * 100</t>
  </si>
  <si>
    <t>Evaluar el grado de cumplimiento del programa anual de auditorías de gestión.</t>
  </si>
  <si>
    <t>Jefe Oficina de Control Interno</t>
  </si>
  <si>
    <t>(No. planes de mejoramiento formulados \ No. total de planes solicitados) * 100</t>
  </si>
  <si>
    <t>Recepción y atención de observaciones por parte de los auditados para la formulación de acciones de mejora.</t>
  </si>
  <si>
    <t>(No. usuarios anterior / No. de usuarios actual - 1) *100</t>
  </si>
  <si>
    <t xml:space="preserve">(No. análisis realizados a tiempo en el mes / No. análisis solicitados en el mes) * 100 </t>
  </si>
  <si>
    <t xml:space="preserve">(No. análisis realizados a tiempo en el mes / No. análisis solicitados mes ) * 100 </t>
  </si>
  <si>
    <t>(No. variables satisfactorias / No. variables recibidas) * 100</t>
  </si>
  <si>
    <t>Σ No. días de auditorías por auditor</t>
  </si>
  <si>
    <t>OBJETO DEL INDICADOR</t>
  </si>
  <si>
    <t>RESPONSABLE</t>
  </si>
  <si>
    <t>Jefe Oficina Asesora de Planeación</t>
  </si>
  <si>
    <t>(No. informes de auditorias ejecutadas / No. total de informes de auditorias programadas) * 100</t>
  </si>
  <si>
    <t>TIPO DE PROCESO</t>
  </si>
  <si>
    <t>Tramite de solicitudes de funcionarios y exfuncionarios del Instituto</t>
  </si>
  <si>
    <t>Digitalización de documentos radicados en el sistema ORFEO</t>
  </si>
  <si>
    <t xml:space="preserve">Envíos de Correspondencia por el operador de correos </t>
  </si>
  <si>
    <t>(No. de documentos devueltos /  No. total de envios impuestos a nivel Nacional) * 100</t>
  </si>
  <si>
    <t>(No. de imagenes digitalizadas / No. de imágenes solicitadas) * 100</t>
  </si>
  <si>
    <t>&gt; 70% Y &lt; 90%</t>
  </si>
  <si>
    <t>&gt; 40% y &lt; 100%</t>
  </si>
  <si>
    <t>(Valor contratos adjudicados / valor presupuesto asignado en la vigencia) * 100</t>
  </si>
  <si>
    <t>Dar cumplimiento a la ejecución del presupuesto asignado al Grupo de Servicios Administrativos.</t>
  </si>
  <si>
    <t>Tramite de siniestros</t>
  </si>
  <si>
    <t>Medir la cantidad efectiva de documentos entregados y que fueron radicados en el Instituto para su envío</t>
  </si>
  <si>
    <t>Medir los tiempos de respuesta en el proceso de digitalización</t>
  </si>
  <si>
    <t>Informes de Ejecución Presupuestal</t>
  </si>
  <si>
    <t>(No. informes entregados Oportunamente / No. total de solicitudes) *100</t>
  </si>
  <si>
    <t>Informe de Seguimiento a la Ejecución Presupuestal</t>
  </si>
  <si>
    <t>Informes a Entes Internos y Externos</t>
  </si>
  <si>
    <t>Atención Oportuna a trámites presupuestales</t>
  </si>
  <si>
    <t>(No. productos entregados Oportunamente / No. total de solicitudes) *100</t>
  </si>
  <si>
    <t>Medir la oportunidad en la entrega del producto final, por parte del Grupo de Presupuesto.</t>
  </si>
  <si>
    <t>Medir el porcentaje de eficiencia en la entrega de informes que sean requeridos</t>
  </si>
  <si>
    <t>Medir el porcentaje de efectividad en la entrega de informes a cada una de las dependencias ejecutoras del presupuesto de la entidad, así como también el grado de retroalimentación recibidos de dichos informes.</t>
  </si>
  <si>
    <t>Medir el grado de oportunidad y eficiencia en la entrega de información que sea solicitada al Grupo de Presupeusto.</t>
  </si>
  <si>
    <t>Imagen Institucional de Posicionamiento</t>
  </si>
  <si>
    <t>&gt; 84 Y &lt; 173</t>
  </si>
  <si>
    <t>&gt;95% y &lt;100%</t>
  </si>
  <si>
    <t>Evaluar el grado de cumplimiento en la presentación y pago de las declaraciones tributarias nacionales y distritales</t>
  </si>
  <si>
    <t>&lt;50%</t>
  </si>
  <si>
    <t xml:space="preserve">&gt; 1  y &lt; 2 </t>
  </si>
  <si>
    <t>Asesor Cooperación y Asuntos Internacionales</t>
  </si>
  <si>
    <t>Porcentaje de acciones correctivas, preventivas y/o de mejora cerradas</t>
  </si>
  <si>
    <t>(Acciones correctivas preventivas y/o de mejora cerradas / (Acciones correctivas, preventivas y/o de mejora programadas) *100</t>
  </si>
  <si>
    <t>Medir el grado de cumplimiento de los procesos de control y mejoramiento continuo en la entrega de los informes de auditoría</t>
  </si>
  <si>
    <t xml:space="preserve">(No. evaluaciones recibidas / No. total evaluaciones) * 100  </t>
  </si>
  <si>
    <t>Medir el nivel de ejecución de informes de ejecucion presupuestal presentados al Ministerio de Hacienda frente a los  Programados</t>
  </si>
  <si>
    <t>Eventos Institucionales</t>
  </si>
  <si>
    <t>&gt; 0,32% y &lt; 0,42%</t>
  </si>
  <si>
    <t>&gt; 95% y &lt; 100%</t>
  </si>
  <si>
    <t>Número de mecanismos de cooperación y asuntos internacionales</t>
  </si>
  <si>
    <t>No de mecanismos firmados</t>
  </si>
  <si>
    <t>Número de  Convenios de proyectos cooperación Internacional</t>
  </si>
  <si>
    <t>No de Convenios de proyectos firmados</t>
  </si>
  <si>
    <t>Número de aplicaciones a convocatorias de fuentes internacionales</t>
  </si>
  <si>
    <t>No de aplicaciones a convocatorias presentadas</t>
  </si>
  <si>
    <t>Número de comisiones al exterior tramitadas</t>
  </si>
  <si>
    <t>(No. de comisiones al exterior realizadas/ No. de comisiones al exterior tramitadas)  *100</t>
  </si>
  <si>
    <t>&gt; 50% &lt; 90%</t>
  </si>
  <si>
    <t>Número de Donaciones Internacionales tramitadas</t>
  </si>
  <si>
    <t xml:space="preserve">(No. de donaciones internacionales tramitadas/ No. de donaciones internacionales ofertadas)  *100. </t>
  </si>
  <si>
    <t>Medir la efectividad de CAI en consolidar las relaciones internacionales del IDEAM</t>
  </si>
  <si>
    <t>Medir la efectividad de CAI en consolidar la participación del IDEAM en proyectos de cooperación internacional</t>
  </si>
  <si>
    <t>Medir la efectividad de la gestión en oportunidades de financiación de cooperación internacional para el IDEAM y apoyar desde CAI en la presentación a éstas</t>
  </si>
  <si>
    <t xml:space="preserve">Medir la efectividad de CAI en consolidar las relaciones con los donantes internacionales  </t>
  </si>
  <si>
    <t>Gestión de Almacén e Inventarios</t>
  </si>
  <si>
    <t>Comité de bajas realizados.</t>
  </si>
  <si>
    <t>Entradas de almacén realizadas.</t>
  </si>
  <si>
    <t>Envío de los bienes de acuerdo a las   necesidades</t>
  </si>
  <si>
    <t>(Programación de comité/ comité programado) *100</t>
  </si>
  <si>
    <t>(Ingresos elaborados /documentos recibidos  para ingreso) *100</t>
  </si>
  <si>
    <t>(Envíos realizados/Solicitudes transporte bienes )*100</t>
  </si>
  <si>
    <t>&gt;80% y &lt;100%</t>
  </si>
  <si>
    <t>Cumplir con Resolución 2797 de 2018 que busca depuración de inventarios del Instituto</t>
  </si>
  <si>
    <t>Elaborar la totalidad de ingresos de bienes devolutivos a través del aplicativo de almacén</t>
  </si>
  <si>
    <t>Tramitar la totalidad de solicitudes de transporte</t>
  </si>
  <si>
    <t>Jefe Grupo de Manejo y Control de Almacén e Inventarios</t>
  </si>
  <si>
    <t>Las 5 obligaciones pendientes del mes de junio del 1er pago de Observadores Voluntarios, se constituyeron como Acreedores Varios Sujetos a Devolución. De noviembre quedaron pendientes por pagar 13 obligaciones correspondientes al 2do pago de Observadores Voluntarios, en razón a que se presentó inconsistencias en la cuenta de ALM.</t>
  </si>
  <si>
    <t>(Número de siniestros presentados/Número de siniestros resueltos)*100</t>
  </si>
  <si>
    <t>Incumplimiento de las dependencias de las acciones suscritas en los planes de mejoramiento</t>
  </si>
  <si>
    <t>* Pandemia Covid-19, la cual ocasionó cambiar los esquemas de trabajo en sitio por remoto, saturando en ocaciones la conexión por VPN hacia la red IDEAM.
* Caídas de canales de internet y datos, por parte del outsourcing de conectividad (Renata).
* 2 Caidas de DNS públicos, uno en el mes de octubre y otro en noviembre por parte del outsourcing de conectividad (Renata). 
* 1 Prueba de servicios DHIME, realizada en el mes de noviembre en el Data Center Alterno (DRP). 
* Reinicios controlados por mantenimiento y otros por reconfiguración de algunos Sistemas de Información alojados en los diferentes servidores del Data Center.</t>
  </si>
  <si>
    <t>Los contratistas que apoyan la proyección de respuestas PQRS laboraron hasta mediados de diciembre, quedando así solamente dos funcionarios a cargo de dar trámite a las solicitudes.Se requiere personal de apoyo</t>
  </si>
  <si>
    <t>RESULTADO ANUAL</t>
  </si>
  <si>
    <t>La Oficina Asesora de Planeación, elaboró los respectivos informes trimestrales, dando cumplimiento al indicador.</t>
  </si>
  <si>
    <t>Se emitieron 3 videos de prónóstico diarios durante los 365 del año, cumpliendo don las metas propuestas.</t>
  </si>
  <si>
    <t>Cumplimiento de las metas propuestas.</t>
  </si>
  <si>
    <t>Se dio cumplimiento a las metas conforme a lo programado.</t>
  </si>
  <si>
    <t>Debido a las condiciones generadas por la pandemia del COVID-19, se limitaron las condiciones de desplazamiento de los equipos técnicos y por tanto el flujo de información hacia el área operativa se vio afectado</t>
  </si>
  <si>
    <t>Se obtuvo puntaje satisfactorio en más del 90% de las pruebas recibidas por CALA-PCC.</t>
  </si>
  <si>
    <t>Debido a las condiciones del confinamiento, se suspendieron las auditorías presenciales, lo cual afectó el avance del indicador. A partir de junio se empezaron a realizar visitas remotas, pudiendo mejorar el rendimiento del indicador</t>
  </si>
  <si>
    <t>No se pudo ejecutar al 100% ya que el contrato con el operador de carga se terminó antes de poder despachar las últimas dotaciones a las Áreas Operativas, fue por esto que el indicador se castigó y se propuso como acción de mejora gestionar el contrato de carga para la vigencia 2021 lo antes posible y como responsable el grupo de Almacén</t>
  </si>
  <si>
    <t>Una de las declaraciones fue presentada y pagada en una fecha posterior a la establecida por la Secretaría de Hacienda.</t>
  </si>
  <si>
    <t>ANÁLISIS</t>
  </si>
  <si>
    <t>FÓRMULA</t>
  </si>
  <si>
    <t xml:space="preserve">El resultado final del cumplimiento del Plan de Acción 2020 superó la meta por  encima de lo esperado (+6%), por dos factores:
La Oficina del Sistemas de  Pronósticos y Alertas obtuvo una calificación de cumplimiento  de 157% debido a los boletines adicionales publicados en la temporada de huracanes.
La Suddirección Hidrología superó el cumplimiento con un resultado del 110% Debido al ejercicio de modificación de metas del Plan de Acción </t>
  </si>
  <si>
    <t>PSC = ( (A/B * 95)*55 / 95)
PSC = Porcentaje de requerimientos e incidentes resueltos con éxito
A = Número de requerimientos e incidentes resueltos con éxito de acuerdo a los ANS
B = Número total de requerimientos e incidentes requeridos por los usuarios en el periodo.</t>
  </si>
  <si>
    <t>La culminación del PETI en el cuarto trimestre de 2020, se encuentra en la fase de recolección y levantamiento de informción como insumo para finiquitar las sesiones de diagnóstico de la situación actual del IDEAM en su contexto de TI, identifiar sus debilidades, fortalezas y necesidades a convertirse en iniciaativas de TI para el Roap Map del PETI. El PETI se culminara para enero 15 de 2021.
 En cuanto a establecer capacidad de Arquitectura Empresarial se ha logrado:
 1. Metodologia refernte para Arquitectura Empresarial.
 2. Definición e implementación del Repositorio de Arquitectura empresarial.
 3. Inico de la construcción de catálogos de sistemas de información, catálogo de componentes de infraestructura tecnológica y catálogo de servicios de TI.
 4. Culminación del Plan de integración a GOV.CO, 
 5. Culminación del plan de Mantenimiento del Plan Mantenimiento de Servicios de TI.
 6. Continuidad en la revisión y actualización de la documentación del proceso Gestión de Tecnología de Información y Comunicaciones, se dará continuidad a la actualización de dicha documentación durante la vigencia 2021, justificado en la complejdad de los procedimientos de la OI.
 7. Se inició el Plan de interoperabilidad establecido por MinTIC con el MADS.
 8. Actualización de los activos de información:</t>
  </si>
  <si>
    <t>El indicador plasmado permite medir la efectividad en la atención de los casos por parte de los especialistas, basándose en los tiempos de respuesta, lo cual ha llevado a analizar que los casos están excediendo el tiempo para su resolución debido a varias causas:
1.         Son más casos que los que se pueden llegar a atender simultáneamente por parte los especialistas con los que cuenta la oficina de informática para la resolución.
2.         Falta precisión de los usuarios en la especificación de los casos lo que hace que se invierta más tiempo en la indagación de los problemas y la atención oportuna de los mismos.
3.         Los especialistas se concentran en la atención de los casos, más que en documentar oportunamente la aplicación proactivanet, y cuando documentan su solución se ha excedido el tiempo (4 a 8h) máximo contemplado para su atención.
4.         Los especialistas no hacen uso de las opciones de la herramienta proactiva para devolver un caso cuando no tiene suficiente información para su respuesta (evitando que corran los tiempos contemplados para la solución) o solicitar ampliación del plazo cuando pasa de ser un incidente a un requerimiento que requiera tiempo adicional (este es el caso de requerimientos para soporte a los sistemas de información que en muchos casos deben escalarse con equipos de desarrollo o soporte de las plataformas).</t>
  </si>
  <si>
    <t>Para la vigencia 2020 se determinó auditar 3 políticas a saber:
1.       Revisión de la Política de Almacenamiento y Respaldo.                                                           
2.       Auditoría de Controles para recursos humanos.                                                                 
3.       Auditar la revisión y actualización periódica de la política de Seguridad de la Información del IDEAM.
Se incluye además un cuarto factor de cumplimiento para este indicador, que consiste en el seguimiento a la construcción y revisión del documento en el cual se definan las políticas de seguridad de información, como manual de dichas políticas y como complemento a la Política de Seguridad y Privacidad de la información.
Durante la vigencia se realizó el diseño, planeación y programación de las auditorías a realizar, construcción del Manual de Políticas de Seguridad de información, aprobación y publicación de este y Ejecución de las auditorías de las políticas 1, 2 y 3.</t>
  </si>
  <si>
    <t xml:space="preserve">La meta fue superada, se tenía planeado como meta un incremento del 5% para la vigenicia 2020, sin embargo se superó, obteniendo un crecimiento del 10,46%. NOTA: Es de tener en cuenta que en redes sociales la cifra de seguidores es muy fluctuante y esta varia constantemente.  </t>
  </si>
  <si>
    <t>Fueron tramitadas y realizadas 3 comisiones en el mes de febrero. La emergencia causada por el COVID-19 hizo que se aplazaran o cancelaran actividades previstas en presencialidad, por lo cual no se tramitaron mas comisiones al exterior durante la vigencia.</t>
  </si>
  <si>
    <t>Se realizaron dos (2) informes de medición de Nivel de Satisfacción de usuario, uno en cada semestre en el primero con un 94.2% de usuarios satisfechos y en el segundo semestre un 56.0% de usuarios satisfechos para un resultado anual de 75.1% , por lo tanto se trabajara en la mejora continua para mejorar los niveles de satisfacción.</t>
  </si>
  <si>
    <t xml:space="preserve">A pesar del seguimiento exhaustivo por parte del Grupo de Servicio al Ciudadano, El Área Operativa N° 11, el Grupo De Administración Y Desarrollo Del Talento Humano, la Oficina Asesora de Planeación,  la Oficina Asesora Jurídica, la Subdirección De Ecosistemas E Información Ambiental, la Subdirección De Estudios Ambientales, la Subdirección De Hidrología y la Subdirección De Meteorología, en la vigencia 2020, contestaron PQRS fuera de termino, esto se evidencia del seguimiento exhaustivo que realiza el Grupo de Servicio al Ciudadano y se plasma en los informes trimestrales de PQRS. Por causa de que estas dependencias no contestaron algunas solicitudes a tiempo, no se llegó al 100% de la meta, pero si aún porcentaje satisfactorio   </t>
  </si>
  <si>
    <t>La meta fue superada por cuanto se solicitó ajuste para reducirla, pasando de 80% a 62%,  por los temas de la pandemia y en los últimos meses del año se logró superar lo programado inicialmente.</t>
  </si>
  <si>
    <t xml:space="preserve">En la vigencia 2020 se presentaron 14616 pqrs , de los cuales   ninguna  denuncia se  presentó  en contra  por casos de corrupción dentro del Grupo de Servicio al ciudadano. Por otro lado, el grupo de control disciplinario interno, certificó trimestralmente que no recibió denuncias al correo administrado por esa dependencia.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</si>
</sst>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3" formatCode="_-* #,##0.00_-;\-* #,##0.00_-;_-* &quot;-&quot;??_-;_-@_-"/>
    <numFmt numFmtId="164" formatCode="_-* #,##0\ _P_t_s_-;\-* #,##0\ _P_t_s_-;_-* &quot;-&quot;\ _P_t_s_-;_-@_-"/>
    <numFmt numFmtId="165" formatCode="_ [$€-2]\ * #,##0.00_ ;_ [$€-2]\ * \-#,##0.00_ ;_ [$€-2]\ * &quot;-&quot;??_ "/>
    <numFmt numFmtId="166" formatCode="&quot;$&quot;#.00"/>
    <numFmt numFmtId="167" formatCode="#.00"/>
    <numFmt numFmtId="168" formatCode="%#.00"/>
    <numFmt numFmtId="169" formatCode="#."/>
    <numFmt numFmtId="170" formatCode="m\o\n\th\ d\,\ yyyy"/>
    <numFmt numFmtId="171" formatCode="0.0"/>
    <numFmt numFmtId="172" formatCode="0.0%"/>
    <numFmt numFmtId="173" formatCode="0.000%"/>
  </numFmts>
  <fonts count="20" x14ac:knownFonts="1">
    <font>
      <sz val="11"/>
      <color theme="1"/>
      <name val="Calibri"/>
      <family val="2"/>
      <scheme val="minor"/>
    </font>
    <font>
      <b/>
      <sz val="12"/>
      <color theme="1"/>
      <name val="Calibri"/>
      <family val="2"/>
      <scheme val="minor"/>
    </font>
    <font>
      <sz val="10"/>
      <name val="Arial"/>
      <family val="2"/>
    </font>
    <font>
      <u/>
      <sz val="10"/>
      <color indexed="12"/>
      <name val="Arial"/>
      <family val="2"/>
    </font>
    <font>
      <sz val="1"/>
      <color indexed="8"/>
      <name val="Courier"/>
      <family val="3"/>
    </font>
    <font>
      <b/>
      <sz val="1"/>
      <color indexed="8"/>
      <name val="Courier"/>
      <family val="3"/>
    </font>
    <font>
      <sz val="10"/>
      <name val="Arial"/>
      <family val="2"/>
    </font>
    <font>
      <sz val="10"/>
      <color theme="1"/>
      <name val="Calibri"/>
      <family val="2"/>
      <scheme val="minor"/>
    </font>
    <font>
      <sz val="10"/>
      <name val="Calibri"/>
      <family val="2"/>
      <scheme val="minor"/>
    </font>
    <font>
      <sz val="10"/>
      <color indexed="8"/>
      <name val="Calibri"/>
      <family val="2"/>
      <scheme val="minor"/>
    </font>
    <font>
      <b/>
      <sz val="14"/>
      <color theme="1"/>
      <name val="Calibri"/>
      <family val="2"/>
      <scheme val="minor"/>
    </font>
    <font>
      <b/>
      <sz val="12"/>
      <color indexed="9"/>
      <name val="Calibri"/>
      <family val="2"/>
      <scheme val="minor"/>
    </font>
    <font>
      <b/>
      <sz val="12"/>
      <name val="Calibri"/>
      <family val="2"/>
      <scheme val="minor"/>
    </font>
    <font>
      <sz val="11"/>
      <color theme="1"/>
      <name val="Calibri"/>
      <family val="2"/>
      <scheme val="minor"/>
    </font>
    <font>
      <sz val="12"/>
      <color theme="1"/>
      <name val="Calibri"/>
      <family val="2"/>
      <scheme val="minor"/>
    </font>
    <font>
      <b/>
      <sz val="11"/>
      <color theme="1"/>
      <name val="Calibri"/>
      <family val="2"/>
      <scheme val="minor"/>
    </font>
    <font>
      <b/>
      <sz val="10"/>
      <color theme="1"/>
      <name val="Calibri"/>
      <family val="2"/>
      <scheme val="minor"/>
    </font>
    <font>
      <b/>
      <sz val="12"/>
      <color theme="3" tint="0.59999389629810485"/>
      <name val="Calibri"/>
      <family val="2"/>
      <scheme val="minor"/>
    </font>
    <font>
      <sz val="8"/>
      <name val="Calibri"/>
      <family val="2"/>
      <scheme val="minor"/>
    </font>
    <font>
      <sz val="10"/>
      <color rgb="FF000000"/>
      <name val="Calibri"/>
      <family val="2"/>
      <scheme val="minor"/>
    </font>
  </fonts>
  <fills count="20">
    <fill>
      <patternFill patternType="none"/>
    </fill>
    <fill>
      <patternFill patternType="gray125"/>
    </fill>
    <fill>
      <patternFill patternType="solid">
        <fgColor theme="0"/>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indexed="9"/>
        <bgColor indexed="64"/>
      </patternFill>
    </fill>
    <fill>
      <patternFill patternType="solid">
        <fgColor rgb="FF00FF00"/>
        <bgColor indexed="64"/>
      </patternFill>
    </fill>
    <fill>
      <patternFill patternType="solid">
        <fgColor rgb="FFFFFF00"/>
        <bgColor indexed="64"/>
      </patternFill>
    </fill>
    <fill>
      <patternFill patternType="solid">
        <fgColor indexed="10"/>
        <bgColor indexed="64"/>
      </patternFill>
    </fill>
    <fill>
      <patternFill patternType="solid">
        <fgColor theme="4" tint="-0.24994659260841701"/>
        <bgColor indexed="64"/>
      </patternFill>
    </fill>
    <fill>
      <patternFill patternType="solid">
        <fgColor theme="7" tint="-0.499984740745262"/>
        <bgColor indexed="64"/>
      </patternFill>
    </fill>
    <fill>
      <patternFill patternType="solid">
        <fgColor rgb="FF99FFCC"/>
        <bgColor indexed="64"/>
      </patternFill>
    </fill>
    <fill>
      <patternFill patternType="solid">
        <fgColor rgb="FFFF505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D5D5D5"/>
        <bgColor indexed="64"/>
      </patternFill>
    </fill>
    <fill>
      <patternFill patternType="solid">
        <fgColor rgb="FFFF0000"/>
        <bgColor indexed="64"/>
      </patternFill>
    </fill>
    <fill>
      <patternFill patternType="solid">
        <fgColor rgb="FFFFFFFF"/>
        <bgColor rgb="FFFFFFFF"/>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ck">
        <color indexed="64"/>
      </right>
      <top/>
      <bottom style="thick">
        <color indexed="64"/>
      </bottom>
      <diagonal/>
    </border>
    <border>
      <left style="thick">
        <color indexed="64"/>
      </left>
      <right style="thick">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rgb="FF000000"/>
      </left>
      <right style="thin">
        <color rgb="FF000000"/>
      </right>
      <top/>
      <bottom style="thin">
        <color rgb="FF000000"/>
      </bottom>
      <diagonal/>
    </border>
  </borders>
  <cellStyleXfs count="30">
    <xf numFmtId="0" fontId="0" fillId="0" borderId="0"/>
    <xf numFmtId="0" fontId="2" fillId="0" borderId="0"/>
    <xf numFmtId="4" fontId="4" fillId="0" borderId="0">
      <protection locked="0"/>
    </xf>
    <xf numFmtId="166" fontId="4" fillId="0" borderId="0">
      <protection locked="0"/>
    </xf>
    <xf numFmtId="170" fontId="4" fillId="0" borderId="0">
      <protection locked="0"/>
    </xf>
    <xf numFmtId="165" fontId="2" fillId="0" borderId="0" applyFont="0" applyFill="0" applyBorder="0" applyAlignment="0" applyProtection="0"/>
    <xf numFmtId="167" fontId="4" fillId="0" borderId="0">
      <protection locked="0"/>
    </xf>
    <xf numFmtId="169" fontId="5" fillId="0" borderId="0">
      <protection locked="0"/>
    </xf>
    <xf numFmtId="169" fontId="5" fillId="0" borderId="0">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43"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168" fontId="4" fillId="0" borderId="0">
      <protection locked="0"/>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9" fontId="4" fillId="0" borderId="4">
      <protection locked="0"/>
    </xf>
    <xf numFmtId="43" fontId="6" fillId="0" borderId="0" applyFont="0" applyFill="0" applyBorder="0" applyAlignment="0" applyProtection="0"/>
    <xf numFmtId="165" fontId="6" fillId="0" borderId="0" applyFont="0" applyFill="0" applyBorder="0" applyAlignment="0" applyProtection="0"/>
    <xf numFmtId="0" fontId="6" fillId="0" borderId="0"/>
    <xf numFmtId="9" fontId="6" fillId="0" borderId="0" applyFont="0" applyFill="0" applyBorder="0" applyAlignment="0" applyProtection="0"/>
    <xf numFmtId="9"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1" fontId="13" fillId="0" borderId="0" applyFont="0" applyFill="0" applyBorder="0" applyAlignment="0" applyProtection="0"/>
  </cellStyleXfs>
  <cellXfs count="220">
    <xf numFmtId="0" fontId="0" fillId="0" borderId="0" xfId="0"/>
    <xf numFmtId="0" fontId="7"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xf>
    <xf numFmtId="9" fontId="9" fillId="6" borderId="1" xfId="0" applyNumberFormat="1" applyFont="1" applyFill="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Border="1"/>
    <xf numFmtId="0" fontId="1" fillId="3" borderId="6" xfId="0" applyFont="1" applyFill="1" applyBorder="1" applyAlignment="1">
      <alignment horizontal="center" vertical="center"/>
    </xf>
    <xf numFmtId="9" fontId="9" fillId="6" borderId="3" xfId="0" applyNumberFormat="1" applyFont="1" applyFill="1" applyBorder="1" applyAlignment="1">
      <alignment horizontal="center" vertical="center" wrapText="1"/>
    </xf>
    <xf numFmtId="0" fontId="1" fillId="7" borderId="6" xfId="0" applyFont="1" applyFill="1" applyBorder="1" applyAlignment="1">
      <alignment horizontal="center" vertical="center" wrapText="1"/>
    </xf>
    <xf numFmtId="0" fontId="11" fillId="9" borderId="6" xfId="0" applyFont="1" applyFill="1" applyBorder="1" applyAlignment="1">
      <alignment horizontal="center" vertical="center" wrapText="1"/>
    </xf>
    <xf numFmtId="0" fontId="12" fillId="8" borderId="6" xfId="0" applyFont="1" applyFill="1" applyBorder="1" applyAlignment="1">
      <alignment horizontal="center" vertical="center" wrapText="1"/>
    </xf>
    <xf numFmtId="9" fontId="7" fillId="0" borderId="1" xfId="0" applyNumberFormat="1" applyFont="1" applyBorder="1" applyAlignment="1">
      <alignment horizontal="center" vertical="center"/>
    </xf>
    <xf numFmtId="9" fontId="9" fillId="6" borderId="8" xfId="18" applyNumberFormat="1" applyFont="1" applyFill="1" applyBorder="1" applyAlignment="1">
      <alignment horizontal="center" vertical="center" wrapText="1"/>
    </xf>
    <xf numFmtId="0" fontId="7" fillId="0" borderId="1" xfId="0" applyFont="1" applyBorder="1" applyAlignment="1">
      <alignment horizontal="center" vertical="center"/>
    </xf>
    <xf numFmtId="9" fontId="7" fillId="0" borderId="1" xfId="0" applyNumberFormat="1" applyFont="1" applyFill="1" applyBorder="1" applyAlignment="1">
      <alignment horizontal="center" vertical="center"/>
    </xf>
    <xf numFmtId="9" fontId="7" fillId="0" borderId="1" xfId="0" applyNumberFormat="1" applyFont="1" applyBorder="1" applyAlignment="1">
      <alignment horizontal="center" vertical="center" wrapText="1"/>
    </xf>
    <xf numFmtId="0" fontId="1" fillId="11"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xf>
    <xf numFmtId="0" fontId="1" fillId="5" borderId="6" xfId="0" applyFont="1" applyFill="1" applyBorder="1" applyAlignment="1">
      <alignment horizontal="center" vertical="center"/>
    </xf>
    <xf numFmtId="1" fontId="9" fillId="6" borderId="1" xfId="0" applyNumberFormat="1" applyFont="1" applyFill="1" applyBorder="1" applyAlignment="1">
      <alignment horizontal="center" vertical="center" wrapText="1"/>
    </xf>
    <xf numFmtId="10" fontId="7" fillId="7" borderId="1" xfId="0" applyNumberFormat="1" applyFont="1" applyFill="1" applyBorder="1" applyAlignment="1">
      <alignment horizontal="center" vertical="center"/>
    </xf>
    <xf numFmtId="10" fontId="7" fillId="8" borderId="1" xfId="0" applyNumberFormat="1" applyFont="1" applyFill="1" applyBorder="1" applyAlignment="1">
      <alignment horizontal="center" vertical="center"/>
    </xf>
    <xf numFmtId="0" fontId="7" fillId="0" borderId="1" xfId="0" applyFont="1" applyBorder="1" applyAlignment="1">
      <alignment horizontal="center" vertical="center"/>
    </xf>
    <xf numFmtId="0" fontId="0" fillId="0" borderId="0" xfId="0" applyBorder="1"/>
    <xf numFmtId="0" fontId="1" fillId="4" borderId="6" xfId="0" applyFont="1" applyFill="1" applyBorder="1" applyAlignment="1">
      <alignment horizontal="center" vertical="center" wrapText="1"/>
    </xf>
    <xf numFmtId="2" fontId="1" fillId="5" borderId="6"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7" fillId="0" borderId="0" xfId="0" applyFont="1" applyBorder="1" applyAlignment="1">
      <alignment horizontal="center" vertical="center" wrapText="1"/>
    </xf>
    <xf numFmtId="0" fontId="7" fillId="0" borderId="14" xfId="0" applyFont="1" applyBorder="1" applyAlignment="1">
      <alignment horizontal="center" vertical="center" wrapText="1"/>
    </xf>
    <xf numFmtId="0" fontId="0" fillId="0" borderId="14" xfId="0" applyBorder="1"/>
    <xf numFmtId="0" fontId="14"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xf>
    <xf numFmtId="9" fontId="7" fillId="0" borderId="1" xfId="26" applyFont="1" applyBorder="1" applyAlignment="1">
      <alignment horizontal="center" vertical="center"/>
    </xf>
    <xf numFmtId="10" fontId="7" fillId="0" borderId="0" xfId="0" applyNumberFormat="1" applyFont="1" applyFill="1" applyBorder="1" applyAlignment="1">
      <alignment horizontal="center" vertical="center" wrapText="1"/>
    </xf>
    <xf numFmtId="49" fontId="9" fillId="0" borderId="1" xfId="24" applyNumberFormat="1" applyFont="1" applyFill="1" applyBorder="1" applyAlignment="1">
      <alignment horizontal="justify" vertical="center" wrapText="1"/>
    </xf>
    <xf numFmtId="0" fontId="7" fillId="0" borderId="1" xfId="0" applyFont="1" applyFill="1" applyBorder="1" applyAlignment="1">
      <alignment horizontal="justify" vertical="center" wrapText="1"/>
    </xf>
    <xf numFmtId="0" fontId="7" fillId="0" borderId="0" xfId="0" applyFont="1" applyBorder="1" applyAlignment="1">
      <alignment horizontal="left" vertical="center" wrapText="1"/>
    </xf>
    <xf numFmtId="0" fontId="7" fillId="0" borderId="1" xfId="0" applyFont="1" applyBorder="1" applyAlignment="1">
      <alignment horizontal="center" vertical="center"/>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2" fontId="7" fillId="0" borderId="3" xfId="0" applyNumberFormat="1" applyFont="1" applyBorder="1" applyAlignment="1">
      <alignment horizontal="center" vertical="center" wrapText="1"/>
    </xf>
    <xf numFmtId="0" fontId="7" fillId="0" borderId="3" xfId="0" applyFont="1" applyBorder="1" applyAlignment="1">
      <alignment horizontal="left" vertical="center" wrapText="1"/>
    </xf>
    <xf numFmtId="0" fontId="1" fillId="4" borderId="6" xfId="0" applyFont="1" applyFill="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1" fillId="3" borderId="16" xfId="0" applyFont="1" applyFill="1" applyBorder="1" applyAlignment="1">
      <alignment horizontal="center" vertical="center" wrapText="1"/>
    </xf>
    <xf numFmtId="49" fontId="7" fillId="6" borderId="0" xfId="0" applyNumberFormat="1" applyFont="1" applyFill="1" applyBorder="1" applyAlignment="1">
      <alignment horizontal="justify" vertical="center" wrapText="1"/>
    </xf>
    <xf numFmtId="9" fontId="7" fillId="6" borderId="0" xfId="0" applyNumberFormat="1" applyFont="1" applyFill="1" applyBorder="1" applyAlignment="1">
      <alignment horizontal="center" vertical="center" wrapText="1"/>
    </xf>
    <xf numFmtId="49" fontId="9" fillId="6" borderId="0" xfId="0" applyNumberFormat="1" applyFont="1" applyFill="1" applyBorder="1" applyAlignment="1">
      <alignment horizontal="justify" vertical="center" wrapText="1"/>
    </xf>
    <xf numFmtId="9" fontId="7" fillId="0" borderId="0" xfId="0" applyNumberFormat="1" applyFont="1" applyBorder="1" applyAlignment="1">
      <alignment horizontal="center" vertical="center"/>
    </xf>
    <xf numFmtId="9" fontId="7" fillId="2" borderId="0" xfId="0" applyNumberFormat="1" applyFont="1" applyFill="1" applyBorder="1" applyAlignment="1">
      <alignment horizontal="center" vertical="center" wrapText="1"/>
    </xf>
    <xf numFmtId="0" fontId="0" fillId="0" borderId="0" xfId="0" applyFill="1"/>
    <xf numFmtId="10" fontId="0" fillId="0" borderId="0" xfId="0" applyNumberFormat="1" applyFont="1" applyAlignment="1">
      <alignment wrapText="1"/>
    </xf>
    <xf numFmtId="10" fontId="0" fillId="0" borderId="0" xfId="0" applyNumberFormat="1"/>
    <xf numFmtId="10" fontId="0" fillId="0" borderId="0" xfId="0" applyNumberFormat="1" applyFill="1" applyBorder="1"/>
    <xf numFmtId="171" fontId="0" fillId="0" borderId="0" xfId="0" applyNumberFormat="1"/>
    <xf numFmtId="10" fontId="7" fillId="8" borderId="1" xfId="0" applyNumberFormat="1" applyFont="1" applyFill="1" applyBorder="1" applyAlignment="1">
      <alignment horizontal="center" vertical="center" wrapText="1"/>
    </xf>
    <xf numFmtId="10" fontId="7" fillId="7" borderId="1" xfId="0" applyNumberFormat="1" applyFont="1" applyFill="1" applyBorder="1" applyAlignment="1">
      <alignment horizontal="center" vertical="center" wrapText="1"/>
    </xf>
    <xf numFmtId="1" fontId="7" fillId="7" borderId="1" xfId="0" applyNumberFormat="1" applyFont="1" applyFill="1" applyBorder="1" applyAlignment="1">
      <alignment horizontal="center" vertical="center" wrapText="1"/>
    </xf>
    <xf numFmtId="0" fontId="15" fillId="0" borderId="0" xfId="0" applyFont="1" applyFill="1" applyBorder="1" applyAlignment="1">
      <alignment horizontal="left" vertical="center" wrapText="1"/>
    </xf>
    <xf numFmtId="0" fontId="15" fillId="0" borderId="0" xfId="0" applyFont="1" applyFill="1" applyBorder="1" applyAlignment="1">
      <alignment horizontal="left" vertical="center"/>
    </xf>
    <xf numFmtId="0" fontId="0" fillId="2" borderId="0" xfId="0" applyFill="1"/>
    <xf numFmtId="0" fontId="1" fillId="12" borderId="18" xfId="0" applyFont="1" applyFill="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 xfId="0" applyFont="1" applyFill="1" applyBorder="1" applyAlignment="1">
      <alignment horizontal="center" vertical="center"/>
    </xf>
    <xf numFmtId="0" fontId="16" fillId="0" borderId="1" xfId="0" applyFont="1" applyFill="1" applyBorder="1" applyAlignment="1">
      <alignmen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left" vertical="center" wrapText="1"/>
    </xf>
    <xf numFmtId="9" fontId="9" fillId="6" borderId="22" xfId="18" applyNumberFormat="1" applyFont="1" applyFill="1" applyBorder="1" applyAlignment="1">
      <alignment horizontal="center" vertical="center" wrapText="1"/>
    </xf>
    <xf numFmtId="9" fontId="7" fillId="6" borderId="3" xfId="0" applyNumberFormat="1" applyFont="1" applyFill="1" applyBorder="1" applyAlignment="1">
      <alignment horizontal="center" vertical="center" wrapText="1"/>
    </xf>
    <xf numFmtId="10" fontId="7" fillId="2" borderId="2" xfId="0" applyNumberFormat="1" applyFont="1" applyFill="1" applyBorder="1" applyAlignment="1">
      <alignment horizontal="center" vertical="center" wrapText="1"/>
    </xf>
    <xf numFmtId="10" fontId="7" fillId="2" borderId="3" xfId="0" applyNumberFormat="1" applyFont="1" applyFill="1" applyBorder="1" applyAlignment="1">
      <alignment horizontal="center" vertical="center" wrapText="1"/>
    </xf>
    <xf numFmtId="10" fontId="7" fillId="2" borderId="1" xfId="0" applyNumberFormat="1" applyFont="1" applyFill="1" applyBorder="1" applyAlignment="1">
      <alignment horizontal="center" vertical="center" wrapText="1"/>
    </xf>
    <xf numFmtId="0" fontId="1" fillId="2" borderId="12" xfId="0" applyFont="1" applyFill="1" applyBorder="1" applyAlignment="1">
      <alignment horizontal="center" vertical="center" wrapText="1"/>
    </xf>
    <xf numFmtId="10" fontId="7" fillId="2" borderId="1" xfId="0" applyNumberFormat="1" applyFont="1" applyFill="1" applyBorder="1" applyAlignment="1">
      <alignment horizontal="center" vertical="center"/>
    </xf>
    <xf numFmtId="0" fontId="7" fillId="2" borderId="1" xfId="0" applyFont="1" applyFill="1" applyBorder="1"/>
    <xf numFmtId="10" fontId="7" fillId="2" borderId="1" xfId="26" applyNumberFormat="1" applyFont="1" applyFill="1" applyBorder="1" applyAlignment="1">
      <alignment horizontal="center" vertical="center" wrapText="1"/>
    </xf>
    <xf numFmtId="0" fontId="7" fillId="2" borderId="2" xfId="0" applyFont="1" applyFill="1" applyBorder="1"/>
    <xf numFmtId="10" fontId="7" fillId="2" borderId="3" xfId="0" applyNumberFormat="1" applyFont="1" applyFill="1" applyBorder="1" applyAlignment="1">
      <alignment horizontal="center" vertical="center"/>
    </xf>
    <xf numFmtId="0" fontId="7" fillId="2" borderId="1" xfId="26" applyNumberFormat="1" applyFont="1" applyFill="1" applyBorder="1" applyAlignment="1">
      <alignment horizontal="center" vertical="center"/>
    </xf>
    <xf numFmtId="1"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xf>
    <xf numFmtId="10" fontId="7" fillId="7" borderId="1" xfId="26" applyNumberFormat="1" applyFont="1" applyFill="1" applyBorder="1" applyAlignment="1">
      <alignment horizontal="center" vertical="center" wrapText="1"/>
    </xf>
    <xf numFmtId="10" fontId="7" fillId="13" borderId="1" xfId="0" applyNumberFormat="1" applyFont="1" applyFill="1" applyBorder="1" applyAlignment="1">
      <alignment horizontal="center" vertical="center" wrapText="1"/>
    </xf>
    <xf numFmtId="10" fontId="7" fillId="13" borderId="2" xfId="0" applyNumberFormat="1" applyFont="1" applyFill="1" applyBorder="1" applyAlignment="1">
      <alignment horizontal="center" vertical="center" wrapText="1"/>
    </xf>
    <xf numFmtId="10" fontId="7" fillId="7" borderId="2" xfId="0" applyNumberFormat="1" applyFont="1" applyFill="1" applyBorder="1" applyAlignment="1">
      <alignment horizontal="center" vertical="center" wrapText="1"/>
    </xf>
    <xf numFmtId="10" fontId="7" fillId="7" borderId="3" xfId="0" applyNumberFormat="1" applyFont="1" applyFill="1" applyBorder="1" applyAlignment="1">
      <alignment horizontal="center" vertical="center"/>
    </xf>
    <xf numFmtId="10" fontId="7" fillId="7" borderId="3" xfId="0" applyNumberFormat="1" applyFont="1" applyFill="1" applyBorder="1" applyAlignment="1">
      <alignment horizontal="center" vertical="center" wrapText="1"/>
    </xf>
    <xf numFmtId="0" fontId="7" fillId="7" borderId="1" xfId="26" applyNumberFormat="1" applyFont="1" applyFill="1" applyBorder="1" applyAlignment="1">
      <alignment horizontal="center" vertical="center"/>
    </xf>
    <xf numFmtId="0" fontId="7" fillId="7" borderId="1" xfId="0" applyNumberFormat="1" applyFont="1" applyFill="1" applyBorder="1" applyAlignment="1">
      <alignment horizontal="center" vertical="center" wrapText="1"/>
    </xf>
    <xf numFmtId="1" fontId="7" fillId="7" borderId="1" xfId="26" applyNumberFormat="1" applyFont="1" applyFill="1" applyBorder="1" applyAlignment="1">
      <alignment horizontal="center" vertical="center"/>
    </xf>
    <xf numFmtId="10" fontId="7" fillId="7" borderId="21" xfId="0" applyNumberFormat="1" applyFont="1" applyFill="1" applyBorder="1" applyAlignment="1">
      <alignment horizontal="center" vertical="center" wrapText="1"/>
    </xf>
    <xf numFmtId="10" fontId="7" fillId="2" borderId="8" xfId="0" applyNumberFormat="1" applyFont="1" applyFill="1" applyBorder="1" applyAlignment="1">
      <alignment horizontal="center" vertical="center"/>
    </xf>
    <xf numFmtId="10" fontId="7" fillId="13" borderId="23" xfId="0" applyNumberFormat="1" applyFont="1" applyFill="1" applyBorder="1" applyAlignment="1">
      <alignment horizontal="center" vertical="center"/>
    </xf>
    <xf numFmtId="10" fontId="7" fillId="13" borderId="24" xfId="0" applyNumberFormat="1" applyFont="1" applyFill="1" applyBorder="1" applyAlignment="1">
      <alignment horizontal="center" vertical="center" wrapText="1"/>
    </xf>
    <xf numFmtId="49" fontId="8" fillId="0" borderId="3" xfId="0" applyNumberFormat="1" applyFont="1" applyFill="1" applyBorder="1" applyAlignment="1">
      <alignment horizontal="left" vertical="center" wrapText="1"/>
    </xf>
    <xf numFmtId="9" fontId="7" fillId="14" borderId="1" xfId="0" applyNumberFormat="1" applyFont="1" applyFill="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 xfId="0" applyFont="1" applyFill="1" applyBorder="1" applyAlignment="1">
      <alignment horizontal="center" vertical="center"/>
    </xf>
    <xf numFmtId="10" fontId="7" fillId="7" borderId="20" xfId="0" applyNumberFormat="1" applyFont="1" applyFill="1" applyBorder="1" applyAlignment="1">
      <alignment horizontal="center" vertical="center" wrapText="1"/>
    </xf>
    <xf numFmtId="10" fontId="7" fillId="13" borderId="27" xfId="0" applyNumberFormat="1" applyFont="1" applyFill="1" applyBorder="1" applyAlignment="1">
      <alignment horizontal="center" vertical="center"/>
    </xf>
    <xf numFmtId="10" fontId="7" fillId="13" borderId="26" xfId="0" applyNumberFormat="1" applyFont="1" applyFill="1" applyBorder="1" applyAlignment="1">
      <alignment horizontal="center" vertical="center" wrapText="1"/>
    </xf>
    <xf numFmtId="10" fontId="7" fillId="2" borderId="22" xfId="0" applyNumberFormat="1" applyFont="1" applyFill="1" applyBorder="1" applyAlignment="1">
      <alignment horizontal="center" vertical="center"/>
    </xf>
    <xf numFmtId="9" fontId="7" fillId="0" borderId="0" xfId="0" applyNumberFormat="1" applyFont="1" applyFill="1" applyBorder="1" applyAlignment="1">
      <alignment horizontal="center" vertical="center"/>
    </xf>
    <xf numFmtId="0" fontId="7" fillId="0" borderId="0" xfId="0" applyFont="1" applyFill="1" applyBorder="1" applyAlignment="1">
      <alignment horizontal="center" vertical="center" wrapText="1"/>
    </xf>
    <xf numFmtId="0" fontId="9" fillId="6" borderId="3" xfId="29" applyNumberFormat="1" applyFont="1" applyFill="1" applyBorder="1" applyAlignment="1">
      <alignment horizontal="center" vertical="center"/>
    </xf>
    <xf numFmtId="172" fontId="7" fillId="0" borderId="1" xfId="0" applyNumberFormat="1" applyFont="1" applyFill="1" applyBorder="1" applyAlignment="1">
      <alignment horizontal="center" vertical="center"/>
    </xf>
    <xf numFmtId="0" fontId="17" fillId="5" borderId="10" xfId="0" applyFont="1" applyFill="1" applyBorder="1" applyAlignment="1">
      <alignment vertical="center" wrapText="1"/>
    </xf>
    <xf numFmtId="0" fontId="17" fillId="5" borderId="11" xfId="0" applyFont="1" applyFill="1" applyBorder="1" applyAlignment="1">
      <alignment vertical="center" wrapText="1"/>
    </xf>
    <xf numFmtId="0" fontId="1" fillId="15" borderId="6" xfId="0" applyFont="1" applyFill="1" applyBorder="1" applyAlignment="1">
      <alignment horizontal="center" vertical="center" wrapText="1"/>
    </xf>
    <xf numFmtId="0" fontId="1" fillId="15" borderId="19" xfId="0" applyFont="1" applyFill="1" applyBorder="1" applyAlignment="1">
      <alignment horizontal="center" vertical="center"/>
    </xf>
    <xf numFmtId="0" fontId="1" fillId="15" borderId="18" xfId="0" applyFont="1" applyFill="1" applyBorder="1" applyAlignment="1">
      <alignment horizontal="center" vertical="center"/>
    </xf>
    <xf numFmtId="49" fontId="9" fillId="0" borderId="1" xfId="24" applyNumberFormat="1" applyFont="1" applyFill="1" applyBorder="1" applyAlignment="1">
      <alignment horizontal="center" vertical="center" wrapText="1"/>
    </xf>
    <xf numFmtId="49" fontId="9" fillId="2" borderId="1" xfId="24"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9" fontId="7" fillId="2" borderId="1" xfId="26" applyFont="1" applyFill="1" applyBorder="1" applyAlignment="1">
      <alignment horizontal="center" vertical="center"/>
    </xf>
    <xf numFmtId="0" fontId="7" fillId="2"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8" fillId="0" borderId="3" xfId="0" applyNumberFormat="1" applyFont="1" applyBorder="1" applyAlignment="1">
      <alignment horizontal="center" vertical="center" wrapText="1"/>
    </xf>
    <xf numFmtId="10" fontId="7" fillId="0" borderId="3" xfId="0" applyNumberFormat="1" applyFont="1" applyBorder="1" applyAlignment="1">
      <alignment horizontal="center" vertical="center"/>
    </xf>
    <xf numFmtId="0" fontId="7" fillId="0" borderId="0" xfId="0" applyFont="1" applyAlignment="1">
      <alignment horizontal="center" vertical="center" wrapText="1"/>
    </xf>
    <xf numFmtId="9" fontId="9" fillId="6" borderId="22" xfId="18" applyFont="1" applyFill="1" applyBorder="1" applyAlignment="1">
      <alignment horizontal="center" vertical="center" wrapText="1"/>
    </xf>
    <xf numFmtId="172" fontId="7" fillId="0" borderId="1" xfId="0" applyNumberFormat="1" applyFont="1" applyBorder="1" applyAlignment="1">
      <alignment horizontal="center" vertical="center"/>
    </xf>
    <xf numFmtId="49" fontId="9" fillId="0" borderId="1" xfId="24" applyNumberFormat="1" applyFont="1" applyBorder="1" applyAlignment="1">
      <alignment horizontal="center" vertical="center" wrapText="1"/>
    </xf>
    <xf numFmtId="10" fontId="7" fillId="8" borderId="3" xfId="0" applyNumberFormat="1" applyFont="1" applyFill="1" applyBorder="1" applyAlignment="1">
      <alignment horizontal="center" vertical="center"/>
    </xf>
    <xf numFmtId="10" fontId="7" fillId="0" borderId="0" xfId="0" applyNumberFormat="1" applyFont="1" applyAlignment="1">
      <alignment horizontal="center" vertical="center"/>
    </xf>
    <xf numFmtId="49" fontId="8" fillId="6" borderId="1" xfId="0" applyNumberFormat="1" applyFont="1" applyFill="1" applyBorder="1" applyAlignment="1">
      <alignment horizontal="center" vertical="center" wrapText="1"/>
    </xf>
    <xf numFmtId="9" fontId="8" fillId="6" borderId="1" xfId="0" applyNumberFormat="1" applyFont="1" applyFill="1" applyBorder="1" applyAlignment="1">
      <alignment horizontal="center" vertical="center" wrapText="1"/>
    </xf>
    <xf numFmtId="9" fontId="8" fillId="2" borderId="1" xfId="12" applyNumberFormat="1" applyFont="1" applyFill="1" applyBorder="1" applyAlignment="1" applyProtection="1">
      <alignment horizontal="center" vertical="center" wrapText="1"/>
      <protection locked="0"/>
    </xf>
    <xf numFmtId="9" fontId="9" fillId="6" borderId="8" xfId="18" applyFont="1" applyFill="1" applyBorder="1" applyAlignment="1">
      <alignment horizontal="center" vertical="center" wrapText="1"/>
    </xf>
    <xf numFmtId="9" fontId="7" fillId="7" borderId="3" xfId="0" applyNumberFormat="1" applyFont="1" applyFill="1" applyBorder="1" applyAlignment="1">
      <alignment horizontal="center" vertical="center"/>
    </xf>
    <xf numFmtId="9" fontId="7" fillId="8" borderId="3" xfId="0" applyNumberFormat="1" applyFont="1" applyFill="1" applyBorder="1" applyAlignment="1">
      <alignment horizontal="center" vertical="center"/>
    </xf>
    <xf numFmtId="0" fontId="7" fillId="0" borderId="3"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28" xfId="0" applyFont="1" applyBorder="1" applyAlignment="1">
      <alignment horizontal="center" vertical="center"/>
    </xf>
    <xf numFmtId="0" fontId="7" fillId="0" borderId="27" xfId="0" applyFont="1" applyBorder="1" applyAlignment="1">
      <alignment horizontal="center" vertical="center"/>
    </xf>
    <xf numFmtId="0" fontId="7" fillId="0" borderId="22" xfId="0" applyFont="1" applyBorder="1" applyAlignment="1">
      <alignment horizontal="center" vertical="center"/>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13" xfId="0" applyFont="1" applyBorder="1" applyAlignment="1">
      <alignment horizontal="center" vertical="center" wrapText="1"/>
    </xf>
    <xf numFmtId="2" fontId="1" fillId="5" borderId="7" xfId="0" applyNumberFormat="1" applyFont="1" applyFill="1" applyBorder="1" applyAlignment="1">
      <alignment horizontal="center" vertical="center" wrapText="1"/>
    </xf>
    <xf numFmtId="2" fontId="1" fillId="5" borderId="18" xfId="0" applyNumberFormat="1" applyFont="1" applyFill="1" applyBorder="1" applyAlignment="1">
      <alignment horizontal="center" vertical="center" wrapText="1"/>
    </xf>
    <xf numFmtId="0" fontId="7" fillId="0" borderId="13" xfId="0" applyFont="1" applyBorder="1" applyAlignment="1">
      <alignment horizontal="center" vertical="center"/>
    </xf>
    <xf numFmtId="0" fontId="7" fillId="0" borderId="1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10" borderId="15" xfId="0" applyFont="1" applyFill="1" applyBorder="1" applyAlignment="1">
      <alignment horizontal="center" vertical="center" wrapText="1"/>
    </xf>
    <xf numFmtId="0" fontId="1" fillId="10" borderId="16" xfId="0" applyFont="1" applyFill="1" applyBorder="1" applyAlignment="1">
      <alignment horizontal="center" vertical="center" wrapText="1"/>
    </xf>
    <xf numFmtId="0" fontId="1" fillId="10" borderId="17" xfId="0" applyFont="1" applyFill="1" applyBorder="1" applyAlignment="1">
      <alignment horizontal="center" vertical="center" wrapText="1"/>
    </xf>
    <xf numFmtId="0" fontId="1" fillId="11" borderId="18" xfId="0" applyFont="1" applyFill="1" applyBorder="1" applyAlignment="1">
      <alignment horizontal="center" vertical="center" wrapText="1"/>
    </xf>
    <xf numFmtId="2" fontId="12" fillId="5" borderId="7" xfId="0" applyNumberFormat="1" applyFont="1" applyFill="1" applyBorder="1" applyAlignment="1">
      <alignment horizontal="center" vertical="center" wrapText="1"/>
    </xf>
    <xf numFmtId="2" fontId="12" fillId="5" borderId="18" xfId="0" applyNumberFormat="1" applyFont="1" applyFill="1" applyBorder="1" applyAlignment="1">
      <alignment horizontal="center" vertical="center" wrapText="1"/>
    </xf>
    <xf numFmtId="0" fontId="1" fillId="15" borderId="9" xfId="0" applyFont="1" applyFill="1" applyBorder="1" applyAlignment="1">
      <alignment horizontal="center" vertical="center" wrapText="1"/>
    </xf>
    <xf numFmtId="0" fontId="1" fillId="15" borderId="10" xfId="0" applyFont="1" applyFill="1" applyBorder="1" applyAlignment="1">
      <alignment horizontal="center" vertical="center" wrapText="1"/>
    </xf>
    <xf numFmtId="0" fontId="1" fillId="16" borderId="15" xfId="0" applyFont="1" applyFill="1" applyBorder="1" applyAlignment="1">
      <alignment horizontal="center" vertical="center" wrapText="1"/>
    </xf>
    <xf numFmtId="0" fontId="1" fillId="16" borderId="16" xfId="0" applyFont="1" applyFill="1" applyBorder="1" applyAlignment="1">
      <alignment horizontal="center" vertical="center" wrapText="1"/>
    </xf>
    <xf numFmtId="0" fontId="1" fillId="16" borderId="17" xfId="0" applyFont="1" applyFill="1" applyBorder="1" applyAlignment="1">
      <alignment horizontal="center" vertical="center" wrapText="1"/>
    </xf>
    <xf numFmtId="0" fontId="7" fillId="0" borderId="28"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1" fillId="17" borderId="7" xfId="0" applyFont="1" applyFill="1" applyBorder="1" applyAlignment="1">
      <alignment horizontal="center" vertical="center" wrapText="1"/>
    </xf>
    <xf numFmtId="0" fontId="1" fillId="17" borderId="18" xfId="0" applyFont="1" applyFill="1" applyBorder="1" applyAlignment="1">
      <alignment horizontal="center" vertical="center" wrapText="1"/>
    </xf>
    <xf numFmtId="9" fontId="7" fillId="7" borderId="1" xfId="0" applyNumberFormat="1" applyFont="1" applyFill="1" applyBorder="1" applyAlignment="1">
      <alignment horizontal="center" vertical="center"/>
    </xf>
    <xf numFmtId="172" fontId="7" fillId="8" borderId="3" xfId="0" applyNumberFormat="1" applyFont="1" applyFill="1" applyBorder="1" applyAlignment="1">
      <alignment horizontal="center" vertical="center"/>
    </xf>
    <xf numFmtId="9" fontId="7" fillId="7" borderId="1" xfId="0" applyNumberFormat="1" applyFont="1" applyFill="1" applyBorder="1" applyAlignment="1">
      <alignment horizontal="center" vertical="center" wrapText="1"/>
    </xf>
    <xf numFmtId="9" fontId="7" fillId="18" borderId="1" xfId="0" applyNumberFormat="1" applyFont="1" applyFill="1" applyBorder="1" applyAlignment="1">
      <alignment horizontal="center" vertical="center"/>
    </xf>
    <xf numFmtId="0" fontId="0" fillId="0" borderId="0" xfId="0" applyFont="1"/>
    <xf numFmtId="0" fontId="9" fillId="0" borderId="1" xfId="14" applyFont="1" applyBorder="1" applyAlignment="1" applyProtection="1">
      <alignment vertical="center" wrapText="1"/>
      <protection hidden="1"/>
    </xf>
    <xf numFmtId="1" fontId="19" fillId="0" borderId="29" xfId="0" applyNumberFormat="1" applyFont="1" applyBorder="1" applyAlignment="1">
      <alignment horizontal="center" vertical="center" wrapText="1"/>
    </xf>
    <xf numFmtId="1" fontId="19" fillId="0" borderId="29" xfId="0" applyNumberFormat="1" applyFont="1" applyBorder="1" applyAlignment="1">
      <alignment horizontal="left" vertical="center" wrapText="1"/>
    </xf>
    <xf numFmtId="1" fontId="19" fillId="19" borderId="29" xfId="0" applyNumberFormat="1" applyFont="1" applyFill="1" applyBorder="1" applyAlignment="1">
      <alignment horizontal="center" vertical="center" wrapText="1"/>
    </xf>
    <xf numFmtId="0" fontId="19" fillId="19" borderId="29" xfId="0" applyFont="1" applyFill="1" applyBorder="1" applyAlignment="1">
      <alignment horizontal="center" vertical="center" wrapText="1"/>
    </xf>
    <xf numFmtId="4" fontId="19" fillId="0" borderId="33" xfId="0" applyNumberFormat="1" applyFont="1" applyBorder="1" applyAlignment="1">
      <alignment horizontal="center" vertical="center" wrapText="1"/>
    </xf>
    <xf numFmtId="9" fontId="19" fillId="19" borderId="29" xfId="0" applyNumberFormat="1" applyFont="1" applyFill="1" applyBorder="1" applyAlignment="1">
      <alignment horizontal="center" vertical="center" wrapText="1"/>
    </xf>
    <xf numFmtId="0" fontId="0" fillId="0" borderId="0" xfId="0" applyFont="1" applyBorder="1"/>
    <xf numFmtId="0" fontId="0" fillId="0" borderId="0" xfId="0" applyFont="1" applyAlignment="1">
      <alignment horizontal="left"/>
    </xf>
    <xf numFmtId="0" fontId="0" fillId="0" borderId="0" xfId="0" applyFont="1" applyAlignment="1">
      <alignment horizontal="right"/>
    </xf>
    <xf numFmtId="0" fontId="0" fillId="0" borderId="0" xfId="0" applyFont="1" applyFill="1" applyBorder="1"/>
    <xf numFmtId="0" fontId="8" fillId="0" borderId="1" xfId="0" applyFont="1" applyBorder="1" applyAlignment="1">
      <alignment horizontal="left" vertical="center" wrapText="1"/>
    </xf>
    <xf numFmtId="9" fontId="7" fillId="0" borderId="0" xfId="0" applyNumberFormat="1" applyFont="1" applyAlignment="1">
      <alignment horizontal="center" vertical="center"/>
    </xf>
    <xf numFmtId="10" fontId="7" fillId="8" borderId="21" xfId="0" applyNumberFormat="1" applyFont="1" applyFill="1" applyBorder="1" applyAlignment="1">
      <alignment horizontal="center" vertical="center" wrapText="1"/>
    </xf>
    <xf numFmtId="173" fontId="0" fillId="0" borderId="0" xfId="26" applyNumberFormat="1" applyFont="1"/>
  </cellXfs>
  <cellStyles count="30">
    <cellStyle name="Comma" xfId="2" xr:uid="{00000000-0005-0000-0000-000000000000}"/>
    <cellStyle name="Currency" xfId="3" xr:uid="{00000000-0005-0000-0000-000001000000}"/>
    <cellStyle name="Date" xfId="4" xr:uid="{00000000-0005-0000-0000-000002000000}"/>
    <cellStyle name="Euro" xfId="5" xr:uid="{00000000-0005-0000-0000-000003000000}"/>
    <cellStyle name="Euro 2" xfId="23" xr:uid="{00000000-0005-0000-0000-000004000000}"/>
    <cellStyle name="Fixed" xfId="6" xr:uid="{00000000-0005-0000-0000-000005000000}"/>
    <cellStyle name="Heading1" xfId="7" xr:uid="{00000000-0005-0000-0000-000006000000}"/>
    <cellStyle name="Heading2" xfId="8" xr:uid="{00000000-0005-0000-0000-000007000000}"/>
    <cellStyle name="Hipervínculo 2" xfId="9" xr:uid="{00000000-0005-0000-0000-000008000000}"/>
    <cellStyle name="Hipervínculo 2 2" xfId="10" xr:uid="{00000000-0005-0000-0000-000009000000}"/>
    <cellStyle name="Hipervínculo 2_GSVC-1.0-9-02" xfId="11" xr:uid="{00000000-0005-0000-0000-00000A000000}"/>
    <cellStyle name="Millares [0]" xfId="29" builtinId="6"/>
    <cellStyle name="Millares 2" xfId="12" xr:uid="{00000000-0005-0000-0000-00000C000000}"/>
    <cellStyle name="Millares 3" xfId="22" xr:uid="{00000000-0005-0000-0000-00000D000000}"/>
    <cellStyle name="Millares 4" xfId="27" xr:uid="{00000000-0005-0000-0000-00000E000000}"/>
    <cellStyle name="Millares 5" xfId="28" xr:uid="{00000000-0005-0000-0000-00000F000000}"/>
    <cellStyle name="MillÔres [0]_LISTADO MAESTRO DE DOCUMENTOS" xfId="13" xr:uid="{00000000-0005-0000-0000-000010000000}"/>
    <cellStyle name="Normal" xfId="0" builtinId="0"/>
    <cellStyle name="Normal 2" xfId="14" xr:uid="{00000000-0005-0000-0000-000012000000}"/>
    <cellStyle name="Normal 2 2" xfId="15" xr:uid="{00000000-0005-0000-0000-000013000000}"/>
    <cellStyle name="Normal 3" xfId="16" xr:uid="{00000000-0005-0000-0000-000014000000}"/>
    <cellStyle name="Normal 4" xfId="1" xr:uid="{00000000-0005-0000-0000-000015000000}"/>
    <cellStyle name="Normal 5" xfId="24" xr:uid="{00000000-0005-0000-0000-000016000000}"/>
    <cellStyle name="Percent" xfId="17" xr:uid="{00000000-0005-0000-0000-000017000000}"/>
    <cellStyle name="Porcentaje" xfId="26" builtinId="5"/>
    <cellStyle name="Porcentaje 2" xfId="18" xr:uid="{00000000-0005-0000-0000-000019000000}"/>
    <cellStyle name="Porcentaje 3" xfId="25" xr:uid="{00000000-0005-0000-0000-00001A000000}"/>
    <cellStyle name="Porcentual 2" xfId="19" xr:uid="{00000000-0005-0000-0000-00001B000000}"/>
    <cellStyle name="Porcentual 2 2" xfId="20" xr:uid="{00000000-0005-0000-0000-00001C000000}"/>
    <cellStyle name="Total 2" xfId="21" xr:uid="{00000000-0005-0000-0000-00001D000000}"/>
  </cellStyles>
  <dxfs count="1">
    <dxf>
      <fill>
        <patternFill>
          <bgColor rgb="FF92D050"/>
        </patternFill>
      </fill>
    </dxf>
  </dxfs>
  <tableStyles count="0" defaultTableStyle="TableStyleMedium2" defaultPivotStyle="PivotStyleLight16"/>
  <colors>
    <mruColors>
      <color rgb="FFFFFF00"/>
      <color rgb="FF00FF00"/>
      <color rgb="FFFF5050"/>
      <color rgb="FFD5D5D5"/>
      <color rgb="FFBC8B00"/>
      <color rgb="FFFFCC00"/>
      <color rgb="FF66CCFF"/>
      <color rgb="FF99FFCC"/>
      <color rgb="FF00CC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92"/>
  <sheetViews>
    <sheetView view="pageBreakPreview" zoomScaleNormal="100" zoomScaleSheetLayoutView="100" workbookViewId="0">
      <pane xSplit="2" ySplit="3" topLeftCell="C4" activePane="bottomRight" state="frozen"/>
      <selection activeCell="Y5" sqref="Y5"/>
      <selection pane="topRight" activeCell="Y5" sqref="Y5"/>
      <selection pane="bottomLeft" activeCell="Y5" sqref="Y5"/>
      <selection pane="bottomRight" activeCell="Y5" sqref="Y5"/>
    </sheetView>
  </sheetViews>
  <sheetFormatPr baseColWidth="10" defaultRowHeight="15" x14ac:dyDescent="0.25"/>
  <cols>
    <col min="1" max="1" width="13.7109375" customWidth="1"/>
    <col min="2" max="2" width="32.5703125" customWidth="1"/>
    <col min="3" max="4" width="33.5703125" customWidth="1"/>
    <col min="5" max="5" width="12" bestFit="1" customWidth="1"/>
    <col min="6" max="6" width="12" hidden="1" customWidth="1"/>
    <col min="7" max="7" width="8.42578125" bestFit="1" customWidth="1"/>
    <col min="8" max="8" width="16.28515625" bestFit="1" customWidth="1"/>
    <col min="9" max="9" width="9.7109375" bestFit="1" customWidth="1"/>
    <col min="10" max="10" width="8.85546875" bestFit="1" customWidth="1"/>
    <col min="11" max="11" width="12.85546875" bestFit="1" customWidth="1"/>
    <col min="12" max="12" width="12" customWidth="1"/>
    <col min="13" max="13" width="11.85546875" customWidth="1"/>
    <col min="14" max="14" width="11.5703125" customWidth="1"/>
    <col min="15" max="15" width="11.85546875" customWidth="1"/>
    <col min="16" max="16" width="13.85546875" customWidth="1"/>
    <col min="17" max="17" width="47.42578125" customWidth="1"/>
    <col min="18" max="18" width="21.28515625" customWidth="1"/>
    <col min="19" max="19" width="21.28515625" hidden="1" customWidth="1"/>
    <col min="20" max="20" width="30.28515625" hidden="1" customWidth="1"/>
    <col min="21" max="21" width="15.7109375" hidden="1" customWidth="1"/>
    <col min="22" max="22" width="16.28515625" hidden="1" customWidth="1"/>
    <col min="23" max="24" width="0" hidden="1" customWidth="1"/>
  </cols>
  <sheetData>
    <row r="1" spans="1:24" ht="15" customHeight="1" thickTop="1" thickBot="1" x14ac:dyDescent="0.3">
      <c r="A1" s="172" t="s">
        <v>44</v>
      </c>
      <c r="B1" s="173"/>
      <c r="C1" s="173"/>
      <c r="D1" s="173"/>
      <c r="E1" s="173"/>
      <c r="F1" s="173"/>
      <c r="G1" s="173"/>
      <c r="H1" s="173"/>
      <c r="I1" s="173"/>
      <c r="J1" s="173"/>
      <c r="K1" s="173"/>
      <c r="L1" s="173"/>
      <c r="M1" s="173"/>
      <c r="N1" s="173"/>
      <c r="O1" s="173"/>
      <c r="P1" s="173"/>
      <c r="Q1" s="173"/>
      <c r="R1" s="173"/>
      <c r="S1" s="173"/>
      <c r="T1" s="173"/>
      <c r="U1" s="173"/>
      <c r="V1" s="174"/>
    </row>
    <row r="2" spans="1:24" ht="15" customHeight="1" thickTop="1" thickBot="1" x14ac:dyDescent="0.3">
      <c r="A2" s="175" t="s">
        <v>0</v>
      </c>
      <c r="B2" s="176"/>
      <c r="C2" s="176"/>
      <c r="D2" s="176"/>
      <c r="E2" s="177"/>
      <c r="F2" s="53"/>
      <c r="G2" s="179" t="s">
        <v>28</v>
      </c>
      <c r="H2" s="180"/>
      <c r="I2" s="181"/>
      <c r="J2" s="182" t="s">
        <v>18</v>
      </c>
      <c r="K2" s="182"/>
      <c r="L2" s="178" t="s">
        <v>39</v>
      </c>
      <c r="M2" s="178"/>
      <c r="N2" s="178"/>
      <c r="O2" s="178"/>
      <c r="P2" s="178"/>
      <c r="Q2" s="167" t="s">
        <v>30</v>
      </c>
      <c r="R2" s="167" t="s">
        <v>255</v>
      </c>
      <c r="S2" s="125"/>
      <c r="T2" s="125"/>
      <c r="U2" s="125"/>
      <c r="V2" s="126"/>
    </row>
    <row r="3" spans="1:24" ht="48.75" thickTop="1" thickBot="1" x14ac:dyDescent="0.3">
      <c r="A3" s="7" t="s">
        <v>1</v>
      </c>
      <c r="B3" s="44" t="s">
        <v>1</v>
      </c>
      <c r="C3" s="70" t="s">
        <v>2</v>
      </c>
      <c r="D3" s="43" t="s">
        <v>29</v>
      </c>
      <c r="E3" s="43" t="s">
        <v>27</v>
      </c>
      <c r="F3" s="43" t="s">
        <v>41</v>
      </c>
      <c r="G3" s="10" t="s">
        <v>15</v>
      </c>
      <c r="H3" s="11" t="s">
        <v>16</v>
      </c>
      <c r="I3" s="9" t="s">
        <v>14</v>
      </c>
      <c r="J3" s="17" t="s">
        <v>19</v>
      </c>
      <c r="K3" s="17" t="s">
        <v>20</v>
      </c>
      <c r="L3" s="18" t="s">
        <v>3</v>
      </c>
      <c r="M3" s="18" t="s">
        <v>4</v>
      </c>
      <c r="N3" s="18" t="s">
        <v>5</v>
      </c>
      <c r="O3" s="28" t="s">
        <v>6</v>
      </c>
      <c r="P3" s="49" t="s">
        <v>7</v>
      </c>
      <c r="Q3" s="168"/>
      <c r="R3" s="168"/>
      <c r="S3" s="29" t="s">
        <v>38</v>
      </c>
      <c r="T3" s="22" t="s">
        <v>8</v>
      </c>
      <c r="U3" s="22" t="s">
        <v>9</v>
      </c>
      <c r="V3" s="22" t="s">
        <v>10</v>
      </c>
    </row>
    <row r="4" spans="1:24" ht="26.25" thickTop="1" x14ac:dyDescent="0.25">
      <c r="A4" s="169" t="s">
        <v>35</v>
      </c>
      <c r="B4" s="170" t="s">
        <v>45</v>
      </c>
      <c r="C4" s="106" t="s">
        <v>61</v>
      </c>
      <c r="D4" s="1" t="s">
        <v>112</v>
      </c>
      <c r="E4" s="35" t="s">
        <v>12</v>
      </c>
      <c r="F4" s="52" t="s">
        <v>42</v>
      </c>
      <c r="G4" s="12">
        <v>0.5</v>
      </c>
      <c r="H4" s="35" t="s">
        <v>113</v>
      </c>
      <c r="I4" s="12">
        <v>1</v>
      </c>
      <c r="J4" s="35" t="s">
        <v>17</v>
      </c>
      <c r="K4" s="35" t="s">
        <v>23</v>
      </c>
      <c r="L4" s="84"/>
      <c r="M4" s="84"/>
      <c r="N4" s="84"/>
      <c r="O4" s="24" t="e">
        <f>#REF!</f>
        <v>#REF!</v>
      </c>
      <c r="P4" s="82" t="e">
        <f>O4</f>
        <v>#REF!</v>
      </c>
      <c r="Q4" s="20" t="s">
        <v>118</v>
      </c>
      <c r="R4" s="166" t="s">
        <v>256</v>
      </c>
      <c r="S4" s="45"/>
      <c r="T4" s="34"/>
      <c r="U4" s="34"/>
      <c r="V4" s="34"/>
      <c r="W4" s="60">
        <v>0.85009999999999997</v>
      </c>
      <c r="X4" s="61">
        <v>0.94989999999999997</v>
      </c>
    </row>
    <row r="5" spans="1:24" ht="55.5" customHeight="1" x14ac:dyDescent="0.25">
      <c r="A5" s="158"/>
      <c r="B5" s="171"/>
      <c r="C5" s="19" t="s">
        <v>62</v>
      </c>
      <c r="D5" s="1" t="s">
        <v>114</v>
      </c>
      <c r="E5" s="112" t="s">
        <v>12</v>
      </c>
      <c r="F5" s="52" t="s">
        <v>42</v>
      </c>
      <c r="G5" s="12">
        <v>0.5</v>
      </c>
      <c r="H5" s="112" t="s">
        <v>113</v>
      </c>
      <c r="I5" s="12">
        <v>1</v>
      </c>
      <c r="J5" s="35" t="s">
        <v>17</v>
      </c>
      <c r="K5" s="35" t="s">
        <v>21</v>
      </c>
      <c r="L5" s="24" t="e">
        <f>#REF!</f>
        <v>#REF!</v>
      </c>
      <c r="M5" s="25" t="e">
        <f>#REF!</f>
        <v>#REF!</v>
      </c>
      <c r="N5" s="25" t="e">
        <f>#REF!</f>
        <v>#REF!</v>
      </c>
      <c r="O5" s="24" t="e">
        <f>#REF!</f>
        <v>#REF!</v>
      </c>
      <c r="P5" s="85" t="e">
        <f>AVERAGE(L5:O5)</f>
        <v>#REF!</v>
      </c>
      <c r="Q5" s="20" t="s">
        <v>119</v>
      </c>
      <c r="R5" s="155"/>
      <c r="S5" s="46"/>
      <c r="T5" s="30"/>
      <c r="U5" s="30"/>
      <c r="V5" s="30"/>
      <c r="W5" s="60">
        <v>0.85009999999999997</v>
      </c>
      <c r="X5" s="61">
        <v>0.94989999999999997</v>
      </c>
    </row>
    <row r="6" spans="1:24" ht="38.25" x14ac:dyDescent="0.25">
      <c r="A6" s="42" t="s">
        <v>35</v>
      </c>
      <c r="B6" s="50" t="s">
        <v>46</v>
      </c>
      <c r="C6" s="1"/>
      <c r="D6" s="1"/>
      <c r="E6" s="35" t="s">
        <v>11</v>
      </c>
      <c r="F6" s="52" t="s">
        <v>42</v>
      </c>
      <c r="G6" s="12">
        <v>0.7</v>
      </c>
      <c r="H6" s="35" t="s">
        <v>22</v>
      </c>
      <c r="I6" s="12">
        <v>0.9</v>
      </c>
      <c r="J6" s="35" t="s">
        <v>17</v>
      </c>
      <c r="K6" s="35" t="s">
        <v>23</v>
      </c>
      <c r="L6" s="86"/>
      <c r="M6" s="24" t="e">
        <f>#REF!</f>
        <v>#REF!</v>
      </c>
      <c r="N6" s="86"/>
      <c r="O6" s="24" t="e">
        <f>#REF!</f>
        <v>#REF!</v>
      </c>
      <c r="P6" s="82" t="e">
        <f>AVERAGE(M6,O6)</f>
        <v>#REF!</v>
      </c>
      <c r="Q6" s="20" t="s">
        <v>32</v>
      </c>
      <c r="R6" s="156"/>
      <c r="S6" s="46"/>
      <c r="T6" s="6"/>
      <c r="U6" s="6"/>
      <c r="V6" s="6"/>
      <c r="W6" s="61">
        <v>0.70009999999999994</v>
      </c>
      <c r="X6" s="61">
        <v>0.89990000000000003</v>
      </c>
    </row>
    <row r="7" spans="1:24" ht="40.5" customHeight="1" x14ac:dyDescent="0.25">
      <c r="A7" s="157" t="s">
        <v>35</v>
      </c>
      <c r="B7" s="154" t="s">
        <v>47</v>
      </c>
      <c r="C7" s="1" t="s">
        <v>63</v>
      </c>
      <c r="D7" s="1" t="s">
        <v>249</v>
      </c>
      <c r="E7" s="112" t="s">
        <v>12</v>
      </c>
      <c r="F7" s="1"/>
      <c r="G7" s="121">
        <v>0.01</v>
      </c>
      <c r="H7" s="112" t="s">
        <v>115</v>
      </c>
      <c r="I7" s="121">
        <v>0.03</v>
      </c>
      <c r="J7" s="112" t="s">
        <v>17</v>
      </c>
      <c r="K7" s="122" t="s">
        <v>116</v>
      </c>
      <c r="L7" s="85" t="e">
        <f>#REF!</f>
        <v>#REF!</v>
      </c>
      <c r="M7" s="93" t="e">
        <f>#REF!</f>
        <v>#REF!</v>
      </c>
      <c r="N7" s="24" t="e">
        <f>#REF!</f>
        <v>#REF!</v>
      </c>
      <c r="O7" s="64" t="e">
        <f>#REF!</f>
        <v>#REF!</v>
      </c>
      <c r="P7" s="87" t="e">
        <f>AVERAGE(L7:O7)</f>
        <v>#REF!</v>
      </c>
      <c r="Q7" s="20" t="s">
        <v>120</v>
      </c>
      <c r="R7" s="154" t="s">
        <v>121</v>
      </c>
      <c r="S7" s="46"/>
      <c r="T7" s="6"/>
      <c r="U7" s="6"/>
      <c r="V7" s="6"/>
      <c r="W7" s="61">
        <v>0.75009999999999999</v>
      </c>
      <c r="X7" s="61">
        <v>0.89990000000000003</v>
      </c>
    </row>
    <row r="8" spans="1:24" ht="40.5" customHeight="1" x14ac:dyDescent="0.25">
      <c r="A8" s="159"/>
      <c r="B8" s="155"/>
      <c r="C8" s="2" t="s">
        <v>64</v>
      </c>
      <c r="D8" s="1" t="s">
        <v>117</v>
      </c>
      <c r="E8" s="112" t="s">
        <v>12</v>
      </c>
      <c r="F8" s="1"/>
      <c r="G8" s="12">
        <v>0.8</v>
      </c>
      <c r="H8" s="35" t="s">
        <v>26</v>
      </c>
      <c r="I8" s="12">
        <v>1</v>
      </c>
      <c r="J8" s="35" t="s">
        <v>17</v>
      </c>
      <c r="K8" s="35" t="s">
        <v>116</v>
      </c>
      <c r="L8" s="85" t="e">
        <f>#REF!</f>
        <v>#REF!</v>
      </c>
      <c r="M8" s="93"/>
      <c r="N8" s="24"/>
      <c r="O8" s="64"/>
      <c r="P8" s="87"/>
      <c r="Q8" s="20" t="s">
        <v>120</v>
      </c>
      <c r="R8" s="155"/>
      <c r="S8" s="51"/>
      <c r="T8" s="6"/>
      <c r="U8" s="6"/>
      <c r="V8" s="6"/>
      <c r="W8" s="61"/>
      <c r="X8" s="61"/>
    </row>
    <row r="9" spans="1:24" ht="40.5" customHeight="1" x14ac:dyDescent="0.25">
      <c r="A9" s="158"/>
      <c r="B9" s="156"/>
      <c r="C9" s="2" t="s">
        <v>65</v>
      </c>
      <c r="D9" s="1" t="s">
        <v>122</v>
      </c>
      <c r="E9" s="112" t="s">
        <v>12</v>
      </c>
      <c r="F9" s="1"/>
      <c r="G9" s="12">
        <v>0.5</v>
      </c>
      <c r="H9" s="112" t="s">
        <v>113</v>
      </c>
      <c r="I9" s="12">
        <v>1</v>
      </c>
      <c r="J9" s="14" t="s">
        <v>17</v>
      </c>
      <c r="K9" s="14" t="s">
        <v>21</v>
      </c>
      <c r="L9" s="24" t="e">
        <f>#REF!</f>
        <v>#REF!</v>
      </c>
      <c r="M9" s="93" t="e">
        <f>#REF!</f>
        <v>#REF!</v>
      </c>
      <c r="N9" s="24" t="e">
        <f>#REF!</f>
        <v>#REF!</v>
      </c>
      <c r="O9" s="83" t="e">
        <f>#REF!</f>
        <v>#REF!</v>
      </c>
      <c r="P9" s="87" t="e">
        <f>AVERAGE(L9:O9)</f>
        <v>#REF!</v>
      </c>
      <c r="Q9" s="20" t="s">
        <v>120</v>
      </c>
      <c r="R9" s="156"/>
      <c r="S9" s="46"/>
      <c r="T9" s="6"/>
      <c r="U9" s="6"/>
      <c r="V9" s="6"/>
      <c r="W9" s="61">
        <v>0.80010000000000003</v>
      </c>
      <c r="X9" s="61">
        <v>0.89990000000000003</v>
      </c>
    </row>
    <row r="10" spans="1:24" ht="159" customHeight="1" x14ac:dyDescent="0.25">
      <c r="A10" s="160" t="s">
        <v>35</v>
      </c>
      <c r="B10" s="154" t="s">
        <v>48</v>
      </c>
      <c r="C10" s="2" t="s">
        <v>83</v>
      </c>
      <c r="D10" s="1" t="s">
        <v>174</v>
      </c>
      <c r="E10" s="112" t="s">
        <v>12</v>
      </c>
      <c r="F10" s="1"/>
      <c r="G10" s="12">
        <v>0.25</v>
      </c>
      <c r="H10" s="112" t="s">
        <v>175</v>
      </c>
      <c r="I10" s="12">
        <v>0.55000000000000004</v>
      </c>
      <c r="J10" s="50" t="s">
        <v>17</v>
      </c>
      <c r="K10" s="50" t="s">
        <v>21</v>
      </c>
      <c r="L10" s="24" t="e">
        <f>#REF!</f>
        <v>#REF!</v>
      </c>
      <c r="M10" s="93"/>
      <c r="N10" s="24"/>
      <c r="O10" s="83"/>
      <c r="P10" s="87"/>
      <c r="Q10" s="20" t="s">
        <v>176</v>
      </c>
      <c r="R10" s="154" t="s">
        <v>177</v>
      </c>
      <c r="S10" s="111"/>
      <c r="T10" s="111"/>
      <c r="U10" s="6"/>
      <c r="V10" s="6"/>
      <c r="W10" s="61"/>
      <c r="X10" s="61"/>
    </row>
    <row r="11" spans="1:24" ht="93.75" customHeight="1" x14ac:dyDescent="0.25">
      <c r="A11" s="161"/>
      <c r="B11" s="155"/>
      <c r="C11" s="2" t="s">
        <v>84</v>
      </c>
      <c r="D11" s="1" t="s">
        <v>178</v>
      </c>
      <c r="E11" s="112" t="s">
        <v>12</v>
      </c>
      <c r="F11" s="1"/>
      <c r="G11" s="12">
        <v>0.8</v>
      </c>
      <c r="H11" s="112" t="s">
        <v>179</v>
      </c>
      <c r="I11" s="12">
        <v>0.99</v>
      </c>
      <c r="J11" s="50" t="s">
        <v>17</v>
      </c>
      <c r="K11" s="50" t="s">
        <v>21</v>
      </c>
      <c r="L11" s="24" t="e">
        <f>#REF!</f>
        <v>#REF!</v>
      </c>
      <c r="M11" s="93"/>
      <c r="N11" s="24"/>
      <c r="O11" s="83"/>
      <c r="P11" s="87"/>
      <c r="Q11" s="20" t="s">
        <v>180</v>
      </c>
      <c r="R11" s="155"/>
      <c r="S11" s="110"/>
      <c r="T11" s="6"/>
      <c r="U11" s="6"/>
      <c r="V11" s="6"/>
      <c r="W11" s="61"/>
      <c r="X11" s="61"/>
    </row>
    <row r="12" spans="1:24" ht="55.5" customHeight="1" x14ac:dyDescent="0.25">
      <c r="A12" s="161"/>
      <c r="B12" s="155"/>
      <c r="C12" s="2" t="s">
        <v>85</v>
      </c>
      <c r="D12" s="1" t="s">
        <v>181</v>
      </c>
      <c r="E12" s="112" t="s">
        <v>12</v>
      </c>
      <c r="F12" s="1"/>
      <c r="G12" s="15">
        <v>0.1</v>
      </c>
      <c r="H12" s="15" t="s">
        <v>182</v>
      </c>
      <c r="I12" s="15">
        <v>0.2</v>
      </c>
      <c r="J12" s="26" t="s">
        <v>17</v>
      </c>
      <c r="K12" s="26" t="s">
        <v>21</v>
      </c>
      <c r="L12" s="24" t="e">
        <f>#REF!</f>
        <v>#REF!</v>
      </c>
      <c r="M12" s="64" t="e">
        <f>#REF!</f>
        <v>#REF!</v>
      </c>
      <c r="N12" s="86"/>
      <c r="O12" s="65" t="e">
        <f>#REF!</f>
        <v>#REF!</v>
      </c>
      <c r="P12" s="83" t="e">
        <f>AVERAGE(M12,O12)</f>
        <v>#REF!</v>
      </c>
      <c r="Q12" s="20" t="s">
        <v>183</v>
      </c>
      <c r="R12" s="155"/>
      <c r="S12" s="45"/>
      <c r="T12" s="6"/>
      <c r="U12" s="6"/>
      <c r="V12" s="6"/>
      <c r="W12" s="61">
        <v>0.70009999999999994</v>
      </c>
      <c r="X12" s="61">
        <v>0.79990000000000006</v>
      </c>
    </row>
    <row r="13" spans="1:24" ht="42" customHeight="1" x14ac:dyDescent="0.25">
      <c r="A13" s="162"/>
      <c r="B13" s="156"/>
      <c r="C13" s="2" t="s">
        <v>86</v>
      </c>
      <c r="D13" s="1" t="s">
        <v>184</v>
      </c>
      <c r="E13" s="112" t="s">
        <v>12</v>
      </c>
      <c r="F13" s="1"/>
      <c r="G13" s="107">
        <v>0.1</v>
      </c>
      <c r="H13" s="107" t="s">
        <v>185</v>
      </c>
      <c r="I13" s="107">
        <v>0.3</v>
      </c>
      <c r="J13" s="26" t="s">
        <v>17</v>
      </c>
      <c r="K13" s="26" t="s">
        <v>21</v>
      </c>
      <c r="L13" s="24" t="e">
        <f>#REF!</f>
        <v>#REF!</v>
      </c>
      <c r="M13" s="64" t="e">
        <f>#REF!</f>
        <v>#REF!</v>
      </c>
      <c r="N13" s="86"/>
      <c r="O13" s="64" t="e">
        <f>#REF!</f>
        <v>#REF!</v>
      </c>
      <c r="P13" s="83" t="e">
        <f>AVERAGE(M13,O13)</f>
        <v>#REF!</v>
      </c>
      <c r="Q13" s="20" t="s">
        <v>186</v>
      </c>
      <c r="R13" s="156"/>
      <c r="S13" s="45"/>
      <c r="T13" s="6"/>
      <c r="U13" s="6"/>
      <c r="V13" s="6"/>
      <c r="W13" s="61">
        <v>0.70009999999999994</v>
      </c>
      <c r="X13" s="61">
        <v>0.79990000000000006</v>
      </c>
    </row>
    <row r="14" spans="1:24" ht="45" customHeight="1" x14ac:dyDescent="0.25">
      <c r="A14" s="157" t="s">
        <v>35</v>
      </c>
      <c r="B14" s="154" t="s">
        <v>49</v>
      </c>
      <c r="C14" s="2" t="s">
        <v>66</v>
      </c>
      <c r="D14" s="1" t="s">
        <v>123</v>
      </c>
      <c r="E14" s="4" t="s">
        <v>124</v>
      </c>
      <c r="F14" s="1"/>
      <c r="G14" s="13">
        <v>0.5</v>
      </c>
      <c r="H14" s="13" t="s">
        <v>113</v>
      </c>
      <c r="I14" s="8">
        <v>1</v>
      </c>
      <c r="J14" s="14" t="s">
        <v>17</v>
      </c>
      <c r="K14" s="14" t="s">
        <v>24</v>
      </c>
      <c r="L14" s="25" t="e">
        <f>#REF!</f>
        <v>#REF!</v>
      </c>
      <c r="M14" s="64" t="e">
        <f>#REF!</f>
        <v>#REF!</v>
      </c>
      <c r="N14" s="25" t="e">
        <f>#REF!</f>
        <v>#REF!</v>
      </c>
      <c r="O14" s="94" t="e">
        <f>#REF!</f>
        <v>#REF!</v>
      </c>
      <c r="P14" s="83" t="e">
        <f>AVERAGE(L14,M14,N14,O14)</f>
        <v>#REF!</v>
      </c>
      <c r="Q14" s="110" t="s">
        <v>125</v>
      </c>
      <c r="R14" s="154" t="s">
        <v>126</v>
      </c>
      <c r="S14" s="110"/>
      <c r="T14" s="110"/>
      <c r="U14" s="6"/>
      <c r="V14" s="6"/>
      <c r="W14" s="61">
        <v>0.70009999999999994</v>
      </c>
      <c r="X14" s="61">
        <v>0.89990000000000003</v>
      </c>
    </row>
    <row r="15" spans="1:24" ht="43.5" customHeight="1" x14ac:dyDescent="0.25">
      <c r="A15" s="158"/>
      <c r="B15" s="156"/>
      <c r="C15" s="2" t="s">
        <v>67</v>
      </c>
      <c r="D15" s="1" t="s">
        <v>127</v>
      </c>
      <c r="E15" s="4" t="s">
        <v>124</v>
      </c>
      <c r="F15" s="1"/>
      <c r="G15" s="13">
        <v>0.5</v>
      </c>
      <c r="H15" s="13" t="s">
        <v>113</v>
      </c>
      <c r="I15" s="8">
        <v>1</v>
      </c>
      <c r="J15" s="14" t="s">
        <v>17</v>
      </c>
      <c r="K15" s="14" t="s">
        <v>24</v>
      </c>
      <c r="L15" s="24" t="e">
        <f>#REF!</f>
        <v>#REF!</v>
      </c>
      <c r="M15" s="65" t="e">
        <f>#REF!</f>
        <v>#REF!</v>
      </c>
      <c r="N15" s="25" t="e">
        <f>#REF!</f>
        <v>#REF!</v>
      </c>
      <c r="O15" s="65" t="e">
        <f>#REF!</f>
        <v>#REF!</v>
      </c>
      <c r="P15" s="83" t="e">
        <f>AVERAGE(L15,M15,N15,O15)</f>
        <v>#REF!</v>
      </c>
      <c r="Q15" s="110" t="s">
        <v>128</v>
      </c>
      <c r="R15" s="156"/>
      <c r="S15" s="45"/>
      <c r="T15" s="6"/>
      <c r="U15" s="6"/>
      <c r="V15" s="6"/>
      <c r="W15" s="61">
        <v>0.15010000000000001</v>
      </c>
      <c r="X15" s="61">
        <v>0.19989999999999999</v>
      </c>
    </row>
    <row r="16" spans="1:24" ht="25.5" x14ac:dyDescent="0.25">
      <c r="A16" s="157" t="s">
        <v>36</v>
      </c>
      <c r="B16" s="154" t="s">
        <v>50</v>
      </c>
      <c r="C16" s="2" t="s">
        <v>68</v>
      </c>
      <c r="D16" s="1" t="s">
        <v>129</v>
      </c>
      <c r="E16" s="4" t="s">
        <v>11</v>
      </c>
      <c r="F16" s="1"/>
      <c r="G16" s="15">
        <v>0.5</v>
      </c>
      <c r="H16" s="15" t="s">
        <v>34</v>
      </c>
      <c r="I16" s="15">
        <v>0.8</v>
      </c>
      <c r="J16" s="14" t="s">
        <v>17</v>
      </c>
      <c r="K16" s="14" t="s">
        <v>23</v>
      </c>
      <c r="L16" s="86"/>
      <c r="M16" s="65" t="e">
        <f>#REF!</f>
        <v>#REF!</v>
      </c>
      <c r="N16" s="86"/>
      <c r="O16" s="65" t="e">
        <f>#REF!</f>
        <v>#REF!</v>
      </c>
      <c r="P16" s="83" t="e">
        <f>AVERAGE(M16,O16)</f>
        <v>#REF!</v>
      </c>
      <c r="Q16" s="110" t="s">
        <v>130</v>
      </c>
      <c r="R16" s="154" t="s">
        <v>131</v>
      </c>
      <c r="S16" s="110"/>
      <c r="T16" s="110"/>
      <c r="U16" s="6"/>
      <c r="V16" s="6"/>
      <c r="W16" s="61">
        <v>0.80010000000000003</v>
      </c>
      <c r="X16" s="61">
        <v>0.89990000000000003</v>
      </c>
    </row>
    <row r="17" spans="1:24" ht="26.25" thickBot="1" x14ac:dyDescent="0.3">
      <c r="A17" s="158"/>
      <c r="B17" s="156"/>
      <c r="C17" s="2" t="s">
        <v>69</v>
      </c>
      <c r="D17" s="1" t="s">
        <v>129</v>
      </c>
      <c r="E17" s="77" t="s">
        <v>11</v>
      </c>
      <c r="F17" s="77" t="s">
        <v>42</v>
      </c>
      <c r="G17" s="15">
        <v>0.5</v>
      </c>
      <c r="H17" s="15" t="s">
        <v>34</v>
      </c>
      <c r="I17" s="15">
        <v>0.8</v>
      </c>
      <c r="J17" s="75" t="s">
        <v>17</v>
      </c>
      <c r="K17" s="75" t="s">
        <v>23</v>
      </c>
      <c r="L17" s="88"/>
      <c r="M17" s="95" t="e">
        <f>#REF!</f>
        <v>#REF!</v>
      </c>
      <c r="N17" s="88"/>
      <c r="O17" s="96" t="e">
        <f>#REF!</f>
        <v>#REF!</v>
      </c>
      <c r="P17" s="81" t="e">
        <f>AVERAGE(M17,O17)</f>
        <v>#REF!</v>
      </c>
      <c r="Q17" s="110" t="s">
        <v>132</v>
      </c>
      <c r="R17" s="156"/>
      <c r="S17" s="45"/>
      <c r="T17" s="6"/>
      <c r="U17" s="6"/>
      <c r="V17" s="6"/>
      <c r="W17" s="61">
        <v>0.80010000000000003</v>
      </c>
      <c r="X17" s="61">
        <v>0.89990000000000003</v>
      </c>
    </row>
    <row r="18" spans="1:24" ht="39" customHeight="1" thickBot="1" x14ac:dyDescent="0.3">
      <c r="A18" s="157" t="s">
        <v>36</v>
      </c>
      <c r="B18" s="154" t="s">
        <v>51</v>
      </c>
      <c r="C18" s="2" t="s">
        <v>70</v>
      </c>
      <c r="D18" s="78" t="s">
        <v>133</v>
      </c>
      <c r="E18" s="110" t="s">
        <v>12</v>
      </c>
      <c r="F18" s="78"/>
      <c r="G18" s="8">
        <v>0.8</v>
      </c>
      <c r="H18" s="79" t="s">
        <v>134</v>
      </c>
      <c r="I18" s="80">
        <v>1</v>
      </c>
      <c r="J18" s="50" t="s">
        <v>17</v>
      </c>
      <c r="K18" s="50" t="s">
        <v>116</v>
      </c>
      <c r="L18" s="24" t="e">
        <f>#REF!</f>
        <v>#REF!</v>
      </c>
      <c r="M18" s="102" t="e">
        <f>#REF!</f>
        <v>#REF!</v>
      </c>
      <c r="N18" s="104" t="e">
        <f>#REF!</f>
        <v>#REF!</v>
      </c>
      <c r="O18" s="105" t="e">
        <f>#REF!</f>
        <v>#REF!</v>
      </c>
      <c r="P18" s="103" t="e">
        <f>AVERAGE(L18,M18,N18:O18)</f>
        <v>#REF!</v>
      </c>
      <c r="Q18" s="110" t="s">
        <v>135</v>
      </c>
      <c r="R18" s="154" t="s">
        <v>136</v>
      </c>
      <c r="S18" s="110"/>
      <c r="T18" s="110"/>
      <c r="U18" s="6"/>
      <c r="V18" s="6"/>
      <c r="W18" s="61">
        <v>0.60009999999999997</v>
      </c>
      <c r="X18" s="61">
        <v>0.64990000000000003</v>
      </c>
    </row>
    <row r="19" spans="1:24" ht="27.75" customHeight="1" x14ac:dyDescent="0.25">
      <c r="A19" s="159"/>
      <c r="B19" s="155"/>
      <c r="C19" s="2" t="s">
        <v>71</v>
      </c>
      <c r="D19" s="78" t="s">
        <v>137</v>
      </c>
      <c r="E19" s="110" t="s">
        <v>12</v>
      </c>
      <c r="F19" s="78"/>
      <c r="G19" s="8">
        <v>0.8</v>
      </c>
      <c r="H19" s="79" t="s">
        <v>134</v>
      </c>
      <c r="I19" s="80">
        <v>1</v>
      </c>
      <c r="J19" s="50" t="s">
        <v>17</v>
      </c>
      <c r="K19" s="50" t="s">
        <v>116</v>
      </c>
      <c r="L19" s="97"/>
      <c r="M19" s="117"/>
      <c r="N19" s="118"/>
      <c r="O19" s="119"/>
      <c r="P19" s="120"/>
      <c r="Q19" s="110" t="s">
        <v>138</v>
      </c>
      <c r="R19" s="155"/>
      <c r="S19" s="110"/>
      <c r="T19" s="6"/>
      <c r="U19" s="6"/>
      <c r="V19" s="6"/>
      <c r="W19" s="61"/>
      <c r="X19" s="61"/>
    </row>
    <row r="20" spans="1:24" ht="43.5" customHeight="1" x14ac:dyDescent="0.25">
      <c r="A20" s="159"/>
      <c r="B20" s="155"/>
      <c r="C20" s="2" t="s">
        <v>72</v>
      </c>
      <c r="D20" s="78" t="s">
        <v>139</v>
      </c>
      <c r="E20" s="110" t="s">
        <v>12</v>
      </c>
      <c r="F20" s="78"/>
      <c r="G20" s="8">
        <v>0.9</v>
      </c>
      <c r="H20" s="79" t="s">
        <v>142</v>
      </c>
      <c r="I20" s="80">
        <v>1</v>
      </c>
      <c r="J20" s="50" t="s">
        <v>17</v>
      </c>
      <c r="K20" s="109" t="s">
        <v>21</v>
      </c>
      <c r="L20" s="97"/>
      <c r="M20" s="117"/>
      <c r="N20" s="118"/>
      <c r="O20" s="119"/>
      <c r="P20" s="120"/>
      <c r="Q20" s="110" t="s">
        <v>140</v>
      </c>
      <c r="R20" s="155"/>
      <c r="S20" s="110"/>
      <c r="T20" s="6"/>
      <c r="U20" s="6"/>
      <c r="V20" s="6"/>
      <c r="W20" s="61"/>
      <c r="X20" s="61"/>
    </row>
    <row r="21" spans="1:24" ht="32.25" customHeight="1" x14ac:dyDescent="0.25">
      <c r="A21" s="158"/>
      <c r="B21" s="156"/>
      <c r="C21" s="2" t="s">
        <v>73</v>
      </c>
      <c r="D21" s="78" t="s">
        <v>141</v>
      </c>
      <c r="E21" s="110" t="s">
        <v>11</v>
      </c>
      <c r="F21" s="78"/>
      <c r="G21" s="8">
        <v>0.9</v>
      </c>
      <c r="H21" s="79" t="s">
        <v>142</v>
      </c>
      <c r="I21" s="80">
        <v>1</v>
      </c>
      <c r="J21" s="76" t="s">
        <v>17</v>
      </c>
      <c r="K21" s="76" t="s">
        <v>116</v>
      </c>
      <c r="L21" s="97" t="e">
        <f>#REF!</f>
        <v>#REF!</v>
      </c>
      <c r="M21" s="98" t="e">
        <f>#REF!</f>
        <v>#REF!</v>
      </c>
      <c r="N21" s="97" t="e">
        <f>#REF!</f>
        <v>#REF!</v>
      </c>
      <c r="O21" s="98" t="e">
        <f>#REF!</f>
        <v>#REF!</v>
      </c>
      <c r="P21" s="89" t="e">
        <f>AVERAGE(L21,M21,N21:O21)</f>
        <v>#REF!</v>
      </c>
      <c r="Q21" s="110" t="s">
        <v>143</v>
      </c>
      <c r="R21" s="156"/>
      <c r="S21" s="45"/>
      <c r="T21" s="6"/>
      <c r="U21" s="6"/>
      <c r="V21" s="6"/>
      <c r="W21" s="61">
        <v>0.35010000000000002</v>
      </c>
      <c r="X21" s="61">
        <v>0.39900000000000002</v>
      </c>
    </row>
    <row r="22" spans="1:24" ht="38.25" customHeight="1" x14ac:dyDescent="0.25">
      <c r="A22" s="160" t="s">
        <v>36</v>
      </c>
      <c r="B22" s="163" t="s">
        <v>52</v>
      </c>
      <c r="C22" s="2" t="s">
        <v>74</v>
      </c>
      <c r="D22" s="1" t="s">
        <v>144</v>
      </c>
      <c r="E22" s="113" t="s">
        <v>11</v>
      </c>
      <c r="F22" s="1"/>
      <c r="G22" s="8">
        <v>0.9</v>
      </c>
      <c r="H22" s="79" t="s">
        <v>142</v>
      </c>
      <c r="I22" s="80">
        <v>1</v>
      </c>
      <c r="J22" s="109" t="s">
        <v>17</v>
      </c>
      <c r="K22" s="109" t="s">
        <v>116</v>
      </c>
      <c r="L22" s="97"/>
      <c r="M22" s="98"/>
      <c r="N22" s="97"/>
      <c r="O22" s="98"/>
      <c r="P22" s="89"/>
      <c r="Q22" s="110" t="s">
        <v>145</v>
      </c>
      <c r="R22" s="110" t="s">
        <v>146</v>
      </c>
      <c r="S22" s="110"/>
      <c r="T22" s="110"/>
      <c r="U22" s="6"/>
      <c r="V22" s="6"/>
      <c r="W22" s="61"/>
      <c r="X22" s="61"/>
    </row>
    <row r="23" spans="1:24" ht="39" customHeight="1" x14ac:dyDescent="0.25">
      <c r="A23" s="161"/>
      <c r="B23" s="164"/>
      <c r="C23" s="2" t="s">
        <v>75</v>
      </c>
      <c r="D23" s="1" t="s">
        <v>250</v>
      </c>
      <c r="E23" s="113" t="s">
        <v>124</v>
      </c>
      <c r="F23" s="1"/>
      <c r="G23" s="8">
        <v>0.7</v>
      </c>
      <c r="H23" s="79" t="s">
        <v>147</v>
      </c>
      <c r="I23" s="80">
        <v>1</v>
      </c>
      <c r="J23" s="109" t="s">
        <v>17</v>
      </c>
      <c r="K23" s="109" t="s">
        <v>116</v>
      </c>
      <c r="L23" s="97"/>
      <c r="M23" s="98"/>
      <c r="N23" s="97"/>
      <c r="O23" s="98"/>
      <c r="P23" s="89"/>
      <c r="Q23" s="110" t="s">
        <v>148</v>
      </c>
      <c r="R23" s="154" t="s">
        <v>149</v>
      </c>
      <c r="S23" s="110"/>
      <c r="T23" s="110"/>
      <c r="U23" s="6"/>
      <c r="V23" s="6"/>
      <c r="W23" s="61"/>
      <c r="X23" s="61"/>
    </row>
    <row r="24" spans="1:24" ht="38.25" x14ac:dyDescent="0.25">
      <c r="A24" s="161"/>
      <c r="B24" s="164"/>
      <c r="C24" s="2" t="s">
        <v>76</v>
      </c>
      <c r="D24" s="1" t="s">
        <v>251</v>
      </c>
      <c r="E24" s="113" t="s">
        <v>124</v>
      </c>
      <c r="F24" s="1"/>
      <c r="G24" s="8">
        <v>0.7</v>
      </c>
      <c r="H24" s="79" t="s">
        <v>147</v>
      </c>
      <c r="I24" s="80">
        <v>1</v>
      </c>
      <c r="J24" s="109" t="s">
        <v>17</v>
      </c>
      <c r="K24" s="109" t="s">
        <v>116</v>
      </c>
      <c r="L24" s="97"/>
      <c r="M24" s="98"/>
      <c r="N24" s="97"/>
      <c r="O24" s="98"/>
      <c r="P24" s="89"/>
      <c r="Q24" s="110" t="s">
        <v>150</v>
      </c>
      <c r="R24" s="155"/>
      <c r="S24" s="110"/>
      <c r="T24" s="6"/>
      <c r="U24" s="6"/>
      <c r="V24" s="6"/>
      <c r="W24" s="61"/>
      <c r="X24" s="61"/>
    </row>
    <row r="25" spans="1:24" ht="25.5" customHeight="1" x14ac:dyDescent="0.25">
      <c r="A25" s="161"/>
      <c r="B25" s="164"/>
      <c r="C25" s="2" t="s">
        <v>77</v>
      </c>
      <c r="D25" s="1" t="s">
        <v>252</v>
      </c>
      <c r="E25" s="113" t="s">
        <v>124</v>
      </c>
      <c r="F25" s="1"/>
      <c r="G25" s="8">
        <v>0.7</v>
      </c>
      <c r="H25" s="79" t="s">
        <v>147</v>
      </c>
      <c r="I25" s="80">
        <v>1</v>
      </c>
      <c r="J25" s="109" t="s">
        <v>17</v>
      </c>
      <c r="K25" s="109" t="s">
        <v>23</v>
      </c>
      <c r="L25" s="97"/>
      <c r="M25" s="98"/>
      <c r="N25" s="97"/>
      <c r="O25" s="98"/>
      <c r="P25" s="89"/>
      <c r="Q25" s="110" t="s">
        <v>151</v>
      </c>
      <c r="R25" s="156"/>
      <c r="S25" s="110"/>
      <c r="T25" s="6"/>
      <c r="U25" s="6"/>
      <c r="V25" s="6"/>
      <c r="W25" s="61"/>
      <c r="X25" s="61"/>
    </row>
    <row r="26" spans="1:24" ht="29.25" customHeight="1" x14ac:dyDescent="0.25">
      <c r="A26" s="161"/>
      <c r="B26" s="164"/>
      <c r="C26" s="2" t="s">
        <v>152</v>
      </c>
      <c r="D26" s="1" t="s">
        <v>253</v>
      </c>
      <c r="E26" s="113" t="s">
        <v>12</v>
      </c>
      <c r="F26" s="1"/>
      <c r="G26" s="123">
        <v>84</v>
      </c>
      <c r="H26" s="123">
        <v>159</v>
      </c>
      <c r="I26" s="123">
        <v>173</v>
      </c>
      <c r="J26" s="109" t="s">
        <v>153</v>
      </c>
      <c r="K26" s="109" t="s">
        <v>116</v>
      </c>
      <c r="L26" s="97"/>
      <c r="M26" s="98"/>
      <c r="N26" s="97"/>
      <c r="O26" s="98"/>
      <c r="P26" s="89"/>
      <c r="Q26" s="110" t="s">
        <v>154</v>
      </c>
      <c r="R26" s="110" t="s">
        <v>155</v>
      </c>
      <c r="S26" s="110"/>
      <c r="T26" s="110"/>
      <c r="U26" s="6"/>
      <c r="V26" s="6"/>
      <c r="W26" s="61"/>
      <c r="X26" s="61"/>
    </row>
    <row r="27" spans="1:24" ht="54.75" customHeight="1" x14ac:dyDescent="0.25">
      <c r="A27" s="161"/>
      <c r="B27" s="164"/>
      <c r="C27" s="2" t="s">
        <v>78</v>
      </c>
      <c r="D27" s="1" t="s">
        <v>156</v>
      </c>
      <c r="E27" s="113" t="s">
        <v>124</v>
      </c>
      <c r="F27" s="1"/>
      <c r="G27" s="8">
        <v>0.5</v>
      </c>
      <c r="H27" s="79" t="s">
        <v>157</v>
      </c>
      <c r="I27" s="80">
        <v>1</v>
      </c>
      <c r="J27" s="109" t="s">
        <v>17</v>
      </c>
      <c r="K27" s="109" t="s">
        <v>23</v>
      </c>
      <c r="L27" s="97"/>
      <c r="M27" s="98"/>
      <c r="N27" s="97"/>
      <c r="O27" s="98"/>
      <c r="P27" s="89"/>
      <c r="Q27" s="110" t="s">
        <v>158</v>
      </c>
      <c r="R27" s="110" t="s">
        <v>159</v>
      </c>
      <c r="S27" s="110"/>
      <c r="T27" s="110"/>
      <c r="U27" s="6"/>
      <c r="V27" s="6"/>
      <c r="W27" s="61"/>
      <c r="X27" s="61"/>
    </row>
    <row r="28" spans="1:24" ht="39.75" customHeight="1" x14ac:dyDescent="0.25">
      <c r="A28" s="162"/>
      <c r="B28" s="165"/>
      <c r="C28" s="2" t="s">
        <v>79</v>
      </c>
      <c r="D28" s="1" t="s">
        <v>160</v>
      </c>
      <c r="E28" s="113" t="s">
        <v>124</v>
      </c>
      <c r="F28" s="1"/>
      <c r="G28" s="8">
        <v>0.5</v>
      </c>
      <c r="H28" s="79" t="s">
        <v>157</v>
      </c>
      <c r="I28" s="80">
        <v>1</v>
      </c>
      <c r="J28" s="26" t="s">
        <v>17</v>
      </c>
      <c r="K28" s="26" t="s">
        <v>23</v>
      </c>
      <c r="L28" s="86"/>
      <c r="M28" s="65" t="e">
        <f>#REF!</f>
        <v>#REF!</v>
      </c>
      <c r="N28" s="86"/>
      <c r="O28" s="83" t="e">
        <f>#REF!</f>
        <v>#REF!</v>
      </c>
      <c r="P28" s="83" t="e">
        <f>AVERAGE(M28,O28)</f>
        <v>#REF!</v>
      </c>
      <c r="Q28" s="110" t="s">
        <v>161</v>
      </c>
      <c r="R28" s="110" t="s">
        <v>159</v>
      </c>
      <c r="S28" s="45"/>
      <c r="T28" s="6"/>
      <c r="U28" s="6"/>
      <c r="V28" s="6"/>
      <c r="W28" s="61">
        <v>0.80010000000000003</v>
      </c>
      <c r="X28" s="61">
        <v>0.89990000000000003</v>
      </c>
    </row>
    <row r="29" spans="1:24" ht="38.25" customHeight="1" x14ac:dyDescent="0.25">
      <c r="A29" s="160" t="s">
        <v>36</v>
      </c>
      <c r="B29" s="163" t="s">
        <v>53</v>
      </c>
      <c r="C29" s="2" t="s">
        <v>107</v>
      </c>
      <c r="D29" s="1" t="s">
        <v>235</v>
      </c>
      <c r="E29" s="116" t="s">
        <v>124</v>
      </c>
      <c r="F29" s="1"/>
      <c r="G29" s="8">
        <v>0.5</v>
      </c>
      <c r="H29" s="79" t="s">
        <v>236</v>
      </c>
      <c r="I29" s="80">
        <v>0.7</v>
      </c>
      <c r="J29" s="50" t="s">
        <v>17</v>
      </c>
      <c r="K29" s="50" t="s">
        <v>23</v>
      </c>
      <c r="L29" s="86"/>
      <c r="M29" s="65"/>
      <c r="N29" s="86"/>
      <c r="O29" s="83"/>
      <c r="P29" s="83"/>
      <c r="Q29" s="115" t="s">
        <v>237</v>
      </c>
      <c r="R29" s="154" t="s">
        <v>243</v>
      </c>
      <c r="S29" s="115"/>
      <c r="T29" s="115"/>
      <c r="U29" s="6"/>
      <c r="V29" s="6"/>
      <c r="W29" s="61"/>
      <c r="X29" s="61"/>
    </row>
    <row r="30" spans="1:24" ht="42" customHeight="1" x14ac:dyDescent="0.25">
      <c r="A30" s="161"/>
      <c r="B30" s="164"/>
      <c r="C30" s="2" t="s">
        <v>108</v>
      </c>
      <c r="D30" s="1" t="s">
        <v>238</v>
      </c>
      <c r="E30" s="116" t="s">
        <v>11</v>
      </c>
      <c r="F30" s="1"/>
      <c r="G30" s="8">
        <v>0.6</v>
      </c>
      <c r="H30" s="79" t="s">
        <v>239</v>
      </c>
      <c r="I30" s="80">
        <v>1</v>
      </c>
      <c r="J30" s="50" t="s">
        <v>17</v>
      </c>
      <c r="K30" s="50" t="s">
        <v>21</v>
      </c>
      <c r="L30" s="86"/>
      <c r="M30" s="65"/>
      <c r="N30" s="86"/>
      <c r="O30" s="83"/>
      <c r="P30" s="83"/>
      <c r="Q30" s="115" t="s">
        <v>240</v>
      </c>
      <c r="R30" s="155"/>
      <c r="S30" s="110"/>
      <c r="T30" s="6"/>
      <c r="U30" s="6"/>
      <c r="V30" s="6"/>
      <c r="W30" s="61"/>
      <c r="X30" s="61"/>
    </row>
    <row r="31" spans="1:24" ht="53.25" customHeight="1" x14ac:dyDescent="0.25">
      <c r="A31" s="162"/>
      <c r="B31" s="165"/>
      <c r="C31" s="2" t="s">
        <v>109</v>
      </c>
      <c r="D31" s="1" t="s">
        <v>241</v>
      </c>
      <c r="E31" s="116" t="s">
        <v>124</v>
      </c>
      <c r="F31" s="1"/>
      <c r="G31" s="15">
        <v>0</v>
      </c>
      <c r="H31" s="15">
        <v>0</v>
      </c>
      <c r="I31" s="124">
        <v>1E-3</v>
      </c>
      <c r="J31" s="50" t="s">
        <v>17</v>
      </c>
      <c r="K31" s="50" t="s">
        <v>23</v>
      </c>
      <c r="L31" s="86"/>
      <c r="M31" s="86"/>
      <c r="N31" s="86"/>
      <c r="O31" s="65" t="e">
        <f>+#REF!</f>
        <v>#REF!</v>
      </c>
      <c r="P31" s="83" t="e">
        <f>+AVERAGE(L31:O31)</f>
        <v>#REF!</v>
      </c>
      <c r="Q31" s="115" t="s">
        <v>242</v>
      </c>
      <c r="R31" s="156"/>
      <c r="S31" s="72"/>
      <c r="T31" s="6"/>
      <c r="U31" s="6"/>
      <c r="V31" s="6"/>
      <c r="W31" s="61"/>
      <c r="X31" s="61"/>
    </row>
    <row r="32" spans="1:24" ht="50.25" customHeight="1" x14ac:dyDescent="0.25">
      <c r="A32" s="160" t="s">
        <v>37</v>
      </c>
      <c r="B32" s="154" t="s">
        <v>54</v>
      </c>
      <c r="C32" s="2" t="s">
        <v>80</v>
      </c>
      <c r="D32" s="1" t="s">
        <v>162</v>
      </c>
      <c r="E32" s="113" t="s">
        <v>12</v>
      </c>
      <c r="F32" s="1"/>
      <c r="G32" s="15">
        <v>0.5</v>
      </c>
      <c r="H32" s="15" t="s">
        <v>113</v>
      </c>
      <c r="I32" s="15">
        <v>1</v>
      </c>
      <c r="J32" s="50" t="s">
        <v>17</v>
      </c>
      <c r="K32" s="50" t="s">
        <v>21</v>
      </c>
      <c r="L32" s="86"/>
      <c r="M32" s="86"/>
      <c r="N32" s="86"/>
      <c r="O32" s="65"/>
      <c r="P32" s="83"/>
      <c r="Q32" s="110" t="s">
        <v>163</v>
      </c>
      <c r="R32" s="110" t="s">
        <v>164</v>
      </c>
      <c r="S32" s="110"/>
      <c r="T32" s="110"/>
      <c r="U32" s="6"/>
      <c r="V32" s="6"/>
      <c r="W32" s="61"/>
      <c r="X32" s="61"/>
    </row>
    <row r="33" spans="1:24" ht="38.25" x14ac:dyDescent="0.25">
      <c r="A33" s="162"/>
      <c r="B33" s="156"/>
      <c r="C33" s="2" t="s">
        <v>81</v>
      </c>
      <c r="D33" s="1" t="s">
        <v>165</v>
      </c>
      <c r="E33" s="113" t="s">
        <v>12</v>
      </c>
      <c r="F33" s="1"/>
      <c r="G33" s="15">
        <v>0.5</v>
      </c>
      <c r="H33" s="15" t="s">
        <v>113</v>
      </c>
      <c r="I33" s="15">
        <v>1</v>
      </c>
      <c r="J33" s="50" t="s">
        <v>17</v>
      </c>
      <c r="K33" s="50" t="s">
        <v>21</v>
      </c>
      <c r="L33" s="86"/>
      <c r="M33" s="86"/>
      <c r="N33" s="86"/>
      <c r="O33" s="65" t="e">
        <f>+#REF!</f>
        <v>#REF!</v>
      </c>
      <c r="P33" s="83" t="e">
        <f>+AVERAGE(L33:O33)</f>
        <v>#REF!</v>
      </c>
      <c r="Q33" s="110" t="s">
        <v>166</v>
      </c>
      <c r="R33" s="110"/>
      <c r="S33" s="72"/>
      <c r="T33" s="6"/>
      <c r="U33" s="6"/>
      <c r="V33" s="6"/>
      <c r="W33" s="61"/>
      <c r="X33" s="61"/>
    </row>
    <row r="34" spans="1:24" ht="63.75" x14ac:dyDescent="0.25">
      <c r="A34" s="108" t="s">
        <v>37</v>
      </c>
      <c r="B34" s="71" t="s">
        <v>55</v>
      </c>
      <c r="C34" s="74"/>
      <c r="D34" s="1" t="s">
        <v>31</v>
      </c>
      <c r="E34" s="73" t="s">
        <v>11</v>
      </c>
      <c r="F34" s="73" t="s">
        <v>42</v>
      </c>
      <c r="G34" s="15">
        <v>0.9</v>
      </c>
      <c r="H34" s="15" t="s">
        <v>25</v>
      </c>
      <c r="I34" s="15">
        <v>1</v>
      </c>
      <c r="J34" s="50" t="s">
        <v>17</v>
      </c>
      <c r="K34" s="50" t="s">
        <v>24</v>
      </c>
      <c r="L34" s="86"/>
      <c r="M34" s="86"/>
      <c r="N34" s="86"/>
      <c r="O34" s="65" t="e">
        <f>+#REF!</f>
        <v>#REF!</v>
      </c>
      <c r="P34" s="83" t="e">
        <f>+AVERAGE(L34:O34)</f>
        <v>#REF!</v>
      </c>
      <c r="Q34" s="72" t="s">
        <v>33</v>
      </c>
      <c r="R34" s="72" t="s">
        <v>40</v>
      </c>
      <c r="S34" s="72"/>
      <c r="T34" s="6"/>
      <c r="U34" s="6"/>
      <c r="V34" s="6"/>
      <c r="W34" s="61"/>
      <c r="X34" s="61"/>
    </row>
    <row r="35" spans="1:24" ht="66" customHeight="1" x14ac:dyDescent="0.25">
      <c r="A35" s="160" t="s">
        <v>37</v>
      </c>
      <c r="B35" s="154" t="s">
        <v>56</v>
      </c>
      <c r="C35" s="39" t="s">
        <v>167</v>
      </c>
      <c r="D35" s="1" t="s">
        <v>168</v>
      </c>
      <c r="E35" s="113" t="s">
        <v>124</v>
      </c>
      <c r="F35" s="1"/>
      <c r="G35" s="15">
        <v>0.7</v>
      </c>
      <c r="H35" s="15" t="s">
        <v>22</v>
      </c>
      <c r="I35" s="15">
        <v>0.9</v>
      </c>
      <c r="J35" s="50" t="s">
        <v>17</v>
      </c>
      <c r="K35" s="50" t="s">
        <v>23</v>
      </c>
      <c r="L35" s="86"/>
      <c r="M35" s="86"/>
      <c r="N35" s="86"/>
      <c r="O35" s="65"/>
      <c r="P35" s="83"/>
      <c r="Q35" s="110" t="s">
        <v>169</v>
      </c>
      <c r="R35" s="110" t="s">
        <v>170</v>
      </c>
      <c r="S35" s="110"/>
      <c r="T35" s="110"/>
      <c r="U35" s="6"/>
      <c r="V35" s="6"/>
      <c r="W35" s="61"/>
      <c r="X35" s="61"/>
    </row>
    <row r="36" spans="1:24" ht="63.75" customHeight="1" x14ac:dyDescent="0.25">
      <c r="A36" s="162"/>
      <c r="B36" s="156"/>
      <c r="C36" s="39" t="s">
        <v>82</v>
      </c>
      <c r="D36" s="1" t="s">
        <v>171</v>
      </c>
      <c r="E36" s="113" t="s">
        <v>124</v>
      </c>
      <c r="F36" s="1"/>
      <c r="G36" s="15">
        <v>0.65</v>
      </c>
      <c r="H36" s="15" t="s">
        <v>172</v>
      </c>
      <c r="I36" s="15">
        <v>0.9</v>
      </c>
      <c r="J36" s="50" t="s">
        <v>17</v>
      </c>
      <c r="K36" s="50" t="s">
        <v>23</v>
      </c>
      <c r="L36" s="86"/>
      <c r="M36" s="86"/>
      <c r="N36" s="86"/>
      <c r="O36" s="65" t="e">
        <f>+#REF!</f>
        <v>#REF!</v>
      </c>
      <c r="P36" s="83" t="e">
        <f>+AVERAGE(L36:O36)</f>
        <v>#REF!</v>
      </c>
      <c r="Q36" s="110" t="s">
        <v>173</v>
      </c>
      <c r="R36" s="110"/>
      <c r="S36" s="72"/>
      <c r="T36" s="6"/>
      <c r="U36" s="6"/>
      <c r="V36" s="6"/>
      <c r="W36" s="61"/>
      <c r="X36" s="61"/>
    </row>
    <row r="37" spans="1:24" ht="51" customHeight="1" x14ac:dyDescent="0.25">
      <c r="A37" s="157" t="s">
        <v>37</v>
      </c>
      <c r="B37" s="154" t="s">
        <v>57</v>
      </c>
      <c r="C37" s="39" t="s">
        <v>102</v>
      </c>
      <c r="D37" s="1" t="s">
        <v>227</v>
      </c>
      <c r="E37" s="4" t="s">
        <v>124</v>
      </c>
      <c r="F37" s="1"/>
      <c r="G37" s="4">
        <v>0.5</v>
      </c>
      <c r="H37" s="23" t="s">
        <v>113</v>
      </c>
      <c r="I37" s="4">
        <v>1</v>
      </c>
      <c r="J37" s="23" t="s">
        <v>17</v>
      </c>
      <c r="K37" s="3" t="s">
        <v>23</v>
      </c>
      <c r="L37" s="99" t="e">
        <f>#REF!</f>
        <v>#REF!</v>
      </c>
      <c r="M37" s="100" t="e">
        <f>#REF!</f>
        <v>#REF!</v>
      </c>
      <c r="N37" s="99" t="e">
        <f>#REF!</f>
        <v>#REF!</v>
      </c>
      <c r="O37" s="66" t="e">
        <f>#REF!</f>
        <v>#REF!</v>
      </c>
      <c r="P37" s="91" t="e">
        <f>AVERAGE(L37,M37,N37,O37)</f>
        <v>#REF!</v>
      </c>
      <c r="Q37" s="110" t="s">
        <v>228</v>
      </c>
      <c r="R37" s="154" t="s">
        <v>229</v>
      </c>
      <c r="S37" s="110"/>
      <c r="T37" s="110"/>
      <c r="U37" s="6"/>
      <c r="V37" s="6"/>
      <c r="W37" s="23">
        <v>56</v>
      </c>
      <c r="X37" s="23">
        <v>60</v>
      </c>
    </row>
    <row r="38" spans="1:24" ht="25.5" x14ac:dyDescent="0.25">
      <c r="A38" s="159"/>
      <c r="B38" s="155"/>
      <c r="C38" s="39" t="s">
        <v>103</v>
      </c>
      <c r="D38" s="1" t="s">
        <v>230</v>
      </c>
      <c r="E38" s="4" t="s">
        <v>124</v>
      </c>
      <c r="F38" s="1"/>
      <c r="G38" s="4">
        <v>0.5</v>
      </c>
      <c r="H38" s="23" t="s">
        <v>113</v>
      </c>
      <c r="I38" s="4">
        <v>1</v>
      </c>
      <c r="J38" s="23" t="s">
        <v>17</v>
      </c>
      <c r="K38" s="113" t="s">
        <v>23</v>
      </c>
      <c r="L38" s="99" t="e">
        <f>#REF!</f>
        <v>#REF!</v>
      </c>
      <c r="M38" s="100" t="e">
        <f>#REF!</f>
        <v>#REF!</v>
      </c>
      <c r="N38" s="99" t="e">
        <f>#REF!</f>
        <v>#REF!</v>
      </c>
      <c r="O38" s="66" t="e">
        <f>#REF!</f>
        <v>#REF!</v>
      </c>
      <c r="P38" s="91" t="e">
        <f>AVERAGE(L38,M38,N38,O38)</f>
        <v>#REF!</v>
      </c>
      <c r="Q38" s="110" t="s">
        <v>228</v>
      </c>
      <c r="R38" s="155"/>
      <c r="S38" s="45"/>
      <c r="T38" s="6"/>
      <c r="U38" s="6"/>
      <c r="V38" s="6"/>
      <c r="W38" s="23">
        <v>56</v>
      </c>
      <c r="X38" s="23">
        <v>60</v>
      </c>
    </row>
    <row r="39" spans="1:24" ht="25.5" x14ac:dyDescent="0.25">
      <c r="A39" s="159"/>
      <c r="B39" s="155"/>
      <c r="C39" s="39" t="s">
        <v>104</v>
      </c>
      <c r="D39" s="1" t="s">
        <v>231</v>
      </c>
      <c r="E39" s="4" t="s">
        <v>12</v>
      </c>
      <c r="F39" s="1"/>
      <c r="G39" s="4">
        <v>0.5</v>
      </c>
      <c r="H39" s="23" t="s">
        <v>113</v>
      </c>
      <c r="I39" s="4">
        <v>1</v>
      </c>
      <c r="J39" s="23" t="s">
        <v>17</v>
      </c>
      <c r="K39" s="113" t="s">
        <v>23</v>
      </c>
      <c r="L39" s="99" t="e">
        <f>#REF!</f>
        <v>#REF!</v>
      </c>
      <c r="M39" s="100" t="e">
        <f>#REF!</f>
        <v>#REF!</v>
      </c>
      <c r="N39" s="99" t="e">
        <f>#REF!</f>
        <v>#REF!</v>
      </c>
      <c r="O39" s="66" t="e">
        <f>#REF!</f>
        <v>#REF!</v>
      </c>
      <c r="P39" s="91" t="e">
        <f>AVERAGE(L39,M39,N39,O39)</f>
        <v>#REF!</v>
      </c>
      <c r="Q39" s="110" t="s">
        <v>228</v>
      </c>
      <c r="R39" s="155"/>
      <c r="S39" s="45"/>
      <c r="T39" s="6"/>
      <c r="U39" s="6"/>
      <c r="V39" s="6"/>
      <c r="W39" s="23">
        <v>56</v>
      </c>
      <c r="X39" s="23">
        <v>60</v>
      </c>
    </row>
    <row r="40" spans="1:24" ht="38.25" x14ac:dyDescent="0.25">
      <c r="A40" s="159"/>
      <c r="B40" s="155"/>
      <c r="C40" s="39" t="s">
        <v>105</v>
      </c>
      <c r="D40" s="1" t="s">
        <v>232</v>
      </c>
      <c r="E40" s="4" t="s">
        <v>12</v>
      </c>
      <c r="F40" s="1"/>
      <c r="G40" s="4">
        <v>0.5</v>
      </c>
      <c r="H40" s="23" t="s">
        <v>113</v>
      </c>
      <c r="I40" s="4">
        <v>1</v>
      </c>
      <c r="J40" s="23" t="s">
        <v>17</v>
      </c>
      <c r="K40" s="113" t="s">
        <v>23</v>
      </c>
      <c r="L40" s="99"/>
      <c r="M40" s="100"/>
      <c r="N40" s="99"/>
      <c r="O40" s="66"/>
      <c r="P40" s="91"/>
      <c r="Q40" s="110" t="s">
        <v>233</v>
      </c>
      <c r="R40" s="155"/>
      <c r="S40" s="110"/>
      <c r="T40" s="6"/>
      <c r="U40" s="6"/>
      <c r="V40" s="6"/>
      <c r="W40" s="23"/>
      <c r="X40" s="23"/>
    </row>
    <row r="41" spans="1:24" ht="25.5" x14ac:dyDescent="0.25">
      <c r="A41" s="158"/>
      <c r="B41" s="156"/>
      <c r="C41" s="39" t="s">
        <v>106</v>
      </c>
      <c r="D41" s="1" t="s">
        <v>234</v>
      </c>
      <c r="E41" s="4" t="s">
        <v>12</v>
      </c>
      <c r="F41" s="1"/>
      <c r="G41" s="4">
        <v>0.5</v>
      </c>
      <c r="H41" s="23" t="s">
        <v>113</v>
      </c>
      <c r="I41" s="4">
        <v>1</v>
      </c>
      <c r="J41" s="23" t="s">
        <v>17</v>
      </c>
      <c r="K41" s="3" t="s">
        <v>116</v>
      </c>
      <c r="L41" s="99" t="e">
        <f>#REF!</f>
        <v>#REF!</v>
      </c>
      <c r="M41" s="100" t="e">
        <f>#REF!</f>
        <v>#REF!</v>
      </c>
      <c r="N41" s="99" t="e">
        <f>#REF!</f>
        <v>#REF!</v>
      </c>
      <c r="O41" s="66" t="e">
        <f>#REF!</f>
        <v>#REF!</v>
      </c>
      <c r="P41" s="91" t="e">
        <f>AVERAGE(L41,M41,N41,O41)</f>
        <v>#REF!</v>
      </c>
      <c r="Q41" s="110" t="s">
        <v>233</v>
      </c>
      <c r="R41" s="156"/>
      <c r="S41" s="45"/>
      <c r="T41" s="6"/>
      <c r="U41" s="6"/>
      <c r="V41" s="6"/>
      <c r="W41" s="23">
        <v>56</v>
      </c>
      <c r="X41" s="23">
        <v>60</v>
      </c>
    </row>
    <row r="42" spans="1:24" ht="68.25" customHeight="1" x14ac:dyDescent="0.25">
      <c r="A42" s="160" t="s">
        <v>37</v>
      </c>
      <c r="B42" s="154" t="s">
        <v>58</v>
      </c>
      <c r="C42" s="39" t="s">
        <v>87</v>
      </c>
      <c r="D42" s="1" t="s">
        <v>187</v>
      </c>
      <c r="E42" s="50" t="s">
        <v>12</v>
      </c>
      <c r="F42" s="1"/>
      <c r="G42" s="23"/>
      <c r="H42" s="23"/>
      <c r="I42" s="37">
        <v>1</v>
      </c>
      <c r="J42" s="23" t="s">
        <v>17</v>
      </c>
      <c r="K42" s="113" t="s">
        <v>21</v>
      </c>
      <c r="L42" s="99"/>
      <c r="M42" s="100"/>
      <c r="N42" s="99"/>
      <c r="O42" s="66"/>
      <c r="P42" s="91"/>
      <c r="Q42" s="110" t="s">
        <v>188</v>
      </c>
      <c r="R42" s="154" t="s">
        <v>189</v>
      </c>
      <c r="S42" s="110"/>
      <c r="T42" s="110"/>
      <c r="U42" s="6"/>
      <c r="V42" s="6"/>
      <c r="W42" s="23"/>
      <c r="X42" s="23"/>
    </row>
    <row r="43" spans="1:24" ht="53.25" customHeight="1" x14ac:dyDescent="0.25">
      <c r="A43" s="161"/>
      <c r="B43" s="155"/>
      <c r="C43" s="39" t="s">
        <v>88</v>
      </c>
      <c r="D43" s="1" t="s">
        <v>190</v>
      </c>
      <c r="E43" s="50" t="s">
        <v>12</v>
      </c>
      <c r="F43" s="1"/>
      <c r="G43" s="37">
        <v>0.8</v>
      </c>
      <c r="H43" s="50" t="s">
        <v>26</v>
      </c>
      <c r="I43" s="37">
        <v>1</v>
      </c>
      <c r="J43" s="23" t="s">
        <v>17</v>
      </c>
      <c r="K43" s="113" t="s">
        <v>116</v>
      </c>
      <c r="L43" s="99"/>
      <c r="M43" s="100"/>
      <c r="N43" s="99"/>
      <c r="O43" s="66"/>
      <c r="P43" s="91"/>
      <c r="Q43" s="110" t="s">
        <v>191</v>
      </c>
      <c r="R43" s="156"/>
      <c r="S43" s="110"/>
      <c r="T43" s="110"/>
      <c r="U43" s="6"/>
      <c r="V43" s="6"/>
      <c r="W43" s="23"/>
      <c r="X43" s="23"/>
    </row>
    <row r="44" spans="1:24" ht="33.75" customHeight="1" x14ac:dyDescent="0.25">
      <c r="A44" s="161"/>
      <c r="B44" s="155"/>
      <c r="C44" s="39" t="s">
        <v>89</v>
      </c>
      <c r="D44" s="1" t="s">
        <v>192</v>
      </c>
      <c r="E44" s="50" t="s">
        <v>124</v>
      </c>
      <c r="F44" s="1"/>
      <c r="G44" s="37">
        <v>0.05</v>
      </c>
      <c r="H44" s="50" t="s">
        <v>193</v>
      </c>
      <c r="I44" s="37">
        <v>0</v>
      </c>
      <c r="J44" s="23" t="s">
        <v>17</v>
      </c>
      <c r="K44" s="113" t="s">
        <v>116</v>
      </c>
      <c r="L44" s="99"/>
      <c r="M44" s="100"/>
      <c r="N44" s="99"/>
      <c r="O44" s="66"/>
      <c r="P44" s="91"/>
      <c r="Q44" s="110" t="s">
        <v>194</v>
      </c>
      <c r="R44" s="154" t="s">
        <v>209</v>
      </c>
      <c r="S44" s="110"/>
      <c r="T44" s="6"/>
      <c r="U44" s="6"/>
      <c r="V44" s="6"/>
      <c r="W44" s="23"/>
      <c r="X44" s="23"/>
    </row>
    <row r="45" spans="1:24" ht="38.25" customHeight="1" x14ac:dyDescent="0.25">
      <c r="A45" s="161"/>
      <c r="B45" s="155"/>
      <c r="C45" s="39" t="s">
        <v>90</v>
      </c>
      <c r="D45" s="1" t="s">
        <v>195</v>
      </c>
      <c r="E45" s="50" t="s">
        <v>124</v>
      </c>
      <c r="F45" s="1"/>
      <c r="G45" s="37">
        <v>0.05</v>
      </c>
      <c r="H45" s="50" t="s">
        <v>193</v>
      </c>
      <c r="I45" s="37">
        <v>0</v>
      </c>
      <c r="J45" s="23" t="s">
        <v>17</v>
      </c>
      <c r="K45" s="113" t="s">
        <v>116</v>
      </c>
      <c r="L45" s="99"/>
      <c r="M45" s="100"/>
      <c r="N45" s="99"/>
      <c r="O45" s="66"/>
      <c r="P45" s="91"/>
      <c r="Q45" s="110" t="s">
        <v>196</v>
      </c>
      <c r="R45" s="155"/>
      <c r="S45" s="110"/>
      <c r="T45" s="6"/>
      <c r="U45" s="6"/>
      <c r="V45" s="6"/>
      <c r="W45" s="23"/>
      <c r="X45" s="23"/>
    </row>
    <row r="46" spans="1:24" ht="31.5" customHeight="1" x14ac:dyDescent="0.25">
      <c r="A46" s="161"/>
      <c r="B46" s="155"/>
      <c r="C46" s="39" t="s">
        <v>91</v>
      </c>
      <c r="D46" s="1" t="s">
        <v>197</v>
      </c>
      <c r="E46" s="50" t="s">
        <v>124</v>
      </c>
      <c r="F46" s="1"/>
      <c r="G46" s="37">
        <v>0.05</v>
      </c>
      <c r="H46" s="50" t="s">
        <v>193</v>
      </c>
      <c r="I46" s="37">
        <v>0</v>
      </c>
      <c r="J46" s="23" t="s">
        <v>17</v>
      </c>
      <c r="K46" s="113" t="s">
        <v>116</v>
      </c>
      <c r="L46" s="99"/>
      <c r="M46" s="100"/>
      <c r="N46" s="99"/>
      <c r="O46" s="66"/>
      <c r="P46" s="91"/>
      <c r="Q46" s="110" t="s">
        <v>198</v>
      </c>
      <c r="R46" s="155"/>
      <c r="S46" s="110"/>
      <c r="T46" s="6"/>
      <c r="U46" s="6"/>
      <c r="V46" s="6"/>
      <c r="W46" s="23"/>
      <c r="X46" s="23"/>
    </row>
    <row r="47" spans="1:24" ht="38.25" customHeight="1" x14ac:dyDescent="0.25">
      <c r="A47" s="161"/>
      <c r="B47" s="155"/>
      <c r="C47" s="39" t="s">
        <v>92</v>
      </c>
      <c r="D47" s="1" t="s">
        <v>199</v>
      </c>
      <c r="E47" s="50" t="s">
        <v>124</v>
      </c>
      <c r="F47" s="1"/>
      <c r="G47" s="37">
        <v>0.05</v>
      </c>
      <c r="H47" s="50" t="s">
        <v>193</v>
      </c>
      <c r="I47" s="37">
        <v>0</v>
      </c>
      <c r="J47" s="23" t="s">
        <v>17</v>
      </c>
      <c r="K47" s="113" t="s">
        <v>116</v>
      </c>
      <c r="L47" s="99"/>
      <c r="M47" s="100"/>
      <c r="N47" s="99"/>
      <c r="O47" s="66"/>
      <c r="P47" s="91"/>
      <c r="Q47" s="110" t="s">
        <v>200</v>
      </c>
      <c r="R47" s="155"/>
      <c r="S47" s="110"/>
      <c r="T47" s="110"/>
      <c r="U47" s="6"/>
      <c r="V47" s="6"/>
      <c r="W47" s="23"/>
      <c r="X47" s="23"/>
    </row>
    <row r="48" spans="1:24" ht="63" customHeight="1" x14ac:dyDescent="0.25">
      <c r="A48" s="161"/>
      <c r="B48" s="155"/>
      <c r="C48" s="39" t="s">
        <v>93</v>
      </c>
      <c r="D48" s="1" t="s">
        <v>201</v>
      </c>
      <c r="E48" s="50" t="s">
        <v>12</v>
      </c>
      <c r="F48" s="1"/>
      <c r="G48" s="23">
        <v>3</v>
      </c>
      <c r="H48" s="23">
        <v>2</v>
      </c>
      <c r="I48" s="23">
        <v>1</v>
      </c>
      <c r="J48" s="23" t="s">
        <v>153</v>
      </c>
      <c r="K48" s="113" t="s">
        <v>116</v>
      </c>
      <c r="L48" s="99"/>
      <c r="M48" s="100"/>
      <c r="N48" s="99"/>
      <c r="O48" s="66"/>
      <c r="P48" s="91"/>
      <c r="Q48" s="110" t="s">
        <v>202</v>
      </c>
      <c r="R48" s="156"/>
      <c r="S48" s="110"/>
      <c r="T48" s="110"/>
      <c r="U48" s="6"/>
      <c r="V48" s="6"/>
      <c r="W48" s="23"/>
      <c r="X48" s="23"/>
    </row>
    <row r="49" spans="1:24" ht="40.5" customHeight="1" x14ac:dyDescent="0.25">
      <c r="A49" s="161"/>
      <c r="B49" s="155"/>
      <c r="C49" s="39" t="s">
        <v>94</v>
      </c>
      <c r="D49" s="1" t="s">
        <v>203</v>
      </c>
      <c r="E49" s="50" t="s">
        <v>12</v>
      </c>
      <c r="F49" s="1"/>
      <c r="G49" s="23"/>
      <c r="H49" s="23"/>
      <c r="I49" s="37">
        <v>1</v>
      </c>
      <c r="J49" s="23" t="s">
        <v>17</v>
      </c>
      <c r="K49" s="113" t="s">
        <v>116</v>
      </c>
      <c r="L49" s="99"/>
      <c r="M49" s="100"/>
      <c r="N49" s="99"/>
      <c r="O49" s="66"/>
      <c r="P49" s="91"/>
      <c r="Q49" s="110" t="s">
        <v>204</v>
      </c>
      <c r="R49" s="154" t="s">
        <v>208</v>
      </c>
      <c r="S49" s="110"/>
      <c r="T49" s="110"/>
      <c r="U49" s="6"/>
      <c r="V49" s="6"/>
      <c r="W49" s="23"/>
      <c r="X49" s="23"/>
    </row>
    <row r="50" spans="1:24" ht="36" customHeight="1" x14ac:dyDescent="0.25">
      <c r="A50" s="162"/>
      <c r="B50" s="156"/>
      <c r="C50" s="39" t="s">
        <v>95</v>
      </c>
      <c r="D50" s="1" t="s">
        <v>205</v>
      </c>
      <c r="E50" s="50" t="s">
        <v>124</v>
      </c>
      <c r="F50" s="1"/>
      <c r="G50" s="37">
        <v>0.8</v>
      </c>
      <c r="H50" s="50" t="s">
        <v>206</v>
      </c>
      <c r="I50" s="37">
        <v>1</v>
      </c>
      <c r="J50" s="23" t="s">
        <v>17</v>
      </c>
      <c r="K50" s="113" t="s">
        <v>116</v>
      </c>
      <c r="L50" s="99" t="e">
        <f>#REF!</f>
        <v>#REF!</v>
      </c>
      <c r="M50" s="66" t="e">
        <f>#REF!</f>
        <v>#REF!</v>
      </c>
      <c r="N50" s="101" t="e">
        <f>#REF!</f>
        <v>#REF!</v>
      </c>
      <c r="O50" s="66" t="e">
        <f>#REF!</f>
        <v>#REF!</v>
      </c>
      <c r="P50" s="91" t="e">
        <f>AVERAGE(L50,M50,N50,O50)</f>
        <v>#REF!</v>
      </c>
      <c r="Q50" s="110" t="s">
        <v>207</v>
      </c>
      <c r="R50" s="156"/>
      <c r="S50" s="110"/>
      <c r="T50" s="110"/>
      <c r="U50" s="6"/>
      <c r="V50" s="6"/>
      <c r="W50" s="23">
        <v>11</v>
      </c>
      <c r="X50" s="23">
        <v>15</v>
      </c>
    </row>
    <row r="51" spans="1:24" ht="39.75" customHeight="1" x14ac:dyDescent="0.25">
      <c r="A51" s="157" t="s">
        <v>37</v>
      </c>
      <c r="B51" s="154" t="s">
        <v>13</v>
      </c>
      <c r="C51" s="39" t="s">
        <v>96</v>
      </c>
      <c r="D51" s="1" t="s">
        <v>210</v>
      </c>
      <c r="E51" s="50" t="s">
        <v>12</v>
      </c>
      <c r="F51" s="1"/>
      <c r="G51" s="37">
        <v>0.5</v>
      </c>
      <c r="H51" s="36" t="s">
        <v>113</v>
      </c>
      <c r="I51" s="37">
        <v>1</v>
      </c>
      <c r="J51" s="36" t="s">
        <v>17</v>
      </c>
      <c r="K51" s="36" t="s">
        <v>116</v>
      </c>
      <c r="L51" s="90"/>
      <c r="M51" s="65" t="e">
        <f>#REF!</f>
        <v>#REF!</v>
      </c>
      <c r="N51" s="92"/>
      <c r="O51" s="83" t="e">
        <f>#REF!</f>
        <v>#REF!</v>
      </c>
      <c r="P51" s="83" t="e">
        <f>AVERAGE(M51,O51)</f>
        <v>#REF!</v>
      </c>
      <c r="Q51" s="110" t="s">
        <v>211</v>
      </c>
      <c r="R51" s="154" t="s">
        <v>212</v>
      </c>
      <c r="S51" s="110"/>
      <c r="T51" s="110"/>
      <c r="U51" s="6"/>
      <c r="V51" s="6"/>
      <c r="W51" s="61">
        <v>0.50009999999999999</v>
      </c>
      <c r="X51" s="61">
        <v>0.79990000000000006</v>
      </c>
    </row>
    <row r="52" spans="1:24" ht="25.5" customHeight="1" x14ac:dyDescent="0.25">
      <c r="A52" s="159"/>
      <c r="B52" s="155"/>
      <c r="C52" s="39" t="s">
        <v>97</v>
      </c>
      <c r="D52" s="1" t="s">
        <v>213</v>
      </c>
      <c r="E52" s="50" t="s">
        <v>12</v>
      </c>
      <c r="F52" s="1"/>
      <c r="G52" s="37">
        <v>0.5</v>
      </c>
      <c r="H52" s="50" t="s">
        <v>113</v>
      </c>
      <c r="I52" s="37">
        <v>1</v>
      </c>
      <c r="J52" s="36" t="s">
        <v>17</v>
      </c>
      <c r="K52" s="36" t="s">
        <v>116</v>
      </c>
      <c r="L52" s="90"/>
      <c r="M52" s="65" t="e">
        <f>#REF!</f>
        <v>#REF!</v>
      </c>
      <c r="N52" s="92"/>
      <c r="O52" s="64" t="e">
        <f>#REF!</f>
        <v>#REF!</v>
      </c>
      <c r="P52" s="83" t="e">
        <f>AVERAGE(M52,O52)</f>
        <v>#REF!</v>
      </c>
      <c r="Q52" s="110" t="s">
        <v>214</v>
      </c>
      <c r="R52" s="155"/>
      <c r="S52" s="45"/>
      <c r="T52" s="6"/>
      <c r="U52" s="6"/>
      <c r="V52" s="6"/>
      <c r="W52" s="61">
        <v>0.80010000000000003</v>
      </c>
      <c r="X52" s="61">
        <v>0.99990000000000001</v>
      </c>
    </row>
    <row r="53" spans="1:24" ht="25.5" x14ac:dyDescent="0.25">
      <c r="A53" s="159"/>
      <c r="B53" s="155"/>
      <c r="C53" s="39" t="s">
        <v>98</v>
      </c>
      <c r="D53" s="1" t="s">
        <v>215</v>
      </c>
      <c r="E53" s="50" t="s">
        <v>12</v>
      </c>
      <c r="F53" s="1"/>
      <c r="G53" s="37">
        <v>0.5</v>
      </c>
      <c r="H53" s="50" t="s">
        <v>113</v>
      </c>
      <c r="I53" s="37">
        <v>1</v>
      </c>
      <c r="J53" s="14" t="s">
        <v>17</v>
      </c>
      <c r="K53" s="50" t="s">
        <v>116</v>
      </c>
      <c r="L53" s="86"/>
      <c r="M53" s="69"/>
      <c r="N53" s="86"/>
      <c r="O53" s="64" t="e">
        <f>#REF!</f>
        <v>#REF!</v>
      </c>
      <c r="P53" s="83" t="e">
        <f>O53</f>
        <v>#REF!</v>
      </c>
      <c r="Q53" s="110" t="s">
        <v>216</v>
      </c>
      <c r="R53" s="156"/>
      <c r="S53" s="45"/>
      <c r="T53" s="6"/>
      <c r="U53" s="6"/>
      <c r="V53" s="6"/>
      <c r="W53" s="61">
        <v>0.80010000000000003</v>
      </c>
      <c r="X53" s="61">
        <v>0.99990000000000001</v>
      </c>
    </row>
    <row r="54" spans="1:24" ht="54.75" customHeight="1" x14ac:dyDescent="0.25">
      <c r="A54" s="157" t="s">
        <v>37</v>
      </c>
      <c r="B54" s="154" t="s">
        <v>59</v>
      </c>
      <c r="C54" s="39" t="s">
        <v>99</v>
      </c>
      <c r="D54" s="5" t="s">
        <v>217</v>
      </c>
      <c r="E54" s="50" t="s">
        <v>11</v>
      </c>
      <c r="F54" s="5"/>
      <c r="G54" s="16">
        <v>0.4</v>
      </c>
      <c r="H54" s="16" t="s">
        <v>218</v>
      </c>
      <c r="I54" s="16">
        <v>0.8</v>
      </c>
      <c r="J54" s="14" t="s">
        <v>17</v>
      </c>
      <c r="K54" s="14" t="s">
        <v>24</v>
      </c>
      <c r="L54" s="24" t="e">
        <f>#REF!</f>
        <v>#REF!</v>
      </c>
      <c r="M54" s="94" t="e">
        <f>#REF!</f>
        <v>#REF!</v>
      </c>
      <c r="N54" s="65" t="e">
        <f>#REF!</f>
        <v>#REF!</v>
      </c>
      <c r="O54" s="65" t="e">
        <f>#REF!/4</f>
        <v>#REF!</v>
      </c>
      <c r="P54" s="83" t="e">
        <f>AVERAGE(L54,M54,N54,O54)</f>
        <v>#REF!</v>
      </c>
      <c r="Q54" s="110" t="s">
        <v>219</v>
      </c>
      <c r="R54" s="154" t="s">
        <v>220</v>
      </c>
      <c r="S54" s="110"/>
      <c r="T54" s="110"/>
      <c r="U54" s="6"/>
      <c r="V54" s="6"/>
      <c r="W54" s="61">
        <v>0.1701</v>
      </c>
      <c r="X54" s="62">
        <v>0.24989999999999998</v>
      </c>
    </row>
    <row r="55" spans="1:24" ht="42" customHeight="1" x14ac:dyDescent="0.25">
      <c r="A55" s="159"/>
      <c r="B55" s="155"/>
      <c r="C55" s="39" t="s">
        <v>100</v>
      </c>
      <c r="D55" s="5" t="s">
        <v>221</v>
      </c>
      <c r="E55" s="50" t="s">
        <v>12</v>
      </c>
      <c r="F55" s="5"/>
      <c r="G55" s="16">
        <v>0.5</v>
      </c>
      <c r="H55" s="16" t="s">
        <v>222</v>
      </c>
      <c r="I55" s="16">
        <v>1</v>
      </c>
      <c r="J55" s="50" t="s">
        <v>17</v>
      </c>
      <c r="K55" s="50" t="s">
        <v>23</v>
      </c>
      <c r="L55" s="24"/>
      <c r="M55" s="94"/>
      <c r="N55" s="65"/>
      <c r="O55" s="65"/>
      <c r="P55" s="83"/>
      <c r="Q55" s="110" t="s">
        <v>223</v>
      </c>
      <c r="R55" s="155"/>
      <c r="S55" s="110"/>
      <c r="T55" s="6"/>
      <c r="U55" s="6"/>
      <c r="V55" s="6"/>
      <c r="W55" s="61"/>
      <c r="X55" s="62"/>
    </row>
    <row r="56" spans="1:24" ht="40.5" customHeight="1" x14ac:dyDescent="0.25">
      <c r="A56" s="158"/>
      <c r="B56" s="156"/>
      <c r="C56" s="39" t="s">
        <v>101</v>
      </c>
      <c r="D56" s="5" t="s">
        <v>224</v>
      </c>
      <c r="E56" s="50" t="s">
        <v>12</v>
      </c>
      <c r="F56" s="5"/>
      <c r="G56" s="12">
        <v>0.1</v>
      </c>
      <c r="H56" s="12" t="s">
        <v>225</v>
      </c>
      <c r="I56" s="12">
        <v>0.01</v>
      </c>
      <c r="J56" s="14" t="s">
        <v>17</v>
      </c>
      <c r="K56" s="14" t="s">
        <v>24</v>
      </c>
      <c r="L56" s="24" t="e">
        <f>#REF!</f>
        <v>#REF!</v>
      </c>
      <c r="M56" s="94" t="e">
        <f>#REF!</f>
        <v>#REF!</v>
      </c>
      <c r="N56" s="65" t="e">
        <f>#REF!</f>
        <v>#REF!</v>
      </c>
      <c r="O56" s="94" t="e">
        <f>#REF!/4</f>
        <v>#REF!</v>
      </c>
      <c r="P56" s="83" t="e">
        <f>AVERAGE(L56,M56,N56,O56)</f>
        <v>#REF!</v>
      </c>
      <c r="Q56" s="110" t="s">
        <v>226</v>
      </c>
      <c r="R56" s="156"/>
      <c r="S56" s="45"/>
      <c r="T56" s="6"/>
      <c r="U56" s="6"/>
      <c r="V56" s="6"/>
      <c r="W56" s="61">
        <v>0.1701</v>
      </c>
      <c r="X56" s="62">
        <v>0.24989999999999998</v>
      </c>
    </row>
    <row r="57" spans="1:24" ht="38.25" x14ac:dyDescent="0.25">
      <c r="A57" s="157" t="s">
        <v>43</v>
      </c>
      <c r="B57" s="154" t="s">
        <v>60</v>
      </c>
      <c r="C57" s="39" t="s">
        <v>110</v>
      </c>
      <c r="D57" s="5" t="s">
        <v>244</v>
      </c>
      <c r="E57" s="50" t="s">
        <v>12</v>
      </c>
      <c r="F57" s="5"/>
      <c r="G57" s="12">
        <v>0.5</v>
      </c>
      <c r="H57" s="12" t="s">
        <v>113</v>
      </c>
      <c r="I57" s="12">
        <v>1</v>
      </c>
      <c r="J57" s="21" t="s">
        <v>17</v>
      </c>
      <c r="K57" s="21" t="s">
        <v>21</v>
      </c>
      <c r="L57" s="24" t="e">
        <f>#REF!</f>
        <v>#REF!</v>
      </c>
      <c r="M57" s="65" t="e">
        <f>#REF!</f>
        <v>#REF!</v>
      </c>
      <c r="N57" s="25" t="e">
        <f>#REF!</f>
        <v>#REF!</v>
      </c>
      <c r="O57" s="94" t="e">
        <f>#REF!</f>
        <v>#REF!</v>
      </c>
      <c r="P57" s="83" t="e">
        <f>AVERAGE(L57,M57,N57,O57)</f>
        <v>#REF!</v>
      </c>
      <c r="Q57" s="115" t="s">
        <v>245</v>
      </c>
      <c r="R57" s="114" t="s">
        <v>246</v>
      </c>
      <c r="S57" s="114"/>
      <c r="T57" s="114"/>
      <c r="U57" s="6"/>
      <c r="V57" s="6"/>
      <c r="W57" s="61">
        <v>5.0099999999999999E-2</v>
      </c>
      <c r="X57" s="61">
        <v>7.9899999999999999E-2</v>
      </c>
    </row>
    <row r="58" spans="1:24" ht="25.5" customHeight="1" x14ac:dyDescent="0.25">
      <c r="A58" s="158"/>
      <c r="B58" s="156"/>
      <c r="C58" s="39" t="s">
        <v>111</v>
      </c>
      <c r="D58" s="5" t="s">
        <v>247</v>
      </c>
      <c r="E58" s="50" t="s">
        <v>124</v>
      </c>
      <c r="F58" s="5"/>
      <c r="G58" s="12">
        <v>0.5</v>
      </c>
      <c r="H58" s="12" t="s">
        <v>113</v>
      </c>
      <c r="I58" s="12">
        <v>1</v>
      </c>
      <c r="J58" s="14" t="s">
        <v>17</v>
      </c>
      <c r="K58" s="14" t="s">
        <v>21</v>
      </c>
      <c r="L58" s="24" t="e">
        <f>#REF!</f>
        <v>#REF!</v>
      </c>
      <c r="M58" s="65" t="e">
        <f>#REF!</f>
        <v>#REF!</v>
      </c>
      <c r="N58" s="25" t="e">
        <f>#REF!</f>
        <v>#REF!</v>
      </c>
      <c r="O58" s="64" t="e">
        <f>#REF!</f>
        <v>#REF!</v>
      </c>
      <c r="P58" s="83" t="e">
        <f>AVERAGE(L58,M58,N58,O58)</f>
        <v>#REF!</v>
      </c>
      <c r="Q58" s="115" t="s">
        <v>248</v>
      </c>
      <c r="R58" s="115"/>
      <c r="S58" s="45"/>
      <c r="T58" s="6"/>
      <c r="U58" s="6"/>
      <c r="V58" s="6"/>
      <c r="W58" s="61">
        <v>0.70009999999999994</v>
      </c>
      <c r="X58" s="61">
        <v>0.79990000000000006</v>
      </c>
    </row>
    <row r="59" spans="1:24" x14ac:dyDescent="0.25">
      <c r="A59" s="157"/>
      <c r="B59" s="157"/>
      <c r="C59" s="157"/>
      <c r="D59" s="157"/>
      <c r="E59" s="157"/>
      <c r="F59" s="157"/>
      <c r="G59" s="157"/>
      <c r="H59" s="157"/>
      <c r="I59" s="157"/>
      <c r="J59" s="157"/>
      <c r="K59" s="157"/>
      <c r="L59" s="157"/>
      <c r="M59" s="157"/>
      <c r="N59" s="157"/>
      <c r="O59" s="157"/>
      <c r="P59" s="157"/>
      <c r="Q59" s="157"/>
      <c r="R59" s="157"/>
      <c r="S59" s="45"/>
      <c r="T59" s="6"/>
      <c r="U59" s="6"/>
      <c r="V59" s="6"/>
      <c r="W59" s="61"/>
      <c r="X59" s="61"/>
    </row>
    <row r="60" spans="1:24" x14ac:dyDescent="0.25">
      <c r="A60" s="158"/>
      <c r="B60" s="158"/>
      <c r="C60" s="158"/>
      <c r="D60" s="158"/>
      <c r="E60" s="158"/>
      <c r="F60" s="158"/>
      <c r="G60" s="158"/>
      <c r="H60" s="158"/>
      <c r="I60" s="158"/>
      <c r="J60" s="158"/>
      <c r="K60" s="158"/>
      <c r="L60" s="158"/>
      <c r="M60" s="158"/>
      <c r="N60" s="158"/>
      <c r="O60" s="158"/>
      <c r="P60" s="158"/>
      <c r="Q60" s="158"/>
      <c r="R60" s="158"/>
      <c r="S60" s="45"/>
      <c r="T60" s="6"/>
      <c r="U60" s="6"/>
      <c r="V60" s="6"/>
      <c r="W60" s="61"/>
      <c r="X60" s="61"/>
    </row>
    <row r="61" spans="1:24" x14ac:dyDescent="0.25">
      <c r="A61" s="157"/>
      <c r="B61" s="157"/>
      <c r="C61" s="157"/>
      <c r="D61" s="157"/>
      <c r="E61" s="157"/>
      <c r="F61" s="157"/>
      <c r="G61" s="157"/>
      <c r="H61" s="157"/>
      <c r="I61" s="157"/>
      <c r="J61" s="157"/>
      <c r="K61" s="157"/>
      <c r="L61" s="157"/>
      <c r="M61" s="157"/>
      <c r="N61" s="157"/>
      <c r="O61" s="157"/>
      <c r="P61" s="157"/>
      <c r="Q61" s="157"/>
      <c r="R61" s="157"/>
      <c r="S61" s="45"/>
      <c r="T61" s="6"/>
      <c r="U61" s="6"/>
      <c r="V61" s="6"/>
      <c r="W61" s="61"/>
      <c r="X61" s="61"/>
    </row>
    <row r="62" spans="1:24" ht="66.75" customHeight="1" x14ac:dyDescent="0.25">
      <c r="A62" s="158"/>
      <c r="B62" s="158"/>
      <c r="C62" s="158"/>
      <c r="D62" s="158"/>
      <c r="E62" s="158"/>
      <c r="F62" s="158"/>
      <c r="G62" s="158"/>
      <c r="H62" s="158"/>
      <c r="I62" s="158"/>
      <c r="J62" s="158"/>
      <c r="K62" s="158"/>
      <c r="L62" s="158"/>
      <c r="M62" s="158"/>
      <c r="N62" s="158"/>
      <c r="O62" s="158"/>
      <c r="P62" s="158"/>
      <c r="Q62" s="158"/>
      <c r="R62" s="158"/>
      <c r="S62" s="45"/>
      <c r="T62" s="6"/>
      <c r="U62" s="6"/>
      <c r="V62" s="6"/>
      <c r="W62" s="61"/>
      <c r="X62" s="61"/>
    </row>
    <row r="63" spans="1:24" x14ac:dyDescent="0.25">
      <c r="A63" s="157"/>
      <c r="B63" s="157"/>
      <c r="C63" s="157"/>
      <c r="D63" s="157"/>
      <c r="E63" s="157"/>
      <c r="F63" s="157"/>
      <c r="G63" s="157"/>
      <c r="H63" s="157"/>
      <c r="I63" s="157"/>
      <c r="J63" s="157"/>
      <c r="K63" s="157"/>
      <c r="L63" s="157"/>
      <c r="M63" s="157"/>
      <c r="N63" s="157"/>
      <c r="O63" s="157"/>
      <c r="P63" s="157"/>
      <c r="Q63" s="157"/>
      <c r="R63" s="157"/>
      <c r="S63" s="45"/>
      <c r="T63" s="6"/>
      <c r="U63" s="6"/>
      <c r="V63" s="6"/>
      <c r="W63" s="61"/>
      <c r="X63" s="61"/>
    </row>
    <row r="64" spans="1:24" ht="56.25" customHeight="1" x14ac:dyDescent="0.25">
      <c r="A64" s="158"/>
      <c r="B64" s="158"/>
      <c r="C64" s="158"/>
      <c r="D64" s="158"/>
      <c r="E64" s="158"/>
      <c r="F64" s="158"/>
      <c r="G64" s="158"/>
      <c r="H64" s="158"/>
      <c r="I64" s="158"/>
      <c r="J64" s="158"/>
      <c r="K64" s="158"/>
      <c r="L64" s="158"/>
      <c r="M64" s="158"/>
      <c r="N64" s="158"/>
      <c r="O64" s="158"/>
      <c r="P64" s="158"/>
      <c r="Q64" s="158"/>
      <c r="R64" s="158"/>
      <c r="S64" s="45"/>
      <c r="T64" s="6"/>
      <c r="U64" s="6"/>
      <c r="V64" s="6"/>
      <c r="W64" s="61"/>
      <c r="X64" s="61"/>
    </row>
    <row r="65" spans="1:24" x14ac:dyDescent="0.25">
      <c r="A65" s="157"/>
      <c r="B65" s="157"/>
      <c r="C65" s="157"/>
      <c r="D65" s="157"/>
      <c r="E65" s="157"/>
      <c r="F65" s="157"/>
      <c r="G65" s="157"/>
      <c r="H65" s="157"/>
      <c r="I65" s="157"/>
      <c r="J65" s="157"/>
      <c r="K65" s="157"/>
      <c r="L65" s="157"/>
      <c r="M65" s="157"/>
      <c r="N65" s="157"/>
      <c r="O65" s="157"/>
      <c r="P65" s="157"/>
      <c r="Q65" s="157"/>
      <c r="R65" s="157"/>
      <c r="S65" s="45"/>
      <c r="T65" s="6"/>
      <c r="U65" s="6"/>
      <c r="V65" s="6"/>
      <c r="W65" s="61"/>
      <c r="X65" s="61"/>
    </row>
    <row r="66" spans="1:24" x14ac:dyDescent="0.25">
      <c r="A66" s="158"/>
      <c r="B66" s="158"/>
      <c r="C66" s="158"/>
      <c r="D66" s="158"/>
      <c r="E66" s="158"/>
      <c r="F66" s="158"/>
      <c r="G66" s="158"/>
      <c r="H66" s="158"/>
      <c r="I66" s="158"/>
      <c r="J66" s="158"/>
      <c r="K66" s="158"/>
      <c r="L66" s="158"/>
      <c r="M66" s="158"/>
      <c r="N66" s="158"/>
      <c r="O66" s="158"/>
      <c r="P66" s="158"/>
      <c r="Q66" s="158"/>
      <c r="R66" s="158"/>
      <c r="S66" s="45"/>
      <c r="T66" s="6"/>
      <c r="U66" s="6"/>
      <c r="V66" s="6"/>
      <c r="W66" s="61"/>
      <c r="X66" s="61"/>
    </row>
    <row r="67" spans="1:24" x14ac:dyDescent="0.25">
      <c r="A67" s="157"/>
      <c r="B67" s="157"/>
      <c r="C67" s="157"/>
      <c r="D67" s="157"/>
      <c r="E67" s="157"/>
      <c r="F67" s="157"/>
      <c r="G67" s="157"/>
      <c r="H67" s="157"/>
      <c r="I67" s="157"/>
      <c r="J67" s="157"/>
      <c r="K67" s="157"/>
      <c r="L67" s="157"/>
      <c r="M67" s="157"/>
      <c r="N67" s="157"/>
      <c r="O67" s="157"/>
      <c r="P67" s="157"/>
      <c r="Q67" s="157"/>
      <c r="R67" s="157"/>
      <c r="S67" s="45"/>
      <c r="T67" s="6"/>
      <c r="U67" s="6"/>
      <c r="V67" s="6"/>
      <c r="W67" s="61"/>
      <c r="X67" s="61"/>
    </row>
    <row r="68" spans="1:24" x14ac:dyDescent="0.25">
      <c r="A68" s="158"/>
      <c r="B68" s="158"/>
      <c r="C68" s="158"/>
      <c r="D68" s="158"/>
      <c r="E68" s="158"/>
      <c r="F68" s="158"/>
      <c r="G68" s="158"/>
      <c r="H68" s="158"/>
      <c r="I68" s="158"/>
      <c r="J68" s="158"/>
      <c r="K68" s="158"/>
      <c r="L68" s="158"/>
      <c r="M68" s="158"/>
      <c r="N68" s="158"/>
      <c r="O68" s="158"/>
      <c r="P68" s="158"/>
      <c r="Q68" s="158"/>
      <c r="R68" s="158"/>
      <c r="S68" s="45"/>
      <c r="T68" s="6"/>
      <c r="U68" s="6"/>
      <c r="V68" s="6"/>
      <c r="W68" s="61"/>
      <c r="X68" s="61"/>
    </row>
    <row r="69" spans="1:24" x14ac:dyDescent="0.25">
      <c r="A69" s="157"/>
      <c r="B69" s="157"/>
      <c r="C69" s="157"/>
      <c r="D69" s="157"/>
      <c r="E69" s="157"/>
      <c r="F69" s="157"/>
      <c r="G69" s="157"/>
      <c r="H69" s="157"/>
      <c r="I69" s="157"/>
      <c r="J69" s="157"/>
      <c r="K69" s="157"/>
      <c r="L69" s="157"/>
      <c r="M69" s="157"/>
      <c r="N69" s="157"/>
      <c r="O69" s="157"/>
      <c r="P69" s="157"/>
      <c r="Q69" s="157"/>
      <c r="R69" s="157"/>
      <c r="S69" s="45"/>
      <c r="T69" s="6"/>
      <c r="U69" s="6"/>
      <c r="V69" s="6"/>
      <c r="W69" s="61"/>
      <c r="X69" s="61"/>
    </row>
    <row r="70" spans="1:24" x14ac:dyDescent="0.25">
      <c r="A70" s="158"/>
      <c r="B70" s="158"/>
      <c r="C70" s="158"/>
      <c r="D70" s="158"/>
      <c r="E70" s="158"/>
      <c r="F70" s="158"/>
      <c r="G70" s="158"/>
      <c r="H70" s="158"/>
      <c r="I70" s="158"/>
      <c r="J70" s="158"/>
      <c r="K70" s="158"/>
      <c r="L70" s="158"/>
      <c r="M70" s="158"/>
      <c r="N70" s="158"/>
      <c r="O70" s="158"/>
      <c r="P70" s="158"/>
      <c r="Q70" s="158"/>
      <c r="R70" s="158"/>
      <c r="S70" s="45"/>
      <c r="T70" s="6"/>
      <c r="U70" s="6"/>
      <c r="V70" s="6"/>
      <c r="W70" s="61"/>
      <c r="X70" s="61"/>
    </row>
    <row r="71" spans="1:24" x14ac:dyDescent="0.25">
      <c r="A71" s="157"/>
      <c r="B71" s="157"/>
      <c r="C71" s="157"/>
      <c r="D71" s="157"/>
      <c r="E71" s="157"/>
      <c r="F71" s="157"/>
      <c r="G71" s="157"/>
      <c r="H71" s="157"/>
      <c r="I71" s="157"/>
      <c r="J71" s="157"/>
      <c r="K71" s="157"/>
      <c r="L71" s="157"/>
      <c r="M71" s="157"/>
      <c r="N71" s="157"/>
      <c r="O71" s="157"/>
      <c r="P71" s="157"/>
      <c r="Q71" s="157"/>
      <c r="R71" s="157"/>
      <c r="S71" s="48"/>
      <c r="T71" s="47"/>
      <c r="U71" s="6"/>
      <c r="V71" s="6"/>
      <c r="W71" s="61"/>
      <c r="X71" s="61"/>
    </row>
    <row r="72" spans="1:24" x14ac:dyDescent="0.25">
      <c r="A72" s="158"/>
      <c r="B72" s="158"/>
      <c r="C72" s="158"/>
      <c r="D72" s="158"/>
      <c r="E72" s="158"/>
      <c r="F72" s="158"/>
      <c r="G72" s="158"/>
      <c r="H72" s="158"/>
      <c r="I72" s="158"/>
      <c r="J72" s="158"/>
      <c r="K72" s="158"/>
      <c r="L72" s="158"/>
      <c r="M72" s="158"/>
      <c r="N72" s="158"/>
      <c r="O72" s="158"/>
      <c r="P72" s="158"/>
      <c r="Q72" s="158"/>
      <c r="R72" s="158"/>
      <c r="S72" s="48"/>
      <c r="T72" s="6"/>
      <c r="U72" s="6"/>
      <c r="V72" s="6"/>
      <c r="W72" s="61"/>
      <c r="X72" s="61"/>
    </row>
    <row r="73" spans="1:24" x14ac:dyDescent="0.25">
      <c r="A73" s="157"/>
      <c r="B73" s="157"/>
      <c r="C73" s="157"/>
      <c r="D73" s="157"/>
      <c r="E73" s="157"/>
      <c r="F73" s="157"/>
      <c r="G73" s="157"/>
      <c r="H73" s="157"/>
      <c r="I73" s="157"/>
      <c r="J73" s="157"/>
      <c r="K73" s="157"/>
      <c r="L73" s="157"/>
      <c r="M73" s="157"/>
      <c r="N73" s="157"/>
      <c r="O73" s="157"/>
      <c r="P73" s="157"/>
      <c r="Q73" s="157"/>
      <c r="R73" s="157"/>
      <c r="S73" s="48"/>
      <c r="T73" s="6"/>
      <c r="U73" s="6"/>
      <c r="V73" s="6"/>
      <c r="W73" s="61"/>
      <c r="X73" s="61"/>
    </row>
    <row r="74" spans="1:24" x14ac:dyDescent="0.25">
      <c r="A74" s="158"/>
      <c r="B74" s="158"/>
      <c r="C74" s="158"/>
      <c r="D74" s="158"/>
      <c r="E74" s="158"/>
      <c r="F74" s="158"/>
      <c r="G74" s="158"/>
      <c r="H74" s="158"/>
      <c r="I74" s="158"/>
      <c r="J74" s="158"/>
      <c r="K74" s="158"/>
      <c r="L74" s="158"/>
      <c r="M74" s="158"/>
      <c r="N74" s="158"/>
      <c r="O74" s="158"/>
      <c r="P74" s="158"/>
      <c r="Q74" s="158"/>
      <c r="R74" s="158"/>
      <c r="S74" s="48"/>
      <c r="T74" s="6"/>
      <c r="U74" s="6"/>
      <c r="V74" s="6"/>
      <c r="W74" s="61"/>
      <c r="X74" s="61"/>
    </row>
    <row r="75" spans="1:24" ht="27.75" customHeight="1" x14ac:dyDescent="0.25">
      <c r="A75" s="157"/>
      <c r="B75" s="157"/>
      <c r="C75" s="157"/>
      <c r="D75" s="157"/>
      <c r="E75" s="157"/>
      <c r="F75" s="157"/>
      <c r="G75" s="157"/>
      <c r="H75" s="157"/>
      <c r="I75" s="157"/>
      <c r="J75" s="157"/>
      <c r="K75" s="157"/>
      <c r="L75" s="157"/>
      <c r="M75" s="157"/>
      <c r="N75" s="157"/>
      <c r="O75" s="157"/>
      <c r="P75" s="157"/>
      <c r="Q75" s="157"/>
      <c r="R75" s="157"/>
      <c r="S75" s="45"/>
      <c r="T75" s="6"/>
      <c r="U75" s="6"/>
      <c r="V75" s="6"/>
      <c r="W75" s="63"/>
      <c r="X75" s="63"/>
    </row>
    <row r="76" spans="1:24" ht="48.75" customHeight="1" x14ac:dyDescent="0.25">
      <c r="A76" s="158"/>
      <c r="B76" s="158"/>
      <c r="C76" s="158"/>
      <c r="D76" s="158"/>
      <c r="E76" s="158"/>
      <c r="F76" s="158"/>
      <c r="G76" s="158"/>
      <c r="H76" s="158"/>
      <c r="I76" s="158"/>
      <c r="J76" s="158"/>
      <c r="K76" s="158"/>
      <c r="L76" s="158"/>
      <c r="M76" s="158"/>
      <c r="N76" s="158"/>
      <c r="O76" s="158"/>
      <c r="P76" s="158"/>
      <c r="Q76" s="158"/>
      <c r="R76" s="158"/>
      <c r="S76" s="45"/>
      <c r="T76" s="6"/>
      <c r="U76" s="6"/>
      <c r="V76" s="6"/>
      <c r="W76" s="61"/>
      <c r="X76" s="61"/>
    </row>
    <row r="77" spans="1:24" ht="67.5" customHeight="1" x14ac:dyDescent="0.25">
      <c r="A77" s="157"/>
      <c r="B77" s="157"/>
      <c r="C77" s="157"/>
      <c r="D77" s="157"/>
      <c r="E77" s="157"/>
      <c r="F77" s="157"/>
      <c r="G77" s="157"/>
      <c r="H77" s="157"/>
      <c r="I77" s="157"/>
      <c r="J77" s="157"/>
      <c r="K77" s="157"/>
      <c r="L77" s="157"/>
      <c r="M77" s="157"/>
      <c r="N77" s="157"/>
      <c r="O77" s="157"/>
      <c r="P77" s="157"/>
      <c r="Q77" s="157"/>
      <c r="R77" s="157"/>
      <c r="S77" s="48"/>
      <c r="T77" s="6"/>
      <c r="U77" s="6"/>
      <c r="V77" s="6"/>
      <c r="W77" s="61"/>
      <c r="X77" s="61"/>
    </row>
    <row r="78" spans="1:24" ht="34.5" customHeight="1" x14ac:dyDescent="0.25">
      <c r="A78" s="158"/>
      <c r="B78" s="158"/>
      <c r="C78" s="158"/>
      <c r="D78" s="158"/>
      <c r="E78" s="158"/>
      <c r="F78" s="158"/>
      <c r="G78" s="158"/>
      <c r="H78" s="158"/>
      <c r="I78" s="158"/>
      <c r="J78" s="158"/>
      <c r="K78" s="158"/>
      <c r="L78" s="158"/>
      <c r="M78" s="158"/>
      <c r="N78" s="158"/>
      <c r="O78" s="158"/>
      <c r="P78" s="158"/>
      <c r="Q78" s="158"/>
      <c r="R78" s="158"/>
      <c r="S78" s="45"/>
      <c r="T78" s="6"/>
      <c r="U78" s="6"/>
      <c r="V78" s="6"/>
      <c r="W78" s="61"/>
      <c r="X78" s="61"/>
    </row>
    <row r="79" spans="1:24" ht="49.5" customHeight="1" x14ac:dyDescent="0.25">
      <c r="A79" s="157"/>
      <c r="B79" s="157"/>
      <c r="C79" s="157"/>
      <c r="D79" s="157"/>
      <c r="E79" s="157"/>
      <c r="F79" s="157"/>
      <c r="G79" s="157"/>
      <c r="H79" s="157"/>
      <c r="I79" s="157"/>
      <c r="J79" s="157"/>
      <c r="K79" s="157"/>
      <c r="L79" s="157"/>
      <c r="M79" s="157"/>
      <c r="N79" s="157"/>
      <c r="O79" s="157"/>
      <c r="P79" s="157"/>
      <c r="Q79" s="157"/>
      <c r="R79" s="157"/>
      <c r="S79" s="45"/>
      <c r="T79" s="6"/>
      <c r="U79" s="6"/>
      <c r="V79" s="6"/>
      <c r="W79" s="61"/>
      <c r="X79" s="61"/>
    </row>
    <row r="80" spans="1:24" ht="36" customHeight="1" x14ac:dyDescent="0.25">
      <c r="A80" s="158"/>
      <c r="B80" s="158"/>
      <c r="C80" s="158"/>
      <c r="D80" s="158"/>
      <c r="E80" s="158"/>
      <c r="F80" s="158"/>
      <c r="G80" s="158"/>
      <c r="H80" s="158"/>
      <c r="I80" s="158"/>
      <c r="J80" s="158"/>
      <c r="K80" s="158"/>
      <c r="L80" s="158"/>
      <c r="M80" s="158"/>
      <c r="N80" s="158"/>
      <c r="O80" s="158"/>
      <c r="P80" s="158"/>
      <c r="Q80" s="158"/>
      <c r="R80" s="158"/>
      <c r="S80" s="45"/>
      <c r="T80" s="6"/>
      <c r="U80" s="6"/>
      <c r="V80" s="6"/>
      <c r="W80" s="61"/>
      <c r="X80" s="61"/>
    </row>
    <row r="81" spans="1:24" ht="39" customHeight="1" x14ac:dyDescent="0.25">
      <c r="A81" s="157"/>
      <c r="B81" s="157"/>
      <c r="C81" s="157"/>
      <c r="D81" s="157"/>
      <c r="E81" s="157"/>
      <c r="F81" s="157"/>
      <c r="G81" s="157"/>
      <c r="H81" s="157"/>
      <c r="I81" s="157"/>
      <c r="J81" s="157"/>
      <c r="K81" s="157"/>
      <c r="L81" s="157"/>
      <c r="M81" s="157"/>
      <c r="N81" s="157"/>
      <c r="O81" s="157"/>
      <c r="P81" s="157"/>
      <c r="Q81" s="157"/>
      <c r="R81" s="157"/>
      <c r="S81" s="45"/>
      <c r="T81" s="6"/>
      <c r="U81" s="6"/>
      <c r="V81" s="6"/>
      <c r="W81" s="61"/>
      <c r="X81" s="61"/>
    </row>
    <row r="82" spans="1:24" ht="37.5" customHeight="1" x14ac:dyDescent="0.25">
      <c r="A82" s="158"/>
      <c r="B82" s="158"/>
      <c r="C82" s="158"/>
      <c r="D82" s="158"/>
      <c r="E82" s="158"/>
      <c r="F82" s="158"/>
      <c r="G82" s="158"/>
      <c r="H82" s="158"/>
      <c r="I82" s="158"/>
      <c r="J82" s="158"/>
      <c r="K82" s="158"/>
      <c r="L82" s="158"/>
      <c r="M82" s="158"/>
      <c r="N82" s="158"/>
      <c r="O82" s="158"/>
      <c r="P82" s="158"/>
      <c r="Q82" s="158"/>
      <c r="R82" s="158"/>
      <c r="S82" s="45"/>
      <c r="T82" s="6"/>
      <c r="U82" s="6"/>
      <c r="V82" s="6"/>
      <c r="W82" s="61"/>
      <c r="X82" s="61"/>
    </row>
    <row r="83" spans="1:24" ht="40.5" customHeight="1" x14ac:dyDescent="0.25">
      <c r="A83" s="157"/>
      <c r="B83" s="157"/>
      <c r="C83" s="157"/>
      <c r="D83" s="157"/>
      <c r="E83" s="157"/>
      <c r="F83" s="157"/>
      <c r="G83" s="157"/>
      <c r="H83" s="157"/>
      <c r="I83" s="157"/>
      <c r="J83" s="157"/>
      <c r="K83" s="157"/>
      <c r="L83" s="157"/>
      <c r="M83" s="157"/>
      <c r="N83" s="157"/>
      <c r="O83" s="157"/>
      <c r="P83" s="157"/>
      <c r="Q83" s="157"/>
      <c r="R83" s="157"/>
      <c r="S83" s="45"/>
      <c r="T83" s="6"/>
      <c r="U83" s="6"/>
      <c r="V83" s="6"/>
      <c r="W83" s="61"/>
      <c r="X83" s="61"/>
    </row>
    <row r="84" spans="1:24" ht="20.25" customHeight="1" x14ac:dyDescent="0.25">
      <c r="A84" s="158"/>
      <c r="B84" s="158"/>
      <c r="C84" s="158"/>
      <c r="D84" s="158"/>
      <c r="E84" s="158"/>
      <c r="F84" s="158"/>
      <c r="G84" s="158"/>
      <c r="H84" s="158"/>
      <c r="I84" s="158"/>
      <c r="J84" s="158"/>
      <c r="K84" s="158"/>
      <c r="L84" s="158"/>
      <c r="M84" s="158"/>
      <c r="N84" s="158"/>
      <c r="O84" s="158"/>
      <c r="P84" s="158"/>
      <c r="Q84" s="158"/>
      <c r="R84" s="158"/>
      <c r="S84" s="32"/>
      <c r="T84" s="33"/>
    </row>
    <row r="85" spans="1:24" ht="5.25" customHeight="1" x14ac:dyDescent="0.25">
      <c r="A85" s="157"/>
      <c r="B85" s="157"/>
      <c r="C85" s="157"/>
      <c r="D85" s="157"/>
      <c r="E85" s="157"/>
      <c r="F85" s="157"/>
      <c r="G85" s="157"/>
      <c r="H85" s="157"/>
      <c r="I85" s="157"/>
      <c r="J85" s="157"/>
      <c r="K85" s="157"/>
      <c r="L85" s="157"/>
      <c r="M85" s="157"/>
      <c r="N85" s="157"/>
      <c r="O85" s="157"/>
      <c r="P85" s="157"/>
      <c r="Q85" s="157"/>
      <c r="R85" s="157"/>
      <c r="S85" s="31"/>
      <c r="T85" s="27"/>
    </row>
    <row r="86" spans="1:24" x14ac:dyDescent="0.25">
      <c r="A86" s="158"/>
      <c r="B86" s="158"/>
      <c r="C86" s="158"/>
      <c r="D86" s="158"/>
      <c r="E86" s="158"/>
      <c r="F86" s="158"/>
      <c r="G86" s="158"/>
      <c r="H86" s="158"/>
      <c r="I86" s="158"/>
      <c r="J86" s="158"/>
      <c r="K86" s="158"/>
      <c r="L86" s="158"/>
      <c r="M86" s="158"/>
      <c r="N86" s="158"/>
      <c r="O86" s="158"/>
      <c r="P86" s="158"/>
      <c r="Q86" s="158"/>
      <c r="R86" s="158"/>
      <c r="S86" s="31"/>
      <c r="T86" s="31"/>
      <c r="U86" s="31"/>
    </row>
    <row r="87" spans="1:24" x14ac:dyDescent="0.25">
      <c r="A87" s="157"/>
      <c r="B87" s="157"/>
      <c r="C87" s="157"/>
      <c r="D87" s="157"/>
      <c r="E87" s="157"/>
      <c r="F87" s="157"/>
      <c r="G87" s="157"/>
      <c r="H87" s="157"/>
      <c r="I87" s="157"/>
      <c r="J87" s="157"/>
      <c r="K87" s="157"/>
      <c r="L87" s="157"/>
      <c r="M87" s="157"/>
      <c r="N87" s="157"/>
      <c r="O87" s="157"/>
      <c r="P87" s="157"/>
      <c r="Q87" s="157"/>
      <c r="R87" s="157"/>
      <c r="S87" s="54"/>
      <c r="T87" s="55"/>
      <c r="U87" s="38"/>
    </row>
    <row r="88" spans="1:24" x14ac:dyDescent="0.25">
      <c r="A88" s="158"/>
      <c r="B88" s="158"/>
      <c r="C88" s="158"/>
      <c r="D88" s="158"/>
      <c r="E88" s="158"/>
      <c r="F88" s="158"/>
      <c r="G88" s="158"/>
      <c r="H88" s="158"/>
      <c r="I88" s="158"/>
      <c r="J88" s="158"/>
      <c r="K88" s="158"/>
      <c r="L88" s="158"/>
      <c r="M88" s="158"/>
      <c r="N88" s="158"/>
      <c r="O88" s="158"/>
      <c r="P88" s="158"/>
      <c r="Q88" s="158"/>
      <c r="R88" s="158"/>
      <c r="S88" s="56"/>
      <c r="T88" s="57"/>
      <c r="U88" s="38"/>
    </row>
    <row r="89" spans="1:24" x14ac:dyDescent="0.25">
      <c r="A89" s="157"/>
      <c r="B89" s="157"/>
      <c r="C89" s="157"/>
      <c r="D89" s="157"/>
      <c r="E89" s="157"/>
      <c r="F89" s="157"/>
      <c r="G89" s="157"/>
      <c r="H89" s="157"/>
      <c r="I89" s="157"/>
      <c r="J89" s="157"/>
      <c r="K89" s="157"/>
      <c r="L89" s="157"/>
      <c r="M89" s="157"/>
      <c r="N89" s="157"/>
      <c r="O89" s="157"/>
      <c r="P89" s="157"/>
      <c r="Q89" s="157"/>
      <c r="R89" s="157"/>
      <c r="S89" s="56"/>
      <c r="T89" s="58"/>
      <c r="U89" s="38"/>
    </row>
    <row r="90" spans="1:24" x14ac:dyDescent="0.25">
      <c r="A90" s="158"/>
      <c r="B90" s="158"/>
      <c r="C90" s="158"/>
      <c r="D90" s="158"/>
      <c r="E90" s="158"/>
      <c r="F90" s="158"/>
      <c r="G90" s="158"/>
      <c r="H90" s="158"/>
      <c r="I90" s="158"/>
      <c r="J90" s="158"/>
      <c r="K90" s="158"/>
      <c r="L90" s="158"/>
      <c r="M90" s="158"/>
      <c r="N90" s="158"/>
      <c r="O90" s="158"/>
      <c r="P90" s="158"/>
      <c r="Q90" s="158"/>
      <c r="R90" s="158"/>
      <c r="S90" s="56"/>
      <c r="T90" s="58"/>
      <c r="U90" s="38"/>
    </row>
    <row r="91" spans="1:24" x14ac:dyDescent="0.25">
      <c r="A91" s="157"/>
      <c r="B91" s="157"/>
      <c r="C91" s="157"/>
      <c r="D91" s="157"/>
      <c r="E91" s="157"/>
      <c r="F91" s="157"/>
      <c r="G91" s="157"/>
      <c r="H91" s="157"/>
      <c r="I91" s="157"/>
      <c r="J91" s="157"/>
      <c r="K91" s="157"/>
      <c r="L91" s="157"/>
      <c r="M91" s="157"/>
      <c r="N91" s="157"/>
      <c r="O91" s="157"/>
      <c r="P91" s="157"/>
      <c r="Q91" s="157"/>
      <c r="R91" s="157"/>
      <c r="U91" s="59"/>
    </row>
    <row r="92" spans="1:24" x14ac:dyDescent="0.25">
      <c r="A92" s="158"/>
      <c r="B92" s="158"/>
      <c r="C92" s="158"/>
      <c r="D92" s="158"/>
      <c r="E92" s="158"/>
      <c r="F92" s="158"/>
      <c r="G92" s="158"/>
      <c r="H92" s="158"/>
      <c r="I92" s="158"/>
      <c r="J92" s="158"/>
      <c r="K92" s="158"/>
      <c r="L92" s="158"/>
      <c r="M92" s="158"/>
      <c r="N92" s="158"/>
      <c r="O92" s="158"/>
      <c r="P92" s="158"/>
      <c r="Q92" s="158"/>
      <c r="R92" s="158"/>
      <c r="S92" s="31"/>
      <c r="T92" s="27"/>
    </row>
  </sheetData>
  <autoFilter ref="A3:X83" xr:uid="{00000000-0009-0000-0000-000000000000}"/>
  <mergeCells count="357">
    <mergeCell ref="R4:R6"/>
    <mergeCell ref="R2:R3"/>
    <mergeCell ref="R29:R31"/>
    <mergeCell ref="A4:A5"/>
    <mergeCell ref="B4:B5"/>
    <mergeCell ref="A7:A9"/>
    <mergeCell ref="B7:B9"/>
    <mergeCell ref="A1:V1"/>
    <mergeCell ref="A2:E2"/>
    <mergeCell ref="Q2:Q3"/>
    <mergeCell ref="L2:P2"/>
    <mergeCell ref="G2:I2"/>
    <mergeCell ref="J2:K2"/>
    <mergeCell ref="R7:R9"/>
    <mergeCell ref="A10:A13"/>
    <mergeCell ref="B10:B13"/>
    <mergeCell ref="A37:A41"/>
    <mergeCell ref="B37:B41"/>
    <mergeCell ref="A51:A53"/>
    <mergeCell ref="B51:B53"/>
    <mergeCell ref="A14:A15"/>
    <mergeCell ref="B14:B15"/>
    <mergeCell ref="A16:A17"/>
    <mergeCell ref="B16:B17"/>
    <mergeCell ref="A18:A21"/>
    <mergeCell ref="B18:B21"/>
    <mergeCell ref="A22:A28"/>
    <mergeCell ref="B22:B28"/>
    <mergeCell ref="A32:A33"/>
    <mergeCell ref="B32:B33"/>
    <mergeCell ref="A35:A36"/>
    <mergeCell ref="B35:B36"/>
    <mergeCell ref="A42:A50"/>
    <mergeCell ref="B42:B50"/>
    <mergeCell ref="A29:A31"/>
    <mergeCell ref="B29:B31"/>
    <mergeCell ref="A79:A80"/>
    <mergeCell ref="B79:B80"/>
    <mergeCell ref="A69:A70"/>
    <mergeCell ref="B69:B70"/>
    <mergeCell ref="A65:A66"/>
    <mergeCell ref="B65:B66"/>
    <mergeCell ref="A54:A56"/>
    <mergeCell ref="B54:B56"/>
    <mergeCell ref="A57:A58"/>
    <mergeCell ref="B57:B58"/>
    <mergeCell ref="A59:A60"/>
    <mergeCell ref="B59:B60"/>
    <mergeCell ref="K59:K60"/>
    <mergeCell ref="L59:L60"/>
    <mergeCell ref="C59:C60"/>
    <mergeCell ref="D59:D60"/>
    <mergeCell ref="E59:E60"/>
    <mergeCell ref="F59:F60"/>
    <mergeCell ref="G59:G60"/>
    <mergeCell ref="A73:A74"/>
    <mergeCell ref="B73:B74"/>
    <mergeCell ref="K65:K66"/>
    <mergeCell ref="L65:L66"/>
    <mergeCell ref="C65:C66"/>
    <mergeCell ref="D65:D66"/>
    <mergeCell ref="E65:E66"/>
    <mergeCell ref="F65:F66"/>
    <mergeCell ref="G65:G66"/>
    <mergeCell ref="K73:K74"/>
    <mergeCell ref="L73:L74"/>
    <mergeCell ref="C73:C74"/>
    <mergeCell ref="D73:D74"/>
    <mergeCell ref="E73:E74"/>
    <mergeCell ref="F73:F74"/>
    <mergeCell ref="G73:G74"/>
    <mergeCell ref="R59:R60"/>
    <mergeCell ref="A61:A62"/>
    <mergeCell ref="B61:B62"/>
    <mergeCell ref="C61:C62"/>
    <mergeCell ref="D61:D62"/>
    <mergeCell ref="E61:E62"/>
    <mergeCell ref="F61:F62"/>
    <mergeCell ref="G61:G62"/>
    <mergeCell ref="H61:H62"/>
    <mergeCell ref="I61:I62"/>
    <mergeCell ref="J61:J62"/>
    <mergeCell ref="K61:K62"/>
    <mergeCell ref="L61:L62"/>
    <mergeCell ref="M61:M62"/>
    <mergeCell ref="N61:N62"/>
    <mergeCell ref="O61:O62"/>
    <mergeCell ref="M59:M60"/>
    <mergeCell ref="N59:N60"/>
    <mergeCell ref="O59:O60"/>
    <mergeCell ref="P59:P60"/>
    <mergeCell ref="Q59:Q60"/>
    <mergeCell ref="H59:H60"/>
    <mergeCell ref="I59:I60"/>
    <mergeCell ref="J59:J60"/>
    <mergeCell ref="P63:P64"/>
    <mergeCell ref="Q63:Q64"/>
    <mergeCell ref="R63:R64"/>
    <mergeCell ref="P61:P62"/>
    <mergeCell ref="Q61:Q62"/>
    <mergeCell ref="R61:R62"/>
    <mergeCell ref="A63:A64"/>
    <mergeCell ref="B63:B64"/>
    <mergeCell ref="C63:C64"/>
    <mergeCell ref="D63:D64"/>
    <mergeCell ref="E63:E64"/>
    <mergeCell ref="F63:F64"/>
    <mergeCell ref="G63:G64"/>
    <mergeCell ref="H63:H64"/>
    <mergeCell ref="I63:I64"/>
    <mergeCell ref="J63:J64"/>
    <mergeCell ref="K63:K64"/>
    <mergeCell ref="L63:L64"/>
    <mergeCell ref="M63:M64"/>
    <mergeCell ref="N63:N64"/>
    <mergeCell ref="O63:O64"/>
    <mergeCell ref="R65:R66"/>
    <mergeCell ref="A67:A68"/>
    <mergeCell ref="B67:B68"/>
    <mergeCell ref="C67:C68"/>
    <mergeCell ref="D67:D68"/>
    <mergeCell ref="E67:E68"/>
    <mergeCell ref="F67:F68"/>
    <mergeCell ref="G67:G68"/>
    <mergeCell ref="H67:H68"/>
    <mergeCell ref="I67:I68"/>
    <mergeCell ref="J67:J68"/>
    <mergeCell ref="K67:K68"/>
    <mergeCell ref="L67:L68"/>
    <mergeCell ref="M67:M68"/>
    <mergeCell ref="N67:N68"/>
    <mergeCell ref="O67:O68"/>
    <mergeCell ref="M65:M66"/>
    <mergeCell ref="N65:N66"/>
    <mergeCell ref="O65:O66"/>
    <mergeCell ref="P65:P66"/>
    <mergeCell ref="Q65:Q66"/>
    <mergeCell ref="H65:H66"/>
    <mergeCell ref="I65:I66"/>
    <mergeCell ref="J65:J66"/>
    <mergeCell ref="P67:P68"/>
    <mergeCell ref="Q67:Q68"/>
    <mergeCell ref="R67:R68"/>
    <mergeCell ref="C69:C70"/>
    <mergeCell ref="D69:D70"/>
    <mergeCell ref="E69:E70"/>
    <mergeCell ref="F69:F70"/>
    <mergeCell ref="G69:G70"/>
    <mergeCell ref="H69:H70"/>
    <mergeCell ref="I69:I70"/>
    <mergeCell ref="J69:J70"/>
    <mergeCell ref="K69:K70"/>
    <mergeCell ref="L69:L70"/>
    <mergeCell ref="M69:M70"/>
    <mergeCell ref="N69:N70"/>
    <mergeCell ref="O69:O70"/>
    <mergeCell ref="P71:P72"/>
    <mergeCell ref="Q71:Q72"/>
    <mergeCell ref="R71:R72"/>
    <mergeCell ref="P69:P70"/>
    <mergeCell ref="Q69:Q70"/>
    <mergeCell ref="R69:R70"/>
    <mergeCell ref="A71:A72"/>
    <mergeCell ref="B71:B72"/>
    <mergeCell ref="C71:C72"/>
    <mergeCell ref="D71:D72"/>
    <mergeCell ref="E71:E72"/>
    <mergeCell ref="F71:F72"/>
    <mergeCell ref="G71:G72"/>
    <mergeCell ref="H71:H72"/>
    <mergeCell ref="I71:I72"/>
    <mergeCell ref="J71:J72"/>
    <mergeCell ref="K71:K72"/>
    <mergeCell ref="L71:L72"/>
    <mergeCell ref="M71:M72"/>
    <mergeCell ref="N71:N72"/>
    <mergeCell ref="O71:O72"/>
    <mergeCell ref="R73:R74"/>
    <mergeCell ref="A75:A76"/>
    <mergeCell ref="B75:B76"/>
    <mergeCell ref="C75:C76"/>
    <mergeCell ref="D75:D76"/>
    <mergeCell ref="E75:E76"/>
    <mergeCell ref="F75:F76"/>
    <mergeCell ref="G75:G76"/>
    <mergeCell ref="H75:H76"/>
    <mergeCell ref="I75:I76"/>
    <mergeCell ref="J75:J76"/>
    <mergeCell ref="K75:K76"/>
    <mergeCell ref="L75:L76"/>
    <mergeCell ref="M75:M76"/>
    <mergeCell ref="N75:N76"/>
    <mergeCell ref="O75:O76"/>
    <mergeCell ref="M73:M74"/>
    <mergeCell ref="N73:N74"/>
    <mergeCell ref="O73:O74"/>
    <mergeCell ref="P73:P74"/>
    <mergeCell ref="Q73:Q74"/>
    <mergeCell ref="H73:H74"/>
    <mergeCell ref="I73:I74"/>
    <mergeCell ref="J73:J74"/>
    <mergeCell ref="P77:P78"/>
    <mergeCell ref="Q77:Q78"/>
    <mergeCell ref="R77:R78"/>
    <mergeCell ref="P75:P76"/>
    <mergeCell ref="Q75:Q76"/>
    <mergeCell ref="R75:R76"/>
    <mergeCell ref="A77:A78"/>
    <mergeCell ref="B77:B78"/>
    <mergeCell ref="C77:C78"/>
    <mergeCell ref="D77:D78"/>
    <mergeCell ref="E77:E78"/>
    <mergeCell ref="F77:F78"/>
    <mergeCell ref="G77:G78"/>
    <mergeCell ref="H77:H78"/>
    <mergeCell ref="I77:I78"/>
    <mergeCell ref="J77:J78"/>
    <mergeCell ref="K77:K78"/>
    <mergeCell ref="L77:L78"/>
    <mergeCell ref="M77:M78"/>
    <mergeCell ref="K79:K80"/>
    <mergeCell ref="L79:L80"/>
    <mergeCell ref="C79:C80"/>
    <mergeCell ref="D79:D80"/>
    <mergeCell ref="E79:E80"/>
    <mergeCell ref="F79:F80"/>
    <mergeCell ref="G79:G80"/>
    <mergeCell ref="N77:N78"/>
    <mergeCell ref="O77:O78"/>
    <mergeCell ref="R79:R80"/>
    <mergeCell ref="A81:A82"/>
    <mergeCell ref="B81:B82"/>
    <mergeCell ref="C81:C82"/>
    <mergeCell ref="D81:D82"/>
    <mergeCell ref="E81:E82"/>
    <mergeCell ref="F81:F82"/>
    <mergeCell ref="G81:G82"/>
    <mergeCell ref="H81:H82"/>
    <mergeCell ref="I81:I82"/>
    <mergeCell ref="J81:J82"/>
    <mergeCell ref="K81:K82"/>
    <mergeCell ref="L81:L82"/>
    <mergeCell ref="M81:M82"/>
    <mergeCell ref="N81:N82"/>
    <mergeCell ref="O81:O82"/>
    <mergeCell ref="M79:M80"/>
    <mergeCell ref="N79:N80"/>
    <mergeCell ref="O79:O80"/>
    <mergeCell ref="P79:P80"/>
    <mergeCell ref="Q79:Q80"/>
    <mergeCell ref="H79:H80"/>
    <mergeCell ref="I79:I80"/>
    <mergeCell ref="J79:J80"/>
    <mergeCell ref="N83:N84"/>
    <mergeCell ref="O83:O84"/>
    <mergeCell ref="P83:P84"/>
    <mergeCell ref="Q83:Q84"/>
    <mergeCell ref="R83:R84"/>
    <mergeCell ref="P81:P82"/>
    <mergeCell ref="Q81:Q82"/>
    <mergeCell ref="R81:R82"/>
    <mergeCell ref="A83:A84"/>
    <mergeCell ref="B83:B84"/>
    <mergeCell ref="C83:C84"/>
    <mergeCell ref="D83:D84"/>
    <mergeCell ref="E83:E84"/>
    <mergeCell ref="F83:F84"/>
    <mergeCell ref="G83:G84"/>
    <mergeCell ref="H83:H84"/>
    <mergeCell ref="I83:I84"/>
    <mergeCell ref="J83:J84"/>
    <mergeCell ref="K83:K84"/>
    <mergeCell ref="L83:L84"/>
    <mergeCell ref="M83:M84"/>
    <mergeCell ref="F85:F86"/>
    <mergeCell ref="G85:G86"/>
    <mergeCell ref="H85:H86"/>
    <mergeCell ref="I85:I86"/>
    <mergeCell ref="J85:J86"/>
    <mergeCell ref="A85:A86"/>
    <mergeCell ref="B85:B86"/>
    <mergeCell ref="C85:C86"/>
    <mergeCell ref="D85:D86"/>
    <mergeCell ref="E85:E86"/>
    <mergeCell ref="J87:J88"/>
    <mergeCell ref="K87:K88"/>
    <mergeCell ref="L87:L88"/>
    <mergeCell ref="M87:M88"/>
    <mergeCell ref="K85:K86"/>
    <mergeCell ref="L85:L86"/>
    <mergeCell ref="M85:M86"/>
    <mergeCell ref="N85:N86"/>
    <mergeCell ref="O85:O86"/>
    <mergeCell ref="A87:A88"/>
    <mergeCell ref="B87:B88"/>
    <mergeCell ref="C87:C88"/>
    <mergeCell ref="D87:D88"/>
    <mergeCell ref="E87:E88"/>
    <mergeCell ref="F87:F88"/>
    <mergeCell ref="G87:G88"/>
    <mergeCell ref="H87:H88"/>
    <mergeCell ref="I87:I88"/>
    <mergeCell ref="O91:O92"/>
    <mergeCell ref="N87:N88"/>
    <mergeCell ref="O87:O88"/>
    <mergeCell ref="P87:P88"/>
    <mergeCell ref="Q87:Q88"/>
    <mergeCell ref="R87:R88"/>
    <mergeCell ref="P85:P86"/>
    <mergeCell ref="Q85:Q86"/>
    <mergeCell ref="R85:R86"/>
    <mergeCell ref="O89:O90"/>
    <mergeCell ref="P91:P92"/>
    <mergeCell ref="Q91:Q92"/>
    <mergeCell ref="R91:R92"/>
    <mergeCell ref="P89:P90"/>
    <mergeCell ref="Q89:Q90"/>
    <mergeCell ref="R89:R90"/>
    <mergeCell ref="F89:F90"/>
    <mergeCell ref="G89:G90"/>
    <mergeCell ref="H89:H90"/>
    <mergeCell ref="I89:I90"/>
    <mergeCell ref="J89:J90"/>
    <mergeCell ref="A89:A90"/>
    <mergeCell ref="B89:B90"/>
    <mergeCell ref="C89:C90"/>
    <mergeCell ref="D89:D90"/>
    <mergeCell ref="E89:E90"/>
    <mergeCell ref="A91:A92"/>
    <mergeCell ref="B91:B92"/>
    <mergeCell ref="C91:C92"/>
    <mergeCell ref="D91:D92"/>
    <mergeCell ref="E91:E92"/>
    <mergeCell ref="F91:F92"/>
    <mergeCell ref="G91:G92"/>
    <mergeCell ref="H91:H92"/>
    <mergeCell ref="I91:I92"/>
    <mergeCell ref="J91:J92"/>
    <mergeCell ref="K91:K92"/>
    <mergeCell ref="L91:L92"/>
    <mergeCell ref="M91:M92"/>
    <mergeCell ref="K89:K90"/>
    <mergeCell ref="L89:L90"/>
    <mergeCell ref="M89:M90"/>
    <mergeCell ref="N89:N90"/>
    <mergeCell ref="N91:N92"/>
    <mergeCell ref="R37:R41"/>
    <mergeCell ref="R54:R56"/>
    <mergeCell ref="R51:R53"/>
    <mergeCell ref="R49:R50"/>
    <mergeCell ref="R44:R48"/>
    <mergeCell ref="R42:R43"/>
    <mergeCell ref="R10:R13"/>
    <mergeCell ref="R23:R25"/>
    <mergeCell ref="R18:R21"/>
    <mergeCell ref="R16:R17"/>
    <mergeCell ref="R14:R15"/>
  </mergeCells>
  <dataValidations count="1">
    <dataValidation type="textLength" allowBlank="1" showInputMessage="1" error="Escriba un texto  Maximo 390 Caracteres" promptTitle="Cualquier contenido Maximo 390 Caracteres" prompt=" Describa brevemente el indicador y qué pretende medir. Para mayor información ver el bloque de ayuda F6 INDICADORES DE GESTIÓN" sqref="S15 S11 S7:S9 S13" xr:uid="{00000000-0002-0000-0000-000000000000}">
      <formula1>0</formula1>
      <formula2>390</formula2>
    </dataValidation>
  </dataValidations>
  <pageMargins left="0.7" right="0.7" top="0.75" bottom="0.75" header="0.3" footer="0.3"/>
  <pageSetup paperSize="9" scale="16" orientation="portrait" horizontalDpi="4294967293" r:id="rId1"/>
  <rowBreaks count="1" manualBreakCount="1">
    <brk id="140" max="2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53"/>
  <sheetViews>
    <sheetView tabSelected="1" zoomScale="90" zoomScaleNormal="90" workbookViewId="0">
      <pane xSplit="1" ySplit="2" topLeftCell="D3" activePane="bottomRight" state="frozen"/>
      <selection pane="topRight" activeCell="B1" sqref="B1"/>
      <selection pane="bottomLeft" activeCell="A3" sqref="A3"/>
      <selection pane="bottomRight" activeCell="L10" sqref="L10"/>
    </sheetView>
  </sheetViews>
  <sheetFormatPr baseColWidth="10" defaultRowHeight="15" x14ac:dyDescent="0.25"/>
  <cols>
    <col min="1" max="1" width="11.5703125" style="204" customWidth="1"/>
    <col min="2" max="2" width="14.28515625" style="204" customWidth="1"/>
    <col min="3" max="4" width="24.42578125" style="204" customWidth="1"/>
    <col min="5" max="5" width="9.7109375" style="204" bestFit="1" customWidth="1"/>
    <col min="6" max="6" width="8.42578125" style="204" bestFit="1" customWidth="1"/>
    <col min="7" max="7" width="16" style="204" customWidth="1"/>
    <col min="8" max="8" width="6.7109375" style="204" bestFit="1" customWidth="1"/>
    <col min="9" max="9" width="14.7109375" style="204" customWidth="1"/>
    <col min="10" max="10" width="27.85546875" style="213" customWidth="1"/>
    <col min="11" max="11" width="18.5703125" style="204" customWidth="1"/>
    <col min="12" max="12" width="80.85546875" style="204" customWidth="1"/>
    <col min="13" max="13" width="11.42578125" style="204"/>
    <col min="14" max="14" width="13" style="204" bestFit="1" customWidth="1"/>
    <col min="15" max="16384" width="11.42578125" style="204"/>
  </cols>
  <sheetData>
    <row r="1" spans="1:12" ht="17.25" thickTop="1" thickBot="1" x14ac:dyDescent="0.3">
      <c r="A1" s="185" t="s">
        <v>0</v>
      </c>
      <c r="B1" s="186"/>
      <c r="C1" s="186"/>
      <c r="D1" s="186"/>
      <c r="E1" s="186"/>
      <c r="F1" s="187" t="s">
        <v>28</v>
      </c>
      <c r="G1" s="188"/>
      <c r="H1" s="189"/>
      <c r="I1" s="198" t="s">
        <v>328</v>
      </c>
      <c r="J1" s="167" t="s">
        <v>254</v>
      </c>
      <c r="K1" s="167" t="s">
        <v>255</v>
      </c>
      <c r="L1" s="183" t="s">
        <v>338</v>
      </c>
    </row>
    <row r="2" spans="1:12" ht="33" thickTop="1" thickBot="1" x14ac:dyDescent="0.3">
      <c r="A2" s="127" t="s">
        <v>258</v>
      </c>
      <c r="B2" s="128" t="s">
        <v>1</v>
      </c>
      <c r="C2" s="129" t="s">
        <v>2</v>
      </c>
      <c r="D2" s="129" t="s">
        <v>339</v>
      </c>
      <c r="E2" s="129" t="s">
        <v>27</v>
      </c>
      <c r="F2" s="10" t="s">
        <v>15</v>
      </c>
      <c r="G2" s="11" t="s">
        <v>16</v>
      </c>
      <c r="H2" s="9" t="s">
        <v>14</v>
      </c>
      <c r="I2" s="199"/>
      <c r="J2" s="168"/>
      <c r="K2" s="168"/>
      <c r="L2" s="184"/>
    </row>
    <row r="3" spans="1:12" ht="90" thickTop="1" x14ac:dyDescent="0.25">
      <c r="A3" s="169" t="s">
        <v>35</v>
      </c>
      <c r="B3" s="166" t="s">
        <v>45</v>
      </c>
      <c r="C3" s="136" t="s">
        <v>61</v>
      </c>
      <c r="D3" s="5" t="s">
        <v>112</v>
      </c>
      <c r="E3" s="152" t="s">
        <v>12</v>
      </c>
      <c r="F3" s="12">
        <v>0.5</v>
      </c>
      <c r="G3" s="152" t="s">
        <v>113</v>
      </c>
      <c r="H3" s="12">
        <v>1</v>
      </c>
      <c r="I3" s="148">
        <v>1.06</v>
      </c>
      <c r="J3" s="20" t="s">
        <v>118</v>
      </c>
      <c r="K3" s="166" t="s">
        <v>256</v>
      </c>
      <c r="L3" s="205" t="s">
        <v>340</v>
      </c>
    </row>
    <row r="4" spans="1:12" ht="63.75" x14ac:dyDescent="0.25">
      <c r="A4" s="158"/>
      <c r="B4" s="156"/>
      <c r="C4" s="136" t="s">
        <v>62</v>
      </c>
      <c r="D4" s="5" t="s">
        <v>114</v>
      </c>
      <c r="E4" s="152" t="s">
        <v>12</v>
      </c>
      <c r="F4" s="12">
        <v>0.5</v>
      </c>
      <c r="G4" s="152" t="s">
        <v>113</v>
      </c>
      <c r="H4" s="12">
        <v>1</v>
      </c>
      <c r="I4" s="148">
        <v>1</v>
      </c>
      <c r="J4" s="20" t="s">
        <v>292</v>
      </c>
      <c r="K4" s="155"/>
      <c r="L4" s="20" t="s">
        <v>329</v>
      </c>
    </row>
    <row r="5" spans="1:12" ht="51" x14ac:dyDescent="0.25">
      <c r="A5" s="160" t="s">
        <v>35</v>
      </c>
      <c r="B5" s="154" t="s">
        <v>47</v>
      </c>
      <c r="C5" s="136" t="s">
        <v>281</v>
      </c>
      <c r="D5" s="5" t="s">
        <v>249</v>
      </c>
      <c r="E5" s="152" t="s">
        <v>12</v>
      </c>
      <c r="F5" s="143">
        <v>3.2000000000000002E-3</v>
      </c>
      <c r="G5" s="152" t="s">
        <v>294</v>
      </c>
      <c r="H5" s="217">
        <v>0.05</v>
      </c>
      <c r="I5" s="97">
        <f>10.46/5</f>
        <v>2.0920000000000001</v>
      </c>
      <c r="J5" s="20" t="s">
        <v>120</v>
      </c>
      <c r="K5" s="154" t="s">
        <v>121</v>
      </c>
      <c r="L5" s="1" t="s">
        <v>345</v>
      </c>
    </row>
    <row r="6" spans="1:12" ht="51" x14ac:dyDescent="0.25">
      <c r="A6" s="161"/>
      <c r="B6" s="155"/>
      <c r="C6" s="136" t="s">
        <v>64</v>
      </c>
      <c r="D6" s="5" t="s">
        <v>117</v>
      </c>
      <c r="E6" s="152" t="s">
        <v>12</v>
      </c>
      <c r="F6" s="12">
        <v>0.95</v>
      </c>
      <c r="G6" s="152" t="s">
        <v>295</v>
      </c>
      <c r="H6" s="12">
        <v>1</v>
      </c>
      <c r="I6" s="148">
        <v>1</v>
      </c>
      <c r="J6" s="20" t="s">
        <v>120</v>
      </c>
      <c r="K6" s="155"/>
      <c r="L6" s="20" t="s">
        <v>330</v>
      </c>
    </row>
    <row r="7" spans="1:12" ht="51" x14ac:dyDescent="0.25">
      <c r="A7" s="162"/>
      <c r="B7" s="156"/>
      <c r="C7" s="135" t="s">
        <v>293</v>
      </c>
      <c r="D7" s="40" t="s">
        <v>122</v>
      </c>
      <c r="E7" s="153" t="s">
        <v>12</v>
      </c>
      <c r="F7" s="12">
        <v>0.8</v>
      </c>
      <c r="G7" s="153" t="s">
        <v>26</v>
      </c>
      <c r="H7" s="12">
        <v>1</v>
      </c>
      <c r="I7" s="148">
        <v>1</v>
      </c>
      <c r="J7" s="1" t="s">
        <v>120</v>
      </c>
      <c r="K7" s="156"/>
      <c r="L7" s="20" t="s">
        <v>331</v>
      </c>
    </row>
    <row r="8" spans="1:12" ht="222.75" customHeight="1" x14ac:dyDescent="0.25">
      <c r="A8" s="160" t="s">
        <v>35</v>
      </c>
      <c r="B8" s="154" t="s">
        <v>48</v>
      </c>
      <c r="C8" s="152" t="s">
        <v>83</v>
      </c>
      <c r="D8" s="20" t="s">
        <v>341</v>
      </c>
      <c r="E8" s="152" t="s">
        <v>12</v>
      </c>
      <c r="F8" s="12">
        <v>0.25</v>
      </c>
      <c r="G8" s="152" t="s">
        <v>175</v>
      </c>
      <c r="H8" s="12">
        <v>0.55000000000000004</v>
      </c>
      <c r="I8" s="149">
        <v>0.26</v>
      </c>
      <c r="J8" s="20" t="s">
        <v>176</v>
      </c>
      <c r="K8" s="154" t="s">
        <v>177</v>
      </c>
      <c r="L8" s="1" t="s">
        <v>343</v>
      </c>
    </row>
    <row r="9" spans="1:12" ht="153" x14ac:dyDescent="0.25">
      <c r="A9" s="161"/>
      <c r="B9" s="155"/>
      <c r="C9" s="152" t="s">
        <v>84</v>
      </c>
      <c r="D9" s="20" t="s">
        <v>178</v>
      </c>
      <c r="E9" s="152" t="s">
        <v>12</v>
      </c>
      <c r="F9" s="12">
        <v>0.8</v>
      </c>
      <c r="G9" s="152" t="s">
        <v>179</v>
      </c>
      <c r="H9" s="12">
        <v>0.99</v>
      </c>
      <c r="I9" s="149">
        <v>0.98</v>
      </c>
      <c r="J9" s="20" t="s">
        <v>180</v>
      </c>
      <c r="K9" s="155"/>
      <c r="L9" s="20" t="s">
        <v>326</v>
      </c>
    </row>
    <row r="10" spans="1:12" ht="191.25" x14ac:dyDescent="0.25">
      <c r="A10" s="161"/>
      <c r="B10" s="155"/>
      <c r="C10" s="152" t="s">
        <v>85</v>
      </c>
      <c r="D10" s="20" t="s">
        <v>181</v>
      </c>
      <c r="E10" s="152" t="s">
        <v>12</v>
      </c>
      <c r="F10" s="12">
        <v>0.1</v>
      </c>
      <c r="G10" s="12" t="s">
        <v>182</v>
      </c>
      <c r="H10" s="12">
        <v>0.2</v>
      </c>
      <c r="I10" s="149">
        <v>0.18</v>
      </c>
      <c r="J10" s="20" t="s">
        <v>183</v>
      </c>
      <c r="K10" s="155"/>
      <c r="L10" s="1" t="s">
        <v>344</v>
      </c>
    </row>
    <row r="11" spans="1:12" ht="275.25" customHeight="1" x14ac:dyDescent="0.25">
      <c r="A11" s="162"/>
      <c r="B11" s="156"/>
      <c r="C11" s="152" t="s">
        <v>86</v>
      </c>
      <c r="D11" s="20" t="s">
        <v>184</v>
      </c>
      <c r="E11" s="152" t="s">
        <v>12</v>
      </c>
      <c r="F11" s="12">
        <v>0.1</v>
      </c>
      <c r="G11" s="12" t="s">
        <v>185</v>
      </c>
      <c r="H11" s="12">
        <v>0.3</v>
      </c>
      <c r="I11" s="148">
        <v>1</v>
      </c>
      <c r="J11" s="20" t="s">
        <v>186</v>
      </c>
      <c r="K11" s="156"/>
      <c r="L11" s="20" t="s">
        <v>342</v>
      </c>
    </row>
    <row r="12" spans="1:12" ht="38.25" x14ac:dyDescent="0.25">
      <c r="A12" s="160" t="s">
        <v>35</v>
      </c>
      <c r="B12" s="154" t="s">
        <v>49</v>
      </c>
      <c r="C12" s="206" t="s">
        <v>296</v>
      </c>
      <c r="D12" s="206" t="s">
        <v>297</v>
      </c>
      <c r="E12" s="152" t="s">
        <v>12</v>
      </c>
      <c r="F12" s="208">
        <v>0</v>
      </c>
      <c r="G12" s="208" t="s">
        <v>286</v>
      </c>
      <c r="H12" s="208">
        <v>3</v>
      </c>
      <c r="I12" s="148">
        <v>1</v>
      </c>
      <c r="J12" s="207" t="s">
        <v>307</v>
      </c>
      <c r="K12" s="195" t="s">
        <v>287</v>
      </c>
      <c r="L12" s="20" t="s">
        <v>332</v>
      </c>
    </row>
    <row r="13" spans="1:12" ht="51" x14ac:dyDescent="0.25">
      <c r="A13" s="161"/>
      <c r="B13" s="155"/>
      <c r="C13" s="206" t="s">
        <v>298</v>
      </c>
      <c r="D13" s="206" t="s">
        <v>299</v>
      </c>
      <c r="E13" s="152" t="s">
        <v>12</v>
      </c>
      <c r="F13" s="208">
        <v>0</v>
      </c>
      <c r="G13" s="208" t="s">
        <v>286</v>
      </c>
      <c r="H13" s="208">
        <v>3</v>
      </c>
      <c r="I13" s="148">
        <v>1</v>
      </c>
      <c r="J13" s="207" t="s">
        <v>308</v>
      </c>
      <c r="K13" s="196"/>
      <c r="L13" s="20" t="s">
        <v>332</v>
      </c>
    </row>
    <row r="14" spans="1:12" ht="76.5" x14ac:dyDescent="0.25">
      <c r="A14" s="161"/>
      <c r="B14" s="155"/>
      <c r="C14" s="208" t="s">
        <v>300</v>
      </c>
      <c r="D14" s="208" t="s">
        <v>301</v>
      </c>
      <c r="E14" s="152" t="s">
        <v>12</v>
      </c>
      <c r="F14" s="208">
        <v>0</v>
      </c>
      <c r="G14" s="208" t="s">
        <v>286</v>
      </c>
      <c r="H14" s="209">
        <v>3</v>
      </c>
      <c r="I14" s="148">
        <v>1</v>
      </c>
      <c r="J14" s="207" t="s">
        <v>309</v>
      </c>
      <c r="K14" s="196"/>
      <c r="L14" s="20" t="s">
        <v>332</v>
      </c>
    </row>
    <row r="15" spans="1:12" ht="51" x14ac:dyDescent="0.25">
      <c r="A15" s="161"/>
      <c r="B15" s="155"/>
      <c r="C15" s="210" t="s">
        <v>302</v>
      </c>
      <c r="D15" s="206" t="s">
        <v>303</v>
      </c>
      <c r="E15" s="152" t="s">
        <v>12</v>
      </c>
      <c r="F15" s="208" t="s">
        <v>285</v>
      </c>
      <c r="G15" s="208" t="s">
        <v>304</v>
      </c>
      <c r="H15" s="211">
        <v>1</v>
      </c>
      <c r="I15" s="148">
        <v>1</v>
      </c>
      <c r="J15" s="207" t="s">
        <v>307</v>
      </c>
      <c r="K15" s="196"/>
      <c r="L15" s="1" t="s">
        <v>346</v>
      </c>
    </row>
    <row r="16" spans="1:12" ht="63.75" x14ac:dyDescent="0.25">
      <c r="A16" s="162"/>
      <c r="B16" s="156"/>
      <c r="C16" s="208" t="s">
        <v>305</v>
      </c>
      <c r="D16" s="206" t="s">
        <v>306</v>
      </c>
      <c r="E16" s="152" t="s">
        <v>12</v>
      </c>
      <c r="F16" s="208" t="s">
        <v>285</v>
      </c>
      <c r="G16" s="208" t="s">
        <v>304</v>
      </c>
      <c r="H16" s="211">
        <v>1</v>
      </c>
      <c r="I16" s="148">
        <v>1</v>
      </c>
      <c r="J16" s="207" t="s">
        <v>310</v>
      </c>
      <c r="K16" s="197"/>
      <c r="L16" s="20" t="s">
        <v>332</v>
      </c>
    </row>
    <row r="17" spans="1:14" ht="38.25" x14ac:dyDescent="0.25">
      <c r="A17" s="157" t="s">
        <v>36</v>
      </c>
      <c r="B17" s="154" t="s">
        <v>50</v>
      </c>
      <c r="C17" s="152" t="s">
        <v>68</v>
      </c>
      <c r="D17" s="20" t="s">
        <v>129</v>
      </c>
      <c r="E17" s="4" t="s">
        <v>11</v>
      </c>
      <c r="F17" s="12">
        <v>0.5</v>
      </c>
      <c r="G17" s="12" t="s">
        <v>34</v>
      </c>
      <c r="H17" s="12">
        <v>0.62</v>
      </c>
      <c r="I17" s="148">
        <v>1.56</v>
      </c>
      <c r="J17" s="48" t="s">
        <v>130</v>
      </c>
      <c r="K17" s="154" t="s">
        <v>131</v>
      </c>
      <c r="L17" s="20" t="s">
        <v>349</v>
      </c>
    </row>
    <row r="18" spans="1:14" ht="38.25" x14ac:dyDescent="0.25">
      <c r="A18" s="158"/>
      <c r="B18" s="156"/>
      <c r="C18" s="152" t="s">
        <v>69</v>
      </c>
      <c r="D18" s="20" t="s">
        <v>129</v>
      </c>
      <c r="E18" s="151" t="s">
        <v>11</v>
      </c>
      <c r="F18" s="12">
        <v>0.5</v>
      </c>
      <c r="G18" s="12" t="s">
        <v>34</v>
      </c>
      <c r="H18" s="12">
        <v>0.62</v>
      </c>
      <c r="I18" s="148">
        <v>1</v>
      </c>
      <c r="J18" s="48" t="s">
        <v>132</v>
      </c>
      <c r="K18" s="156"/>
      <c r="L18" s="20" t="s">
        <v>333</v>
      </c>
    </row>
    <row r="19" spans="1:14" ht="51" x14ac:dyDescent="0.25">
      <c r="A19" s="157" t="s">
        <v>36</v>
      </c>
      <c r="B19" s="154" t="s">
        <v>51</v>
      </c>
      <c r="C19" s="152" t="s">
        <v>70</v>
      </c>
      <c r="D19" s="48" t="s">
        <v>133</v>
      </c>
      <c r="E19" s="150" t="s">
        <v>12</v>
      </c>
      <c r="F19" s="8">
        <v>0.8</v>
      </c>
      <c r="G19" s="139" t="s">
        <v>134</v>
      </c>
      <c r="H19" s="80">
        <v>1</v>
      </c>
      <c r="I19" s="148">
        <v>1</v>
      </c>
      <c r="J19" s="48" t="s">
        <v>135</v>
      </c>
      <c r="K19" s="154" t="s">
        <v>136</v>
      </c>
      <c r="L19" s="20" t="s">
        <v>332</v>
      </c>
    </row>
    <row r="20" spans="1:14" ht="38.25" x14ac:dyDescent="0.25">
      <c r="A20" s="159"/>
      <c r="B20" s="155"/>
      <c r="C20" s="152" t="s">
        <v>71</v>
      </c>
      <c r="D20" s="48" t="s">
        <v>137</v>
      </c>
      <c r="E20" s="150" t="s">
        <v>12</v>
      </c>
      <c r="F20" s="8">
        <v>0.8</v>
      </c>
      <c r="G20" s="139" t="s">
        <v>134</v>
      </c>
      <c r="H20" s="80">
        <v>1</v>
      </c>
      <c r="I20" s="148">
        <v>1</v>
      </c>
      <c r="J20" s="48" t="s">
        <v>138</v>
      </c>
      <c r="K20" s="155"/>
      <c r="L20" s="20" t="s">
        <v>332</v>
      </c>
    </row>
    <row r="21" spans="1:14" ht="51" x14ac:dyDescent="0.25">
      <c r="A21" s="159"/>
      <c r="B21" s="155"/>
      <c r="C21" s="152" t="s">
        <v>72</v>
      </c>
      <c r="D21" s="48" t="s">
        <v>139</v>
      </c>
      <c r="E21" s="150" t="s">
        <v>12</v>
      </c>
      <c r="F21" s="8">
        <v>0.9</v>
      </c>
      <c r="G21" s="139" t="s">
        <v>142</v>
      </c>
      <c r="H21" s="80">
        <v>1</v>
      </c>
      <c r="I21" s="149">
        <v>0.94</v>
      </c>
      <c r="J21" s="48" t="s">
        <v>140</v>
      </c>
      <c r="K21" s="155"/>
      <c r="L21" s="20" t="s">
        <v>327</v>
      </c>
    </row>
    <row r="22" spans="1:14" ht="89.25" x14ac:dyDescent="0.25">
      <c r="A22" s="158"/>
      <c r="B22" s="156"/>
      <c r="C22" s="152" t="s">
        <v>73</v>
      </c>
      <c r="D22" s="48" t="s">
        <v>141</v>
      </c>
      <c r="E22" s="150" t="s">
        <v>11</v>
      </c>
      <c r="F22" s="8">
        <v>0.9</v>
      </c>
      <c r="G22" s="139" t="s">
        <v>142</v>
      </c>
      <c r="H22" s="80">
        <v>1</v>
      </c>
      <c r="I22" s="148">
        <v>1</v>
      </c>
      <c r="J22" s="48" t="s">
        <v>143</v>
      </c>
      <c r="K22" s="156"/>
      <c r="L22" s="20" t="s">
        <v>332</v>
      </c>
    </row>
    <row r="23" spans="1:14" ht="38.25" x14ac:dyDescent="0.25">
      <c r="A23" s="160" t="s">
        <v>36</v>
      </c>
      <c r="B23" s="163" t="s">
        <v>52</v>
      </c>
      <c r="C23" s="152" t="s">
        <v>74</v>
      </c>
      <c r="D23" s="20" t="s">
        <v>144</v>
      </c>
      <c r="E23" s="151" t="s">
        <v>11</v>
      </c>
      <c r="F23" s="8">
        <v>0.9</v>
      </c>
      <c r="G23" s="139" t="s">
        <v>142</v>
      </c>
      <c r="H23" s="80">
        <v>1</v>
      </c>
      <c r="I23" s="148">
        <v>1</v>
      </c>
      <c r="J23" s="48" t="s">
        <v>145</v>
      </c>
      <c r="K23" s="150" t="s">
        <v>146</v>
      </c>
      <c r="L23" s="152"/>
    </row>
    <row r="24" spans="1:14" ht="51" x14ac:dyDescent="0.25">
      <c r="A24" s="161"/>
      <c r="B24" s="164"/>
      <c r="C24" s="152" t="s">
        <v>75</v>
      </c>
      <c r="D24" s="20" t="s">
        <v>250</v>
      </c>
      <c r="E24" s="151" t="s">
        <v>124</v>
      </c>
      <c r="F24" s="8">
        <v>0.7</v>
      </c>
      <c r="G24" s="139" t="s">
        <v>147</v>
      </c>
      <c r="H24" s="80">
        <v>1</v>
      </c>
      <c r="I24" s="148">
        <v>1</v>
      </c>
      <c r="J24" s="48" t="s">
        <v>148</v>
      </c>
      <c r="K24" s="154" t="s">
        <v>149</v>
      </c>
      <c r="L24" s="152"/>
    </row>
    <row r="25" spans="1:14" ht="51" x14ac:dyDescent="0.25">
      <c r="A25" s="161"/>
      <c r="B25" s="164"/>
      <c r="C25" s="152" t="s">
        <v>76</v>
      </c>
      <c r="D25" s="20" t="s">
        <v>251</v>
      </c>
      <c r="E25" s="151" t="s">
        <v>124</v>
      </c>
      <c r="F25" s="8">
        <v>0.7</v>
      </c>
      <c r="G25" s="139" t="s">
        <v>147</v>
      </c>
      <c r="H25" s="80">
        <v>1</v>
      </c>
      <c r="I25" s="148">
        <v>1</v>
      </c>
      <c r="J25" s="48" t="s">
        <v>150</v>
      </c>
      <c r="K25" s="155"/>
      <c r="L25" s="152"/>
    </row>
    <row r="26" spans="1:14" ht="51" x14ac:dyDescent="0.25">
      <c r="A26" s="161"/>
      <c r="B26" s="164"/>
      <c r="C26" s="152" t="s">
        <v>77</v>
      </c>
      <c r="D26" s="20" t="s">
        <v>252</v>
      </c>
      <c r="E26" s="151" t="s">
        <v>124</v>
      </c>
      <c r="F26" s="8">
        <v>0.7</v>
      </c>
      <c r="G26" s="139" t="s">
        <v>264</v>
      </c>
      <c r="H26" s="80">
        <v>0.9</v>
      </c>
      <c r="I26" s="148">
        <v>0.92</v>
      </c>
      <c r="J26" s="48" t="s">
        <v>151</v>
      </c>
      <c r="K26" s="156"/>
      <c r="L26" s="20" t="s">
        <v>334</v>
      </c>
    </row>
    <row r="27" spans="1:14" ht="51" x14ac:dyDescent="0.25">
      <c r="A27" s="161"/>
      <c r="B27" s="164"/>
      <c r="C27" s="152" t="s">
        <v>152</v>
      </c>
      <c r="D27" s="20" t="s">
        <v>253</v>
      </c>
      <c r="E27" s="151" t="s">
        <v>12</v>
      </c>
      <c r="F27" s="123">
        <v>84</v>
      </c>
      <c r="G27" s="123" t="s">
        <v>282</v>
      </c>
      <c r="H27" s="123">
        <v>173</v>
      </c>
      <c r="I27" s="149">
        <v>0.62</v>
      </c>
      <c r="J27" s="48" t="s">
        <v>154</v>
      </c>
      <c r="K27" s="150" t="s">
        <v>155</v>
      </c>
      <c r="L27" s="20" t="s">
        <v>335</v>
      </c>
    </row>
    <row r="28" spans="1:14" ht="89.25" x14ac:dyDescent="0.25">
      <c r="A28" s="161"/>
      <c r="B28" s="164"/>
      <c r="C28" s="152" t="s">
        <v>78</v>
      </c>
      <c r="D28" s="20" t="s">
        <v>156</v>
      </c>
      <c r="E28" s="151" t="s">
        <v>124</v>
      </c>
      <c r="F28" s="8">
        <v>0.5</v>
      </c>
      <c r="G28" s="139" t="s">
        <v>157</v>
      </c>
      <c r="H28" s="80">
        <v>1</v>
      </c>
      <c r="I28" s="200">
        <v>1</v>
      </c>
      <c r="J28" s="48" t="s">
        <v>158</v>
      </c>
      <c r="K28" s="154" t="s">
        <v>159</v>
      </c>
      <c r="L28" s="152"/>
    </row>
    <row r="29" spans="1:14" ht="63.75" x14ac:dyDescent="0.25">
      <c r="A29" s="162"/>
      <c r="B29" s="165"/>
      <c r="C29" s="152" t="s">
        <v>79</v>
      </c>
      <c r="D29" s="20" t="s">
        <v>160</v>
      </c>
      <c r="E29" s="151" t="s">
        <v>124</v>
      </c>
      <c r="F29" s="8">
        <v>0.5</v>
      </c>
      <c r="G29" s="139" t="s">
        <v>157</v>
      </c>
      <c r="H29" s="80">
        <v>1</v>
      </c>
      <c r="I29" s="148">
        <v>1</v>
      </c>
      <c r="J29" s="48" t="s">
        <v>161</v>
      </c>
      <c r="K29" s="156"/>
      <c r="L29" s="152"/>
    </row>
    <row r="30" spans="1:14" ht="54.75" customHeight="1" x14ac:dyDescent="0.25">
      <c r="A30" s="160" t="s">
        <v>36</v>
      </c>
      <c r="B30" s="163" t="s">
        <v>53</v>
      </c>
      <c r="C30" s="152" t="s">
        <v>107</v>
      </c>
      <c r="D30" s="20" t="s">
        <v>235</v>
      </c>
      <c r="E30" s="151" t="s">
        <v>124</v>
      </c>
      <c r="F30" s="8">
        <v>0.5</v>
      </c>
      <c r="G30" s="139" t="s">
        <v>236</v>
      </c>
      <c r="H30" s="80">
        <v>0.7</v>
      </c>
      <c r="I30" s="142">
        <v>0.751</v>
      </c>
      <c r="J30" s="48" t="s">
        <v>237</v>
      </c>
      <c r="K30" s="154" t="s">
        <v>243</v>
      </c>
      <c r="L30" s="1" t="s">
        <v>347</v>
      </c>
    </row>
    <row r="31" spans="1:14" ht="121.5" customHeight="1" x14ac:dyDescent="0.25">
      <c r="A31" s="161"/>
      <c r="B31" s="164"/>
      <c r="C31" s="152" t="s">
        <v>108</v>
      </c>
      <c r="D31" s="20" t="s">
        <v>238</v>
      </c>
      <c r="E31" s="151" t="s">
        <v>11</v>
      </c>
      <c r="F31" s="8">
        <v>0.6</v>
      </c>
      <c r="G31" s="139" t="s">
        <v>239</v>
      </c>
      <c r="H31" s="80">
        <v>1</v>
      </c>
      <c r="I31" s="218">
        <v>0.996</v>
      </c>
      <c r="J31" s="48" t="s">
        <v>240</v>
      </c>
      <c r="K31" s="155"/>
      <c r="L31" s="1" t="s">
        <v>348</v>
      </c>
    </row>
    <row r="32" spans="1:14" ht="89.25" x14ac:dyDescent="0.25">
      <c r="A32" s="162"/>
      <c r="B32" s="165"/>
      <c r="C32" s="152" t="s">
        <v>109</v>
      </c>
      <c r="D32" s="20" t="s">
        <v>241</v>
      </c>
      <c r="E32" s="151" t="s">
        <v>124</v>
      </c>
      <c r="F32" s="12">
        <v>0</v>
      </c>
      <c r="G32" s="12">
        <v>0</v>
      </c>
      <c r="H32" s="140">
        <v>1E-3</v>
      </c>
      <c r="I32" s="149">
        <v>1</v>
      </c>
      <c r="J32" s="48" t="s">
        <v>242</v>
      </c>
      <c r="K32" s="156"/>
      <c r="L32" s="1" t="s">
        <v>350</v>
      </c>
      <c r="N32" s="219"/>
    </row>
    <row r="33" spans="1:12" ht="51" x14ac:dyDescent="0.25">
      <c r="A33" s="160" t="s">
        <v>37</v>
      </c>
      <c r="B33" s="154" t="s">
        <v>54</v>
      </c>
      <c r="C33" s="152" t="s">
        <v>81</v>
      </c>
      <c r="D33" s="20" t="s">
        <v>266</v>
      </c>
      <c r="E33" s="151" t="s">
        <v>12</v>
      </c>
      <c r="F33" s="12">
        <v>0.4</v>
      </c>
      <c r="G33" s="12" t="s">
        <v>265</v>
      </c>
      <c r="H33" s="12">
        <v>1</v>
      </c>
      <c r="I33" s="148">
        <v>1</v>
      </c>
      <c r="J33" s="48" t="s">
        <v>267</v>
      </c>
      <c r="K33" s="154" t="s">
        <v>164</v>
      </c>
      <c r="L33" s="134"/>
    </row>
    <row r="34" spans="1:12" ht="76.5" x14ac:dyDescent="0.25">
      <c r="A34" s="161"/>
      <c r="B34" s="155"/>
      <c r="C34" s="152" t="s">
        <v>80</v>
      </c>
      <c r="D34" s="20" t="s">
        <v>162</v>
      </c>
      <c r="E34" s="151" t="s">
        <v>12</v>
      </c>
      <c r="F34" s="12">
        <v>0.5</v>
      </c>
      <c r="G34" s="12" t="s">
        <v>113</v>
      </c>
      <c r="H34" s="12">
        <v>1</v>
      </c>
      <c r="I34" s="148">
        <v>1</v>
      </c>
      <c r="J34" s="48" t="s">
        <v>163</v>
      </c>
      <c r="K34" s="155"/>
      <c r="L34" s="134"/>
    </row>
    <row r="35" spans="1:12" ht="38.25" x14ac:dyDescent="0.25">
      <c r="A35" s="162"/>
      <c r="B35" s="156"/>
      <c r="C35" s="152" t="s">
        <v>268</v>
      </c>
      <c r="D35" s="20" t="s">
        <v>324</v>
      </c>
      <c r="E35" s="151" t="s">
        <v>12</v>
      </c>
      <c r="F35" s="12">
        <v>0.5</v>
      </c>
      <c r="G35" s="12" t="s">
        <v>113</v>
      </c>
      <c r="H35" s="12">
        <v>1</v>
      </c>
      <c r="I35" s="148">
        <v>1</v>
      </c>
      <c r="J35" s="48" t="s">
        <v>166</v>
      </c>
      <c r="K35" s="156"/>
      <c r="L35" s="134"/>
    </row>
    <row r="36" spans="1:12" ht="38.25" x14ac:dyDescent="0.25">
      <c r="A36" s="157" t="s">
        <v>37</v>
      </c>
      <c r="B36" s="154" t="s">
        <v>311</v>
      </c>
      <c r="C36" s="144" t="s">
        <v>312</v>
      </c>
      <c r="D36" s="152" t="s">
        <v>315</v>
      </c>
      <c r="E36" s="145" t="s">
        <v>12</v>
      </c>
      <c r="F36" s="146">
        <v>0.8</v>
      </c>
      <c r="G36" s="147" t="s">
        <v>318</v>
      </c>
      <c r="H36" s="15">
        <v>1</v>
      </c>
      <c r="I36" s="148">
        <v>1</v>
      </c>
      <c r="J36" s="216" t="s">
        <v>319</v>
      </c>
      <c r="K36" s="193" t="s">
        <v>322</v>
      </c>
      <c r="L36" s="134"/>
    </row>
    <row r="37" spans="1:12" ht="38.25" x14ac:dyDescent="0.25">
      <c r="A37" s="159"/>
      <c r="B37" s="155"/>
      <c r="C37" s="144" t="s">
        <v>313</v>
      </c>
      <c r="D37" s="138" t="s">
        <v>316</v>
      </c>
      <c r="E37" s="145" t="s">
        <v>12</v>
      </c>
      <c r="F37" s="146">
        <v>0.8</v>
      </c>
      <c r="G37" s="147" t="s">
        <v>318</v>
      </c>
      <c r="H37" s="15">
        <v>1</v>
      </c>
      <c r="I37" s="148">
        <v>1</v>
      </c>
      <c r="J37" s="216" t="s">
        <v>320</v>
      </c>
      <c r="K37" s="194"/>
      <c r="L37" s="134"/>
    </row>
    <row r="38" spans="1:12" ht="63.75" x14ac:dyDescent="0.25">
      <c r="A38" s="158"/>
      <c r="B38" s="156"/>
      <c r="C38" s="152" t="s">
        <v>314</v>
      </c>
      <c r="D38" s="152" t="s">
        <v>317</v>
      </c>
      <c r="E38" s="145" t="s">
        <v>12</v>
      </c>
      <c r="F38" s="146">
        <v>0.8</v>
      </c>
      <c r="G38" s="147" t="s">
        <v>318</v>
      </c>
      <c r="H38" s="15">
        <v>1</v>
      </c>
      <c r="I38" s="149">
        <v>0.98</v>
      </c>
      <c r="J38" s="216" t="s">
        <v>321</v>
      </c>
      <c r="K38" s="171"/>
      <c r="L38" s="132" t="s">
        <v>336</v>
      </c>
    </row>
    <row r="39" spans="1:12" ht="76.5" x14ac:dyDescent="0.25">
      <c r="A39" s="160" t="s">
        <v>37</v>
      </c>
      <c r="B39" s="154" t="s">
        <v>56</v>
      </c>
      <c r="C39" s="141" t="s">
        <v>167</v>
      </c>
      <c r="D39" s="20" t="s">
        <v>168</v>
      </c>
      <c r="E39" s="151" t="s">
        <v>124</v>
      </c>
      <c r="F39" s="12">
        <v>0.7</v>
      </c>
      <c r="G39" s="12" t="s">
        <v>22</v>
      </c>
      <c r="H39" s="12">
        <v>0.9</v>
      </c>
      <c r="I39" s="148">
        <v>1</v>
      </c>
      <c r="J39" s="48" t="s">
        <v>169</v>
      </c>
      <c r="K39" s="154" t="s">
        <v>170</v>
      </c>
      <c r="L39" s="134"/>
    </row>
    <row r="40" spans="1:12" ht="123" customHeight="1" x14ac:dyDescent="0.25">
      <c r="A40" s="162"/>
      <c r="B40" s="156"/>
      <c r="C40" s="141" t="s">
        <v>82</v>
      </c>
      <c r="D40" s="20" t="s">
        <v>171</v>
      </c>
      <c r="E40" s="151" t="s">
        <v>124</v>
      </c>
      <c r="F40" s="12">
        <v>0.65</v>
      </c>
      <c r="G40" s="12" t="s">
        <v>172</v>
      </c>
      <c r="H40" s="12">
        <v>0.9</v>
      </c>
      <c r="I40" s="148">
        <v>1</v>
      </c>
      <c r="J40" s="48" t="s">
        <v>173</v>
      </c>
      <c r="K40" s="156"/>
      <c r="L40" s="134"/>
    </row>
    <row r="41" spans="1:12" ht="38.25" x14ac:dyDescent="0.25">
      <c r="A41" s="157" t="s">
        <v>37</v>
      </c>
      <c r="B41" s="154" t="s">
        <v>57</v>
      </c>
      <c r="C41" s="141" t="s">
        <v>102</v>
      </c>
      <c r="D41" s="20" t="s">
        <v>227</v>
      </c>
      <c r="E41" s="4" t="s">
        <v>124</v>
      </c>
      <c r="F41" s="4">
        <v>0.5</v>
      </c>
      <c r="G41" s="23" t="s">
        <v>113</v>
      </c>
      <c r="H41" s="4">
        <v>1</v>
      </c>
      <c r="I41" s="148">
        <v>1</v>
      </c>
      <c r="J41" s="48" t="s">
        <v>228</v>
      </c>
      <c r="K41" s="154" t="s">
        <v>229</v>
      </c>
      <c r="L41" s="134"/>
    </row>
    <row r="42" spans="1:12" ht="51" x14ac:dyDescent="0.25">
      <c r="A42" s="159"/>
      <c r="B42" s="155"/>
      <c r="C42" s="141" t="s">
        <v>103</v>
      </c>
      <c r="D42" s="20" t="s">
        <v>230</v>
      </c>
      <c r="E42" s="4" t="s">
        <v>124</v>
      </c>
      <c r="F42" s="4">
        <v>0.5</v>
      </c>
      <c r="G42" s="23" t="s">
        <v>113</v>
      </c>
      <c r="H42" s="4">
        <v>1</v>
      </c>
      <c r="I42" s="148">
        <v>1</v>
      </c>
      <c r="J42" s="48" t="s">
        <v>228</v>
      </c>
      <c r="K42" s="155"/>
      <c r="L42" s="134"/>
    </row>
    <row r="43" spans="1:12" ht="51" x14ac:dyDescent="0.25">
      <c r="A43" s="159"/>
      <c r="B43" s="155"/>
      <c r="C43" s="141" t="s">
        <v>104</v>
      </c>
      <c r="D43" s="20" t="s">
        <v>231</v>
      </c>
      <c r="E43" s="4" t="s">
        <v>12</v>
      </c>
      <c r="F43" s="4">
        <v>0.5</v>
      </c>
      <c r="G43" s="23" t="s">
        <v>113</v>
      </c>
      <c r="H43" s="4">
        <v>1</v>
      </c>
      <c r="I43" s="148">
        <v>1</v>
      </c>
      <c r="J43" s="48" t="s">
        <v>228</v>
      </c>
      <c r="K43" s="155"/>
      <c r="L43" s="134"/>
    </row>
    <row r="44" spans="1:12" ht="38.25" x14ac:dyDescent="0.25">
      <c r="A44" s="159"/>
      <c r="B44" s="155"/>
      <c r="C44" s="141" t="s">
        <v>105</v>
      </c>
      <c r="D44" s="20" t="s">
        <v>291</v>
      </c>
      <c r="E44" s="4" t="s">
        <v>12</v>
      </c>
      <c r="F44" s="4">
        <v>0.5</v>
      </c>
      <c r="G44" s="23" t="s">
        <v>113</v>
      </c>
      <c r="H44" s="4">
        <v>1</v>
      </c>
      <c r="I44" s="148">
        <v>1</v>
      </c>
      <c r="J44" s="48" t="s">
        <v>233</v>
      </c>
      <c r="K44" s="155"/>
      <c r="L44" s="134"/>
    </row>
    <row r="45" spans="1:12" ht="38.25" x14ac:dyDescent="0.25">
      <c r="A45" s="158"/>
      <c r="B45" s="156"/>
      <c r="C45" s="141" t="s">
        <v>259</v>
      </c>
      <c r="D45" s="20" t="s">
        <v>234</v>
      </c>
      <c r="E45" s="4" t="s">
        <v>12</v>
      </c>
      <c r="F45" s="4">
        <v>0.5</v>
      </c>
      <c r="G45" s="23" t="s">
        <v>113</v>
      </c>
      <c r="H45" s="4">
        <v>1</v>
      </c>
      <c r="I45" s="148">
        <v>1</v>
      </c>
      <c r="J45" s="48" t="s">
        <v>233</v>
      </c>
      <c r="K45" s="156"/>
      <c r="L45" s="134"/>
    </row>
    <row r="46" spans="1:12" ht="89.25" x14ac:dyDescent="0.25">
      <c r="A46" s="190" t="s">
        <v>37</v>
      </c>
      <c r="B46" s="154" t="s">
        <v>58</v>
      </c>
      <c r="C46" s="141" t="s">
        <v>87</v>
      </c>
      <c r="D46" s="20" t="s">
        <v>187</v>
      </c>
      <c r="E46" s="151" t="s">
        <v>12</v>
      </c>
      <c r="F46" s="37">
        <v>0.8</v>
      </c>
      <c r="G46" s="151" t="s">
        <v>26</v>
      </c>
      <c r="H46" s="37">
        <v>1</v>
      </c>
      <c r="I46" s="148">
        <v>1</v>
      </c>
      <c r="J46" s="48" t="s">
        <v>188</v>
      </c>
      <c r="K46" s="154" t="s">
        <v>189</v>
      </c>
      <c r="L46" s="134"/>
    </row>
    <row r="47" spans="1:12" ht="76.5" x14ac:dyDescent="0.25">
      <c r="A47" s="191"/>
      <c r="B47" s="155"/>
      <c r="C47" s="141" t="s">
        <v>88</v>
      </c>
      <c r="D47" s="20" t="s">
        <v>190</v>
      </c>
      <c r="E47" s="151" t="s">
        <v>12</v>
      </c>
      <c r="F47" s="37">
        <v>0.8</v>
      </c>
      <c r="G47" s="151" t="s">
        <v>26</v>
      </c>
      <c r="H47" s="37">
        <v>1</v>
      </c>
      <c r="I47" s="148">
        <v>1</v>
      </c>
      <c r="J47" s="48" t="s">
        <v>191</v>
      </c>
      <c r="K47" s="156"/>
      <c r="L47" s="134"/>
    </row>
    <row r="48" spans="1:12" ht="38.25" x14ac:dyDescent="0.25">
      <c r="A48" s="191"/>
      <c r="B48" s="155"/>
      <c r="C48" s="131" t="s">
        <v>275</v>
      </c>
      <c r="D48" s="132" t="s">
        <v>276</v>
      </c>
      <c r="E48" s="92" t="s">
        <v>124</v>
      </c>
      <c r="F48" s="133">
        <v>0.8</v>
      </c>
      <c r="G48" s="92" t="s">
        <v>26</v>
      </c>
      <c r="H48" s="133">
        <v>1</v>
      </c>
      <c r="I48" s="148">
        <v>1</v>
      </c>
      <c r="J48" s="132" t="s">
        <v>277</v>
      </c>
      <c r="K48" s="155" t="s">
        <v>209</v>
      </c>
      <c r="L48" s="134"/>
    </row>
    <row r="49" spans="1:12" ht="38.25" x14ac:dyDescent="0.25">
      <c r="A49" s="191"/>
      <c r="B49" s="155"/>
      <c r="C49" s="131" t="s">
        <v>271</v>
      </c>
      <c r="D49" s="132" t="s">
        <v>272</v>
      </c>
      <c r="E49" s="92" t="s">
        <v>124</v>
      </c>
      <c r="F49" s="133">
        <v>0.8</v>
      </c>
      <c r="G49" s="92" t="s">
        <v>26</v>
      </c>
      <c r="H49" s="133">
        <v>1</v>
      </c>
      <c r="I49" s="148">
        <v>1</v>
      </c>
      <c r="J49" s="132" t="s">
        <v>278</v>
      </c>
      <c r="K49" s="155"/>
      <c r="L49" s="134"/>
    </row>
    <row r="50" spans="1:12" ht="102" x14ac:dyDescent="0.25">
      <c r="A50" s="191"/>
      <c r="B50" s="155"/>
      <c r="C50" s="131" t="s">
        <v>273</v>
      </c>
      <c r="D50" s="132" t="s">
        <v>272</v>
      </c>
      <c r="E50" s="92" t="s">
        <v>124</v>
      </c>
      <c r="F50" s="133">
        <v>0.8</v>
      </c>
      <c r="G50" s="92" t="s">
        <v>26</v>
      </c>
      <c r="H50" s="133">
        <v>1</v>
      </c>
      <c r="I50" s="148">
        <v>1</v>
      </c>
      <c r="J50" s="132" t="s">
        <v>279</v>
      </c>
      <c r="K50" s="155"/>
      <c r="L50" s="134"/>
    </row>
    <row r="51" spans="1:12" ht="51" x14ac:dyDescent="0.25">
      <c r="A51" s="191"/>
      <c r="B51" s="155"/>
      <c r="C51" s="131" t="s">
        <v>274</v>
      </c>
      <c r="D51" s="132" t="s">
        <v>272</v>
      </c>
      <c r="E51" s="92" t="s">
        <v>124</v>
      </c>
      <c r="F51" s="133">
        <v>0.9</v>
      </c>
      <c r="G51" s="92" t="s">
        <v>25</v>
      </c>
      <c r="H51" s="133">
        <v>1</v>
      </c>
      <c r="I51" s="148">
        <v>1</v>
      </c>
      <c r="J51" s="132" t="s">
        <v>280</v>
      </c>
      <c r="K51" s="156"/>
      <c r="L51" s="134"/>
    </row>
    <row r="52" spans="1:12" ht="51" x14ac:dyDescent="0.25">
      <c r="A52" s="191"/>
      <c r="B52" s="155"/>
      <c r="C52" s="141" t="s">
        <v>94</v>
      </c>
      <c r="D52" s="20" t="s">
        <v>203</v>
      </c>
      <c r="E52" s="151" t="s">
        <v>12</v>
      </c>
      <c r="F52" s="37">
        <v>0.95</v>
      </c>
      <c r="G52" s="23" t="s">
        <v>283</v>
      </c>
      <c r="H52" s="37">
        <v>1</v>
      </c>
      <c r="I52" s="149">
        <v>0.98</v>
      </c>
      <c r="J52" s="48" t="s">
        <v>284</v>
      </c>
      <c r="K52" s="154" t="s">
        <v>208</v>
      </c>
      <c r="L52" s="132" t="s">
        <v>337</v>
      </c>
    </row>
    <row r="53" spans="1:12" ht="51" x14ac:dyDescent="0.25">
      <c r="A53" s="192"/>
      <c r="B53" s="156"/>
      <c r="C53" s="141" t="s">
        <v>95</v>
      </c>
      <c r="D53" s="20" t="s">
        <v>205</v>
      </c>
      <c r="E53" s="151" t="s">
        <v>124</v>
      </c>
      <c r="F53" s="37">
        <v>0.8</v>
      </c>
      <c r="G53" s="151" t="s">
        <v>206</v>
      </c>
      <c r="H53" s="37">
        <v>1</v>
      </c>
      <c r="I53" s="201">
        <v>0.995</v>
      </c>
      <c r="J53" s="48" t="s">
        <v>207</v>
      </c>
      <c r="K53" s="156"/>
      <c r="L53" s="132" t="s">
        <v>323</v>
      </c>
    </row>
    <row r="54" spans="1:12" ht="51" x14ac:dyDescent="0.25">
      <c r="A54" s="157" t="s">
        <v>37</v>
      </c>
      <c r="B54" s="154" t="s">
        <v>13</v>
      </c>
      <c r="C54" s="130" t="s">
        <v>261</v>
      </c>
      <c r="D54" s="1" t="s">
        <v>262</v>
      </c>
      <c r="E54" s="151" t="s">
        <v>12</v>
      </c>
      <c r="F54" s="37">
        <v>0.5</v>
      </c>
      <c r="G54" s="151" t="s">
        <v>113</v>
      </c>
      <c r="H54" s="37">
        <v>1</v>
      </c>
      <c r="I54" s="149">
        <v>0.99</v>
      </c>
      <c r="J54" s="48" t="s">
        <v>269</v>
      </c>
      <c r="K54" s="154" t="s">
        <v>212</v>
      </c>
      <c r="L54" s="20" t="s">
        <v>350</v>
      </c>
    </row>
    <row r="55" spans="1:12" ht="38.25" x14ac:dyDescent="0.25">
      <c r="A55" s="158"/>
      <c r="B55" s="155"/>
      <c r="C55" s="130" t="s">
        <v>260</v>
      </c>
      <c r="D55" s="1" t="s">
        <v>263</v>
      </c>
      <c r="E55" s="151" t="s">
        <v>12</v>
      </c>
      <c r="F55" s="37">
        <v>0.5</v>
      </c>
      <c r="G55" s="151" t="s">
        <v>113</v>
      </c>
      <c r="H55" s="37">
        <v>1</v>
      </c>
      <c r="I55" s="148">
        <v>1</v>
      </c>
      <c r="J55" s="48" t="s">
        <v>270</v>
      </c>
      <c r="K55" s="156"/>
      <c r="L55" s="152"/>
    </row>
    <row r="56" spans="1:12" ht="38.25" x14ac:dyDescent="0.25">
      <c r="A56" s="159" t="s">
        <v>37</v>
      </c>
      <c r="B56" s="154" t="s">
        <v>59</v>
      </c>
      <c r="C56" s="141" t="s">
        <v>99</v>
      </c>
      <c r="D56" s="5" t="s">
        <v>217</v>
      </c>
      <c r="E56" s="151" t="s">
        <v>11</v>
      </c>
      <c r="F56" s="16">
        <v>0.4</v>
      </c>
      <c r="G56" s="16" t="s">
        <v>218</v>
      </c>
      <c r="H56" s="16">
        <v>0.8</v>
      </c>
      <c r="I56" s="148">
        <v>1</v>
      </c>
      <c r="J56" s="48" t="s">
        <v>219</v>
      </c>
      <c r="K56" s="155" t="s">
        <v>220</v>
      </c>
      <c r="L56" s="152"/>
    </row>
    <row r="57" spans="1:12" ht="63.75" x14ac:dyDescent="0.25">
      <c r="A57" s="159"/>
      <c r="B57" s="155"/>
      <c r="C57" s="141" t="s">
        <v>100</v>
      </c>
      <c r="D57" s="5" t="s">
        <v>221</v>
      </c>
      <c r="E57" s="151" t="s">
        <v>12</v>
      </c>
      <c r="F57" s="16">
        <v>0.5</v>
      </c>
      <c r="G57" s="16" t="s">
        <v>222</v>
      </c>
      <c r="H57" s="16">
        <v>1</v>
      </c>
      <c r="I57" s="202">
        <v>1</v>
      </c>
      <c r="J57" s="48" t="s">
        <v>223</v>
      </c>
      <c r="K57" s="155"/>
      <c r="L57" s="152"/>
    </row>
    <row r="58" spans="1:12" ht="51" x14ac:dyDescent="0.25">
      <c r="A58" s="158"/>
      <c r="B58" s="156"/>
      <c r="C58" s="141" t="s">
        <v>101</v>
      </c>
      <c r="D58" s="5" t="s">
        <v>224</v>
      </c>
      <c r="E58" s="151" t="s">
        <v>12</v>
      </c>
      <c r="F58" s="12">
        <v>0.1</v>
      </c>
      <c r="G58" s="12" t="s">
        <v>225</v>
      </c>
      <c r="H58" s="12">
        <v>0.01</v>
      </c>
      <c r="I58" s="202">
        <v>0</v>
      </c>
      <c r="J58" s="48" t="s">
        <v>226</v>
      </c>
      <c r="K58" s="156"/>
      <c r="L58" s="137"/>
    </row>
    <row r="59" spans="1:12" ht="51" x14ac:dyDescent="0.25">
      <c r="A59" s="157" t="s">
        <v>43</v>
      </c>
      <c r="B59" s="154" t="s">
        <v>60</v>
      </c>
      <c r="C59" s="130" t="s">
        <v>110</v>
      </c>
      <c r="D59" s="5" t="s">
        <v>257</v>
      </c>
      <c r="E59" s="151" t="s">
        <v>12</v>
      </c>
      <c r="F59" s="12">
        <v>0.5</v>
      </c>
      <c r="G59" s="12" t="s">
        <v>113</v>
      </c>
      <c r="H59" s="12">
        <v>1</v>
      </c>
      <c r="I59" s="202">
        <v>1</v>
      </c>
      <c r="J59" s="48" t="s">
        <v>245</v>
      </c>
      <c r="K59" s="154" t="s">
        <v>246</v>
      </c>
      <c r="L59" s="152"/>
    </row>
    <row r="60" spans="1:12" ht="76.5" x14ac:dyDescent="0.25">
      <c r="A60" s="158"/>
      <c r="B60" s="156"/>
      <c r="C60" s="130" t="s">
        <v>288</v>
      </c>
      <c r="D60" s="5" t="s">
        <v>289</v>
      </c>
      <c r="E60" s="151" t="s">
        <v>124</v>
      </c>
      <c r="F60" s="12">
        <v>0.5</v>
      </c>
      <c r="G60" s="12" t="s">
        <v>113</v>
      </c>
      <c r="H60" s="12">
        <v>1</v>
      </c>
      <c r="I60" s="203">
        <v>0.42</v>
      </c>
      <c r="J60" s="20" t="s">
        <v>290</v>
      </c>
      <c r="K60" s="156"/>
      <c r="L60" s="5" t="s">
        <v>325</v>
      </c>
    </row>
    <row r="64" spans="1:12" ht="15" customHeight="1" x14ac:dyDescent="0.25">
      <c r="C64" s="212"/>
      <c r="E64" s="212"/>
    </row>
    <row r="65" spans="3:4" ht="15" customHeight="1" x14ac:dyDescent="0.25">
      <c r="C65" s="212"/>
      <c r="D65" s="67"/>
    </row>
    <row r="66" spans="3:4" x14ac:dyDescent="0.25">
      <c r="C66" s="212"/>
    </row>
    <row r="67" spans="3:4" x14ac:dyDescent="0.25">
      <c r="C67" s="212"/>
    </row>
    <row r="68" spans="3:4" x14ac:dyDescent="0.25">
      <c r="C68" s="212"/>
    </row>
    <row r="77" spans="3:4" ht="49.5" customHeight="1" x14ac:dyDescent="0.25"/>
    <row r="89" spans="3:10" x14ac:dyDescent="0.25">
      <c r="C89" s="41"/>
      <c r="D89" s="212"/>
    </row>
    <row r="90" spans="3:10" x14ac:dyDescent="0.25">
      <c r="C90" s="41"/>
      <c r="D90" s="212"/>
      <c r="J90" s="68"/>
    </row>
    <row r="91" spans="3:10" x14ac:dyDescent="0.25">
      <c r="C91" s="41"/>
      <c r="D91" s="212"/>
    </row>
    <row r="92" spans="3:10" x14ac:dyDescent="0.25">
      <c r="C92" s="31"/>
      <c r="D92" s="215"/>
    </row>
    <row r="149" spans="13:14" x14ac:dyDescent="0.25">
      <c r="M149" s="68"/>
    </row>
    <row r="153" spans="13:14" x14ac:dyDescent="0.25">
      <c r="N153" s="214"/>
    </row>
  </sheetData>
  <mergeCells count="57">
    <mergeCell ref="L1:L2"/>
    <mergeCell ref="A3:A4"/>
    <mergeCell ref="B3:B4"/>
    <mergeCell ref="K3:K4"/>
    <mergeCell ref="A1:E1"/>
    <mergeCell ref="F1:H1"/>
    <mergeCell ref="J1:J2"/>
    <mergeCell ref="K1:K2"/>
    <mergeCell ref="I1:I2"/>
    <mergeCell ref="A5:A7"/>
    <mergeCell ref="B5:B7"/>
    <mergeCell ref="K5:K7"/>
    <mergeCell ref="A8:A11"/>
    <mergeCell ref="B8:B11"/>
    <mergeCell ref="K8:K11"/>
    <mergeCell ref="A17:A18"/>
    <mergeCell ref="B17:B18"/>
    <mergeCell ref="K17:K18"/>
    <mergeCell ref="A19:A22"/>
    <mergeCell ref="B19:B22"/>
    <mergeCell ref="K19:K22"/>
    <mergeCell ref="K33:K35"/>
    <mergeCell ref="A39:A40"/>
    <mergeCell ref="B39:B40"/>
    <mergeCell ref="K39:K40"/>
    <mergeCell ref="A23:A29"/>
    <mergeCell ref="B23:B29"/>
    <mergeCell ref="K24:K26"/>
    <mergeCell ref="K28:K29"/>
    <mergeCell ref="A30:A32"/>
    <mergeCell ref="B30:B32"/>
    <mergeCell ref="K30:K32"/>
    <mergeCell ref="A36:A38"/>
    <mergeCell ref="B36:B38"/>
    <mergeCell ref="K36:K38"/>
    <mergeCell ref="A59:A60"/>
    <mergeCell ref="B59:B60"/>
    <mergeCell ref="K59:K60"/>
    <mergeCell ref="B56:B58"/>
    <mergeCell ref="A56:A58"/>
    <mergeCell ref="K56:K58"/>
    <mergeCell ref="A12:A16"/>
    <mergeCell ref="B12:B16"/>
    <mergeCell ref="K12:K16"/>
    <mergeCell ref="A54:A55"/>
    <mergeCell ref="B54:B55"/>
    <mergeCell ref="K54:K55"/>
    <mergeCell ref="A41:A45"/>
    <mergeCell ref="B41:B45"/>
    <mergeCell ref="K41:K45"/>
    <mergeCell ref="A46:A53"/>
    <mergeCell ref="B46:B53"/>
    <mergeCell ref="K46:K47"/>
    <mergeCell ref="K48:K51"/>
    <mergeCell ref="K52:K53"/>
    <mergeCell ref="A33:A35"/>
    <mergeCell ref="B33:B35"/>
  </mergeCells>
  <phoneticPr fontId="18" type="noConversion"/>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1" stopIfTrue="1" operator="containsText" id="{292B9A6E-CF7D-4B7F-A825-300336005668}">
            <xm:f>NOT(ISERROR(SEARCH("OK",N153)))</xm:f>
            <xm:f>"OK"</xm:f>
            <x14:dxf>
              <fill>
                <patternFill>
                  <bgColor rgb="FF92D050"/>
                </patternFill>
              </fill>
            </x14:dxf>
          </x14:cfRule>
          <xm:sqref>N153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TABLERO CONSOLIDADO 2018</vt:lpstr>
      <vt:lpstr>2020</vt:lpstr>
      <vt:lpstr>'TABLERO CONSOLIDADO 2018'!Área_de_impresión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Giovanni Pedraza Rodriguez</dc:creator>
  <cp:lastModifiedBy>Paola Andrea Bermudez Cortes</cp:lastModifiedBy>
  <dcterms:created xsi:type="dcterms:W3CDTF">2016-05-10T20:06:28Z</dcterms:created>
  <dcterms:modified xsi:type="dcterms:W3CDTF">2021-02-25T01:43:27Z</dcterms:modified>
</cp:coreProperties>
</file>