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D:\Descargas\"/>
    </mc:Choice>
  </mc:AlternateContent>
  <xr:revisionPtr revIDLastSave="0" documentId="13_ncr:1_{06F21896-4B78-48DE-B820-5E702E32F2D2}" xr6:coauthVersionLast="47" xr6:coauthVersionMax="47" xr10:uidLastSave="{00000000-0000-0000-0000-000000000000}"/>
  <bookViews>
    <workbookView xWindow="-120" yWindow="-120" windowWidth="29040" windowHeight="15720" tabRatio="655" firstSheet="1" activeTab="1" xr2:uid="{00000000-000D-0000-FFFF-FFFF00000000}"/>
  </bookViews>
  <sheets>
    <sheet name="TABLERO CONSOLIDADO 2018" sheetId="1" state="hidden" r:id="rId1"/>
    <sheet name="REPORTE" sheetId="15" r:id="rId2"/>
    <sheet name="Hoja1" sheetId="16" r:id="rId3"/>
    <sheet name="Hoja2" sheetId="17" r:id="rId4"/>
    <sheet name="Hoja3" sheetId="18" r:id="rId5"/>
  </sheets>
  <definedNames>
    <definedName name="_xlnm._FilterDatabase" localSheetId="1" hidden="1">REPORTE!$A$2:$AG$76</definedName>
    <definedName name="_xlnm._FilterDatabase" localSheetId="0" hidden="1">'TABLERO CONSOLIDADO 2018'!$A$3:$X$83</definedName>
    <definedName name="_xlnm.Print_Area" localSheetId="0">'TABLERO CONSOLIDADO 2018'!$A$1:$X$150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4" i="15" l="1"/>
  <c r="Y15" i="15"/>
  <c r="Y16" i="15"/>
  <c r="Y17" i="15"/>
  <c r="Y18" i="15"/>
  <c r="Y19" i="15"/>
  <c r="Y20" i="15"/>
  <c r="Y21" i="15"/>
  <c r="Y22" i="15"/>
  <c r="Y23" i="15"/>
  <c r="Y24" i="15"/>
  <c r="Y26" i="15"/>
  <c r="Y27" i="15"/>
  <c r="Y28" i="15"/>
  <c r="Y29" i="15"/>
  <c r="Y30" i="15"/>
  <c r="Y31" i="15"/>
  <c r="Y32" i="15"/>
  <c r="Y34" i="15"/>
  <c r="Y35" i="15"/>
  <c r="Y36" i="15"/>
  <c r="Y37" i="15"/>
  <c r="Y38" i="15"/>
  <c r="Y39" i="15"/>
  <c r="Y40" i="15"/>
  <c r="Y41" i="15"/>
  <c r="Y42" i="15"/>
  <c r="Y43" i="15"/>
  <c r="Y44" i="15"/>
  <c r="Y45" i="15"/>
  <c r="Y46" i="15"/>
  <c r="Y47" i="15"/>
  <c r="Y48" i="15"/>
  <c r="Y49" i="15"/>
  <c r="Y50" i="15"/>
  <c r="Y51" i="15"/>
  <c r="Y52" i="15"/>
  <c r="Y53" i="15"/>
  <c r="Y54" i="15"/>
  <c r="Y55" i="15"/>
  <c r="Y56" i="15"/>
  <c r="Y57" i="15"/>
  <c r="Y58" i="15"/>
  <c r="Y59" i="15"/>
  <c r="Y60" i="15"/>
  <c r="Y61" i="15"/>
  <c r="Y62" i="15"/>
  <c r="Y63" i="15"/>
  <c r="Y64" i="15"/>
  <c r="Y65" i="15"/>
  <c r="Y66" i="15"/>
  <c r="Y67" i="15"/>
  <c r="Y68" i="15"/>
  <c r="Y69" i="15"/>
  <c r="Y70" i="15"/>
  <c r="Y71" i="15"/>
  <c r="Y72" i="15"/>
  <c r="Y74" i="15"/>
  <c r="Y75" i="15"/>
  <c r="Y76" i="15"/>
  <c r="Y13" i="15"/>
  <c r="Y5" i="15" l="1"/>
  <c r="Y6" i="15"/>
  <c r="Y7" i="15"/>
  <c r="Y8" i="15"/>
  <c r="Y9" i="15"/>
  <c r="Y12" i="15"/>
  <c r="Y4" i="15"/>
  <c r="L13" i="1"/>
  <c r="L12" i="1"/>
  <c r="L11" i="1"/>
  <c r="L10" i="1"/>
  <c r="L9" i="1"/>
  <c r="L8" i="1"/>
  <c r="L7" i="1"/>
  <c r="L5" i="1"/>
  <c r="O4" i="1" l="1"/>
  <c r="O33" i="1" l="1"/>
  <c r="P33" i="1" s="1"/>
  <c r="O34" i="1"/>
  <c r="P34" i="1" s="1"/>
  <c r="O36" i="1"/>
  <c r="P36" i="1" s="1"/>
  <c r="O31" i="1"/>
  <c r="P31" i="1" s="1"/>
  <c r="O56" i="1"/>
  <c r="O54" i="1"/>
  <c r="O58" i="1"/>
  <c r="N58" i="1"/>
  <c r="M58" i="1"/>
  <c r="L58" i="1"/>
  <c r="O57" i="1"/>
  <c r="N57" i="1"/>
  <c r="M57" i="1"/>
  <c r="L57" i="1"/>
  <c r="N56" i="1"/>
  <c r="M56" i="1"/>
  <c r="L56" i="1"/>
  <c r="N54" i="1"/>
  <c r="M54" i="1"/>
  <c r="L54" i="1"/>
  <c r="O53" i="1"/>
  <c r="P53" i="1" s="1"/>
  <c r="O52" i="1"/>
  <c r="M52" i="1"/>
  <c r="O51" i="1"/>
  <c r="M51" i="1"/>
  <c r="O50" i="1"/>
  <c r="N50" i="1"/>
  <c r="M50" i="1"/>
  <c r="L50" i="1"/>
  <c r="O38" i="1"/>
  <c r="O39" i="1"/>
  <c r="O41" i="1"/>
  <c r="O37" i="1"/>
  <c r="N38" i="1"/>
  <c r="N39" i="1"/>
  <c r="N41" i="1"/>
  <c r="N37" i="1"/>
  <c r="M38" i="1"/>
  <c r="M39" i="1"/>
  <c r="M41" i="1"/>
  <c r="M37" i="1"/>
  <c r="L38" i="1"/>
  <c r="L39" i="1"/>
  <c r="L41" i="1"/>
  <c r="L37" i="1"/>
  <c r="O28" i="1"/>
  <c r="M28" i="1"/>
  <c r="O21" i="1"/>
  <c r="N21" i="1"/>
  <c r="M21" i="1"/>
  <c r="L21" i="1"/>
  <c r="O18" i="1"/>
  <c r="N18" i="1"/>
  <c r="M18" i="1"/>
  <c r="L18" i="1"/>
  <c r="O17" i="1"/>
  <c r="M17" i="1"/>
  <c r="O16" i="1"/>
  <c r="M16" i="1"/>
  <c r="O15" i="1"/>
  <c r="N15" i="1"/>
  <c r="M15" i="1"/>
  <c r="L15" i="1"/>
  <c r="O13" i="1"/>
  <c r="M13" i="1"/>
  <c r="O12" i="1"/>
  <c r="M12" i="1"/>
  <c r="O14" i="1"/>
  <c r="N14" i="1"/>
  <c r="M14" i="1"/>
  <c r="L14" i="1"/>
  <c r="O9" i="1"/>
  <c r="N9" i="1"/>
  <c r="M9" i="1"/>
  <c r="O7" i="1"/>
  <c r="N7" i="1"/>
  <c r="M7" i="1"/>
  <c r="O6" i="1"/>
  <c r="M6" i="1"/>
  <c r="P4" i="1"/>
  <c r="O5" i="1"/>
  <c r="N5" i="1"/>
  <c r="M5" i="1"/>
  <c r="P39" i="1" l="1"/>
  <c r="P52" i="1"/>
  <c r="P56" i="1"/>
  <c r="P37" i="1"/>
  <c r="P58" i="1"/>
  <c r="P15" i="1"/>
  <c r="P41" i="1"/>
  <c r="P12" i="1"/>
  <c r="P51" i="1"/>
  <c r="P18" i="1"/>
  <c r="P28" i="1"/>
  <c r="P54" i="1"/>
  <c r="P13" i="1"/>
  <c r="P17" i="1"/>
  <c r="P38" i="1"/>
  <c r="P7" i="1"/>
  <c r="P50" i="1"/>
  <c r="P5" i="1"/>
  <c r="P16" i="1"/>
  <c r="P14" i="1"/>
  <c r="P9" i="1"/>
  <c r="P6" i="1"/>
  <c r="P21" i="1"/>
  <c r="P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Monica</author>
  </authors>
  <commentList>
    <comment ref="W23" authorId="0" shapeId="0" xr:uid="{227FD219-42AB-46C1-BB56-1EFF86C18292}">
      <text>
        <r>
          <rPr>
            <sz val="9"/>
            <color indexed="81"/>
            <rFont val="Tahoma"/>
            <family val="2"/>
          </rPr>
          <t>Solicitud de eliminación (Correo 19/11/2021)</t>
        </r>
      </text>
    </comment>
  </commentList>
</comments>
</file>

<file path=xl/sharedStrings.xml><?xml version="1.0" encoding="utf-8"?>
<sst xmlns="http://schemas.openxmlformats.org/spreadsheetml/2006/main" count="1411" uniqueCount="572">
  <si>
    <t>TABLERO DE MANDO</t>
  </si>
  <si>
    <t>PROCESO</t>
  </si>
  <si>
    <t xml:space="preserve">INDICADOR </t>
  </si>
  <si>
    <t>I
TRIMESTRE</t>
  </si>
  <si>
    <t>II
TRIMESTRE</t>
  </si>
  <si>
    <t>III
TRIMESTRE</t>
  </si>
  <si>
    <t>IV 
TRIMESTRE</t>
  </si>
  <si>
    <t>ACUMULADO</t>
  </si>
  <si>
    <t>OPORTUNIDADES DE MEJORA</t>
  </si>
  <si>
    <t>CRONOGRAMA</t>
  </si>
  <si>
    <t>RESPONSABLES</t>
  </si>
  <si>
    <t>Eficiencia</t>
  </si>
  <si>
    <t>Eficacia</t>
  </si>
  <si>
    <t>Gestión Documental</t>
  </si>
  <si>
    <t>META</t>
  </si>
  <si>
    <t>CRÍTICO</t>
  </si>
  <si>
    <t>SATISFACTORIO</t>
  </si>
  <si>
    <t>%</t>
  </si>
  <si>
    <t xml:space="preserve"> MEDIDA</t>
  </si>
  <si>
    <t>UNIDAD</t>
  </si>
  <si>
    <t>FRECUENCIA</t>
  </si>
  <si>
    <t>Trimestral</t>
  </si>
  <si>
    <t>&gt; 70% y &lt; 90%</t>
  </si>
  <si>
    <t>Semestral</t>
  </si>
  <si>
    <t>Anual</t>
  </si>
  <si>
    <t>&gt; 90% y &lt; 100%</t>
  </si>
  <si>
    <t>&gt; 80% y &lt; 100%</t>
  </si>
  <si>
    <t>TIPO</t>
  </si>
  <si>
    <t>NIVELES</t>
  </si>
  <si>
    <t>FORMULA</t>
  </si>
  <si>
    <t>DESCRIPCION DEL INDICADOR</t>
  </si>
  <si>
    <t>(No. de talleres realizados /  No. de talleres programados) * 100</t>
  </si>
  <si>
    <t>Indicadores con semáforo en Amarillo</t>
  </si>
  <si>
    <t>Indicadores con semáforo en Rojo</t>
  </si>
  <si>
    <t>Medir el cumplimiento de la divulgación de las actividades ejercidas por la CNSC para el fotalecimiento de su Gestión Institucional</t>
  </si>
  <si>
    <t xml:space="preserve">Medir el cumplimiento en la ejecución de las jornadas programadas durante la vigencia. </t>
  </si>
  <si>
    <t>&gt; 50% y &lt; 80%</t>
  </si>
  <si>
    <t>ESTRATEGICO</t>
  </si>
  <si>
    <t>MISIONAL</t>
  </si>
  <si>
    <t>APOYO</t>
  </si>
  <si>
    <t>CAUSAS DE LA MEJORA</t>
  </si>
  <si>
    <t>REPORTE</t>
  </si>
  <si>
    <t xml:space="preserve">Director de Vigilancia de Carrera Administrativa
(Responsable en la consolidación de la información) </t>
  </si>
  <si>
    <t>ATRIBUTO</t>
  </si>
  <si>
    <t>Cumplimiento</t>
  </si>
  <si>
    <t>Indicadores con semáforo en Verde</t>
  </si>
  <si>
    <t>EVALUACIÓN</t>
  </si>
  <si>
    <t>TABLERO DE INDICADORES CONSOLIDADO 2018</t>
  </si>
  <si>
    <t xml:space="preserve">Gestión de la Planeación </t>
  </si>
  <si>
    <t>Gestión del SGI</t>
  </si>
  <si>
    <t>Gestión de las Comunicaciones</t>
  </si>
  <si>
    <t>Gestión de Tecnologia de Información y Comunicaciones</t>
  </si>
  <si>
    <t>Gestión de Cooperación y Asuntos Internacionales</t>
  </si>
  <si>
    <t>Generación de Datos e Información Hidrometereologica y Ambiental para la toma de desiciones</t>
  </si>
  <si>
    <t>Generación de Conocimiento e Investigación</t>
  </si>
  <si>
    <t>Servicios (Acreditación, Laboratorio. Metereologia Aeronautica, Pronostico y Redes)</t>
  </si>
  <si>
    <t>Gestión de la Atención al Ciudadano</t>
  </si>
  <si>
    <t>Gestión de Servicios Administrativos</t>
  </si>
  <si>
    <t>Gestión de Almacenes e Inventarios</t>
  </si>
  <si>
    <t>Gestión Juridica y Contractual</t>
  </si>
  <si>
    <t>Gestión del Desarrollo del Talento Humano</t>
  </si>
  <si>
    <t>Gestión Financiera</t>
  </si>
  <si>
    <t>Gestión del Control Disciplinario Interno</t>
  </si>
  <si>
    <t>Evaluación y el Mejoramiento Continuo</t>
  </si>
  <si>
    <t>Seguimiento Plan Acción Anual</t>
  </si>
  <si>
    <t xml:space="preserve">Seguimiento ejecución presupuestal </t>
  </si>
  <si>
    <t>Plan Institucional de Posicionamiento</t>
  </si>
  <si>
    <t>Videos de pronóstico diario del tiempo producido</t>
  </si>
  <si>
    <t>Eventos de rendición de cuentas realizados</t>
  </si>
  <si>
    <t>Coordinación de la cooperación internacional del IDEAM</t>
  </si>
  <si>
    <t>Coordinación de los asuntos internacionales del IDEAM</t>
  </si>
  <si>
    <t>Número de meses procesados de información Meteorológica</t>
  </si>
  <si>
    <t>Número de meses procesados de información Hidrológica</t>
  </si>
  <si>
    <t>Boletines predicción climática elaborados</t>
  </si>
  <si>
    <t>Boletines del clima elaborados</t>
  </si>
  <si>
    <t>Certificaciones climatológicas</t>
  </si>
  <si>
    <t xml:space="preserve">Publicación de Proyeccion-CPT </t>
  </si>
  <si>
    <t>Aeropuertos con reportes entregados con estándares y calidad de datos</t>
  </si>
  <si>
    <t>Análisis realizados de metales</t>
  </si>
  <si>
    <t>Análisis realizados de parámetros de 28 días</t>
  </si>
  <si>
    <t>Muestras de referencia internacionales satisfactorias</t>
  </si>
  <si>
    <t>Oportunidad de la información</t>
  </si>
  <si>
    <t>Informes elaborados oportunamente</t>
  </si>
  <si>
    <t>Mantenimientos generales</t>
  </si>
  <si>
    <t>Cumplimiento ejecución presupuestal</t>
  </si>
  <si>
    <t>Solicitudes de contratación</t>
  </si>
  <si>
    <t>Porcentaje de Requerimientos e  Incidentes de Sistemas de Información, resueltos dentro del tiempo acordado en los ANS</t>
  </si>
  <si>
    <t xml:space="preserve">Porcentaje de la Infraestructura informática del IDEAM operando adecuadamente. </t>
  </si>
  <si>
    <t>Número de políticas  auditadas en la vigencia.</t>
  </si>
  <si>
    <t>Porcentaje de implementación del Manual Gobierno Digital</t>
  </si>
  <si>
    <t>Oportunidad en la entrega de informes Contaduría</t>
  </si>
  <si>
    <t>Cuentas bancarias conciliadas</t>
  </si>
  <si>
    <t>Devoluciones mensuales CDP</t>
  </si>
  <si>
    <t>Devoluciones mensuales RP comisiones</t>
  </si>
  <si>
    <t>Devoluciones mensuales RP contratos</t>
  </si>
  <si>
    <t>Devoluciones mensuales RP servicios públicos</t>
  </si>
  <si>
    <t>Oportunidad en suministro consolidado del PAC mensual a Grupo Tesorería</t>
  </si>
  <si>
    <t>Oportunidad en la presentación y pago declaraciones tributarias</t>
  </si>
  <si>
    <t>Obligaciones pagadas</t>
  </si>
  <si>
    <t xml:space="preserve">Radicación de Correspondencia en ventanilla </t>
  </si>
  <si>
    <t>Digitalización de Documentos</t>
  </si>
  <si>
    <t>Préstamo de Documentos del Archivo de Gestión Centralizado</t>
  </si>
  <si>
    <t>Gestión del proceso</t>
  </si>
  <si>
    <t xml:space="preserve">Capacitaciones y directrices realizadas </t>
  </si>
  <si>
    <t>Sanciones</t>
  </si>
  <si>
    <t>Porcentaje de Cumplimiento del Programa de Bienestar Social.</t>
  </si>
  <si>
    <t>Porcentaje de Cumplimiento del Plan Institucional de Capacitación, PIC.</t>
  </si>
  <si>
    <t xml:space="preserve">Porcentaje de Cumplimiento Sistema de Estimulos e Incentivos </t>
  </si>
  <si>
    <t>Cuantificar el porcentaje de evaluaciones
recibidas en Gestión Humana</t>
  </si>
  <si>
    <t>Tramite de solicitudes de funcionarios y
exfuncionarios del Instituto</t>
  </si>
  <si>
    <t>Nivel de satisfacción ciudadano</t>
  </si>
  <si>
    <t>Oportunidad en tiempo de respuesta</t>
  </si>
  <si>
    <t>Casos de corrupción de Atención al Ciudadano denunciados</t>
  </si>
  <si>
    <t xml:space="preserve">Cumplimiento del Programa Anual de auditoria de gestión de la vigencia. </t>
  </si>
  <si>
    <t>Verificar la formulación de los planes  de mejoramiento.</t>
  </si>
  <si>
    <t xml:space="preserve">(No. de metas cumplidas / No. total de metas propuestas) * 100   </t>
  </si>
  <si>
    <t>&gt; 50% y &lt; 100%</t>
  </si>
  <si>
    <t>(No. de INFORMES TRIMESTRAL MHCP realizados / No. INFORMES TRIMESTRAL MHCP programados) * 100</t>
  </si>
  <si>
    <t>&gt; 1% y &lt; 3%</t>
  </si>
  <si>
    <t>Mensual</t>
  </si>
  <si>
    <t>(No. de videos emitidos o publicados / No. total videos producidos) *100</t>
  </si>
  <si>
    <t>Evaluar el nivel de cumplimimento de los compromisos adquiridos en el plan de accción</t>
  </si>
  <si>
    <t>Medir el nivel de ejecución de informes de ejecucion presupuestal presentados al Ministerio de Ambiente frente a los  Programados</t>
  </si>
  <si>
    <t xml:space="preserve">Fortalecer las capacidades de los institutos de investigación del SINA para aportar en el proceso de toma de decisiones. </t>
  </si>
  <si>
    <t>Coordinador Oficina Asesora de Comunicaciones</t>
  </si>
  <si>
    <t>(No. de eventos realizados / No. total de eventos programados) *100</t>
  </si>
  <si>
    <t>(No. de Memorandos-Acuerdos-Convenios firmados / No. de Memorandos-Acuerdos-Convenios gestionados) *100</t>
  </si>
  <si>
    <t>Efectividad</t>
  </si>
  <si>
    <t>Medir la gestion de la cooperación y asuntos internacionales del instituto.</t>
  </si>
  <si>
    <t>Asesora Cooperación y Asuntos Internacionales</t>
  </si>
  <si>
    <t>(No. de comisiones internacionales gestionadas / No. de comisiones aprobadas por el Director) *100</t>
  </si>
  <si>
    <t>Medir la gestion de la cooperación y asuntos internacionales del instituto</t>
  </si>
  <si>
    <t>(No. de meses procesados / No. de meses programados) *100</t>
  </si>
  <si>
    <t>Conocer el número de meses procesado de información Meteorológica</t>
  </si>
  <si>
    <t>Coordinador Planeación Operativa</t>
  </si>
  <si>
    <t>Conocer el número de meses procesados de información Hidrológica.</t>
  </si>
  <si>
    <t>(No. de boletines predicción climática en web / No. de boletines elaborados) *100</t>
  </si>
  <si>
    <t>&gt; 80% Y &lt; 100%</t>
  </si>
  <si>
    <t>Medir el cumplimiento en la elaboración y publicación de boletines mensuales de predicción climática</t>
  </si>
  <si>
    <t>Profesional Especializado</t>
  </si>
  <si>
    <t>(No. de boletines clima Web / No. de boletines elaborados )*100</t>
  </si>
  <si>
    <t>Medir el cumplimiento en la elaboración y publicación de Boletines Mensuales del clima.</t>
  </si>
  <si>
    <t>(No. de certificaciones elaboradas OPORTUNAMENTE / No. de solicitudes recibidas )*100</t>
  </si>
  <si>
    <t xml:space="preserve">Medir el cumplimiento de respuesta a las solicitudes de certificaciones. </t>
  </si>
  <si>
    <t>(No. mapas proyección CPT publicados en Web / No. de mapas elaborados) *100</t>
  </si>
  <si>
    <t>&gt; 90% Y &lt; 100%</t>
  </si>
  <si>
    <t>Medir la eficiencia de publicación en la Web de los mapas CPT elaborados mensualmente (Precipitación,temperatura mínima y temperatura máxima mensual-bimensual-trimestral).</t>
  </si>
  <si>
    <t>(No. de reportes elaborados / No. de reportes emitidos) *100</t>
  </si>
  <si>
    <t>Emitir reporte climatico por aeropuerto</t>
  </si>
  <si>
    <t>Coordinador Meteorología Aeronáutica</t>
  </si>
  <si>
    <t>&gt; 70% Y &lt; 100%</t>
  </si>
  <si>
    <t>Medir que los análisis realizados de metales en aguas y sedimentos, se hayan realizado a tiempo.</t>
  </si>
  <si>
    <t>Coordinador del Grupo Laboratorio de Calidad Ambiental</t>
  </si>
  <si>
    <t>Medir que los análisis realizados de parámetros de 28 días, se hayan realizado a tiempo.</t>
  </si>
  <si>
    <t>Medir el desempeño del Laboratorio en la realización de análisis de muestras de referencia a nivel internacional.</t>
  </si>
  <si>
    <t>Días auditoría por auditor</t>
  </si>
  <si>
    <t>Días</t>
  </si>
  <si>
    <t>Informar sobre el cumplimiento de las actividades misionales de acreditaciòn de laboratorios</t>
  </si>
  <si>
    <t>Coordinador Grupo de Acreditación</t>
  </si>
  <si>
    <t>(No. de reportes generados, aplicando el plan de contingencia para la consecución de información / No. de reportes esperados) *100</t>
  </si>
  <si>
    <t>&gt; 50% Y &lt; 100%</t>
  </si>
  <si>
    <t>Adelantar la gestión institucional necesaria para reducir el riesgo de no contar con la información oportuna de insumos para la generación de pronósticos de información hidrometeorológica y ambiental.</t>
  </si>
  <si>
    <t>Jefe Oficina del Servicio de Pronósticos y Alertas</t>
  </si>
  <si>
    <t>(No. Informes elaborados / No. Informes esperados) *100</t>
  </si>
  <si>
    <t>Adelantar la gestión necesaria para mantener el óptimo seguimiento a las condiciones hidrometeorológicas y ambientales.</t>
  </si>
  <si>
    <t>(No. de solicitudes de mantenimiento general solucionadas / No. de solicitudes de mantenimiento general recibidas) *100</t>
  </si>
  <si>
    <t>Atender el 100% de las solicitudes de mantenimiento generadas en la sede principal, laboratorio, bodega 42.</t>
  </si>
  <si>
    <t>Coordinador de Servicios Administrativos</t>
  </si>
  <si>
    <t>(Valor contratos adjudicados / Valor presupuesto asignado en la vigencia) *100</t>
  </si>
  <si>
    <t>Dar cumplimiento a la ejecucion del presupuesto asignado al grupo</t>
  </si>
  <si>
    <t>Derechos de petición - dirigidos a la Oficina Asesora Jurídica</t>
  </si>
  <si>
    <t>(No. de respuestas administrativas y judiciales dadas por la OAJ  dentro los términos legales / No. de trámites administrativos y judiciales de la  OAJ) *100</t>
  </si>
  <si>
    <t xml:space="preserve">Dar respuestas a los derechos de petición dentro de los términos legales a los peticionarios </t>
  </si>
  <si>
    <t>Jefe Oficina Asesora Jurídica</t>
  </si>
  <si>
    <t>( No. total de solicitudes aprobadas por el Comité de Contratación / No. total de solicitudes de contratación presentadas al Comité de Contratación) *100</t>
  </si>
  <si>
    <t>&gt; 65% y &lt; 90%</t>
  </si>
  <si>
    <t xml:space="preserve">Medir la efectividad de la gestión de la Oficina Asesora jurídica, respecto de la revisión de la viabilidad jurídica de las solicitudes de contratación realizadas por las diferentes àreas del IDEAM, cuando estas se presentan ante el Comité de Contratación, para su aprobación. </t>
  </si>
  <si>
    <t>PSC = ( (A/B * 95)*55 / 95)
PSC = Porcentaje de requerimientos e incidentes resueltos con éxito
A = Número de requerimientos e incidentes resueltos con éxito de acuerdo a los ANS
B = Número total de requerimientos e incidentes requeridos por los usuarios en el periódo.</t>
  </si>
  <si>
    <t>&gt; 25% y &lt; 55%</t>
  </si>
  <si>
    <t>Medir el porcentaje de requerimientos e incidentes de Sistemas de Información que se resolvieron con éxito.</t>
  </si>
  <si>
    <t>Jefe Oficina de Informática</t>
  </si>
  <si>
    <t>D%= Porcentaje de disponibilidad de la Infreastructura
D%=( (LB-HI)*99)/LB
LB = Línea base de horas disponibilidad. 2190 horas trimestre
HI = Horas de indisponibilidad</t>
  </si>
  <si>
    <t>&gt; 80% y &lt; 99%</t>
  </si>
  <si>
    <t xml:space="preserve">Medir el porcentaje de recursos de Infraestructura informática y de telecomunicaciones en operación. </t>
  </si>
  <si>
    <t>NCA: Número de políticas auditadas
TPAV: Total políticas a Auditar en la vigencia
TPA=( NPA/TPAV)*100</t>
  </si>
  <si>
    <t>&gt;10% y &lt;20%</t>
  </si>
  <si>
    <t>Medir el avance frente a la meta de implementación y seguimiento de las políticas de seguridad de la información en la Entidad.</t>
  </si>
  <si>
    <t>Porcentaje de cumplimiento de implementación del manual de Gobierno Digital</t>
  </si>
  <si>
    <t>&gt;10% y &lt;30%</t>
  </si>
  <si>
    <t>Medir el avance frente a la meta de implementación y seguimiento de Gobierno Digital en la entidad</t>
  </si>
  <si>
    <t>(No. Informes presentados Oportunamente / No. total de Informes) *100</t>
  </si>
  <si>
    <t>Evaluar el grado de cumplimiento en la entrega de los informes de la información contable y financiera a la Contaduría General de la Nación por medio del aplicativo  CHIP de acuerdo al calendario de la Contaduría.</t>
  </si>
  <si>
    <t>Coordinadora Grupo de Contabilidad</t>
  </si>
  <si>
    <t>(No. total de cuentas bancarias conciliadas / No. total de cuentas Bancarias del Instituto) *100</t>
  </si>
  <si>
    <t>Permitir confrontar y conciliar los valores que el Instituto tiene registrados, de una cuenta de ahorros o corriente, con los valores que el banco suministra por medio del extracto bancario.</t>
  </si>
  <si>
    <t>(No. de CDP's devueltos / No. total de CDP tramitados) *100</t>
  </si>
  <si>
    <t>&lt; 5% y &gt; 0%</t>
  </si>
  <si>
    <t>Medir el porcentaje de devoluciones de CPD expedidos, atribuibles a errores del Grupo de Presupuesto</t>
  </si>
  <si>
    <t>(No. de RP's comisiones devueltos / No. total de RP comisiones tramitados) *100</t>
  </si>
  <si>
    <t>Medir el porcentaje de devoluciones de RP de comisiones expedidos, atribuibles a errores del Grupo de Presupuesto</t>
  </si>
  <si>
    <t>(No. de RP's contratos devueltos / No. total de RP contratos tramitados) *100</t>
  </si>
  <si>
    <t>Medir el porcentaje de devoluciones de RP de contratos expedidos, atribuibles a errores del Grupo de Presupuesto</t>
  </si>
  <si>
    <t>(No. de RP's servicios públicos devueltos / No. total de RP servicios públicos tramitados) *100</t>
  </si>
  <si>
    <t>Medir el porcentaje de devoluciones de RP de servicios públicos expedidos, atribuibles a errores del Grupo de Presupuesto</t>
  </si>
  <si>
    <t>Días hábiles transcurridos entre:
fecha suministro PAC dependencias (Circular PAC vigente) y fecha de entrega resumen PAC al Grupo de Tesorería</t>
  </si>
  <si>
    <t>Medir la oportunidad en el cumplimiento del plazo para entregar el consolidado mensual del PAC al Grupo de Tesorería</t>
  </si>
  <si>
    <t>(No. Declaraciones presentadas / No. Declaraciones exigidas por ley) *100</t>
  </si>
  <si>
    <t>Evaluar el grado de cumplimiento en la presentación y pago de las declaraciones tributarias nacionale y distritales</t>
  </si>
  <si>
    <t>(No. total de ordenes de pago / No. total de obligaciones con PAC del mes) *100</t>
  </si>
  <si>
    <t xml:space="preserve">&gt; 80% y &lt; 100% </t>
  </si>
  <si>
    <t xml:space="preserve">Medir que las obligaciones con el PAC del mes se hayan pagado efectivamente (aplica de enero a noviembre). </t>
  </si>
  <si>
    <t>Coordinador Grupo de Tesorería</t>
  </si>
  <si>
    <t>Coordinador Grupo de Presupuesto</t>
  </si>
  <si>
    <t>(No. de documentos tramitados / No. de documentos recibidos en ventanilla para radicar) * 100</t>
  </si>
  <si>
    <t>Medir la cantidad de documentos radicados en el Instituto por la ventanilla unica de correspondencia</t>
  </si>
  <si>
    <t>Coordinador Grupo de Gestión documental y centro de documentación</t>
  </si>
  <si>
    <t>(No. de documentos digitalizados / No. de documentos por digitalizar) * 100</t>
  </si>
  <si>
    <t>Medir la cantidad de documentos digitalizados en el mes</t>
  </si>
  <si>
    <t>(No. de documentos prestados / No. de solicitudes recibidas) * 100</t>
  </si>
  <si>
    <t>Medir la cantidad de prestamos en el mes del Archivo de Gestión Centralizado</t>
  </si>
  <si>
    <t>(No. de procesos instruidos / No. de procesos en curso) * 100</t>
  </si>
  <si>
    <t>&gt; 40 % y &lt; 80%</t>
  </si>
  <si>
    <t>Medir la gestión del grupo frente a los procesos en curso.</t>
  </si>
  <si>
    <t>Coordinador Grupo de Control Disciplinario Interno - Secretaría General</t>
  </si>
  <si>
    <t>(No. de capacitaciones  y directrices ejecutadas  / No. de capacitaciones y directrices programadas) *100</t>
  </si>
  <si>
    <t>&gt; 50 % y &lt; 100%</t>
  </si>
  <si>
    <t>Crear conciencia de las consecuencias que  genera la trasgresión del régimen disciplinario.</t>
  </si>
  <si>
    <t>(No. de servidores públicos sancionados / No. total de servidores públicos de la Entidad) *100</t>
  </si>
  <si>
    <t>&gt; 1%  y &lt; 10%</t>
  </si>
  <si>
    <t>Medir acatamiento de la normatividad disciplinaria.</t>
  </si>
  <si>
    <t>(No. actividades ejecutadas/ No. actividades programadas) *100</t>
  </si>
  <si>
    <t>Promover el desarrollo del Talento Humano para mejorar y fortalecer su desempeño.</t>
  </si>
  <si>
    <t>Coordinador Grupo de Administración y Desarrollo del Talento Humano</t>
  </si>
  <si>
    <t xml:space="preserve">(No. capacitaciones ejecutadas / No. capacitaciones programadas) *100                      </t>
  </si>
  <si>
    <t xml:space="preserve">(No. de solicitudes aprobadas / No. de solicitudes presentadas)  *100                     </t>
  </si>
  <si>
    <t>(No. de cargos ocupados / No. de cargos planta IDEAM) *100</t>
  </si>
  <si>
    <t>Promover el desarrollo del Talento Humano para el mejorar y fortalecer su desempeño.</t>
  </si>
  <si>
    <t xml:space="preserve">(Nº de solicitudes tramitadas / No. total de solicitudes) * 100 </t>
  </si>
  <si>
    <t>(No. total de encuestados con respuesta aceptable / No. total de encuestados)*100</t>
  </si>
  <si>
    <t>&gt; 50% Y &lt; 70%</t>
  </si>
  <si>
    <t>Medir el nivel de satisfacción del ciudadano y grado de supersepción IDEAM.</t>
  </si>
  <si>
    <t>(No. de PQRS contestadas dentro del termino / No. de PQRS recibidas) *100</t>
  </si>
  <si>
    <t>&gt; 60% Y &lt; 100%</t>
  </si>
  <si>
    <t>Medir la oportunidad en los tiempos de respuesta, estaleciendo alertas evitando asi contestar requerimiento fuera de terminos.</t>
  </si>
  <si>
    <t>(No. de casos de corrupción de Atención al Ciudadano denunciados / No. total de PQRS)*100</t>
  </si>
  <si>
    <t>Medir la cantidad de casos de corrupción que se puedan presentar en el Grupo de Atención al Ciudadano, con el fin de identificar la materizalición de riesgo de corrupción y tomar las acciones pertinentes.</t>
  </si>
  <si>
    <t>Coordinador Grupo Atención Ciudadano</t>
  </si>
  <si>
    <t>(No. informes de gestión ejecutados / No. total de informes de auditorias de gestión programados) * 100</t>
  </si>
  <si>
    <t>Evaluar el grado de cumplimiento del programa anual de auditorías de gestión.</t>
  </si>
  <si>
    <t>Jefe Oficina de Control Interno</t>
  </si>
  <si>
    <t>(No. planes de mejoramiento formulados \ No. total de planes solicitados) * 100</t>
  </si>
  <si>
    <t>Recepción y atención de observaciones por parte de los auditados para la formulación de acciones de mejora.</t>
  </si>
  <si>
    <t>(No. usuarios anterior / No. de usuarios actual - 1) *100</t>
  </si>
  <si>
    <t xml:space="preserve">(No. análisis realizados a tiempo en el mes / No. análisis solicitados en el mes) * 100 </t>
  </si>
  <si>
    <t xml:space="preserve">(No. análisis realizados a tiempo en el mes / No. análisis solicitados mes ) * 100 </t>
  </si>
  <si>
    <t>(No. variables satisfactorias / No. variables recibidas) * 100</t>
  </si>
  <si>
    <t>Σ No. días de auditorías por auditor</t>
  </si>
  <si>
    <t>OBJETO DEL INDICADOR</t>
  </si>
  <si>
    <t>RESPONSABLE</t>
  </si>
  <si>
    <t>Jefe Oficina Asesora de Planeación</t>
  </si>
  <si>
    <t>(No. informes de auditorias ejecutadas / No. total de informes de auditorias programadas) * 100</t>
  </si>
  <si>
    <t>RESULTADO</t>
  </si>
  <si>
    <t>TIPO DE PROCESO</t>
  </si>
  <si>
    <t>ENERO</t>
  </si>
  <si>
    <t>FEBRERO</t>
  </si>
  <si>
    <t>MARZO</t>
  </si>
  <si>
    <t>ABRIL</t>
  </si>
  <si>
    <t>MAYO</t>
  </si>
  <si>
    <t>JUNIO</t>
  </si>
  <si>
    <t>JULIO</t>
  </si>
  <si>
    <t>AGOSTO</t>
  </si>
  <si>
    <t>OCTUBRE</t>
  </si>
  <si>
    <t>Digitalización de documentos radicados en el sistema ORFEO</t>
  </si>
  <si>
    <t xml:space="preserve">Envíos de Correspondencia por el operador de correos </t>
  </si>
  <si>
    <t>(No. de documentos devueltos /  No. total de envios impuestos a nivel Nacional) * 100</t>
  </si>
  <si>
    <t>(No. de imagenes digitalizadas / No. de imágenes solicitadas) * 100</t>
  </si>
  <si>
    <t>&gt; 70% Y &lt; 90%</t>
  </si>
  <si>
    <t>&gt; 40% y &lt; 100%</t>
  </si>
  <si>
    <t>(Valor contratos adjudicados / valor presupuesto asignado en la vigencia) * 100</t>
  </si>
  <si>
    <t>Dar cumplimiento a la ejecución del presupuesto asignado al Grupo de Servicios Administrativos.</t>
  </si>
  <si>
    <t>Tramite de siniestros</t>
  </si>
  <si>
    <t>Informes de Ejecución Presupuestal</t>
  </si>
  <si>
    <t>(No. informes entregados Oportunamente / No. total de solicitudes) *100</t>
  </si>
  <si>
    <t>Informe de Seguimiento a la Ejecución Presupuestal</t>
  </si>
  <si>
    <t>Informes a Entes Internos y Externos</t>
  </si>
  <si>
    <t>Atención Oportuna a trámites presupuestales</t>
  </si>
  <si>
    <t>Medir la oportunidad en la entrega del producto final, por parte del Grupo de Presupuesto.</t>
  </si>
  <si>
    <t>Medir el porcentaje de eficiencia en la entrega de informes que sean requeridos</t>
  </si>
  <si>
    <t>Medir el porcentaje de efectividad en la entrega de informes a cada una de las dependencias ejecutoras del presupuesto de la entidad, así como también el grado de retroalimentación recibidos de dichos informes.</t>
  </si>
  <si>
    <t>Medir el grado de oportunidad y eficiencia en la entrega de información que sea solicitada al Grupo de Presupeusto.</t>
  </si>
  <si>
    <t xml:space="preserve">ACCIONES PROPUESTAS </t>
  </si>
  <si>
    <t>ANÁLISIS DE CAUSAS</t>
  </si>
  <si>
    <t>Imagen Institucional de Posicionamiento</t>
  </si>
  <si>
    <t>&gt; 84 Y &lt; 173</t>
  </si>
  <si>
    <t>&gt;95% y &lt;100%</t>
  </si>
  <si>
    <t>Evaluar el grado de cumplimiento en la presentación y pago de las declaraciones tributarias nacionales y distritales</t>
  </si>
  <si>
    <t>Gestión</t>
  </si>
  <si>
    <t>&lt;50%</t>
  </si>
  <si>
    <t>Asesor Cooperación y Asuntos Internacionales</t>
  </si>
  <si>
    <t>Porcentaje de acciones correctivas, preventivas y/o de mejora cerradas</t>
  </si>
  <si>
    <t>(Acciones correctivas preventivas y/o de mejora cerradas / (Acciones correctivas, preventivas y/o de mejora programadas) *100</t>
  </si>
  <si>
    <t>Medir el grado de cumplimiento de los procesos de control y mejoramiento continuo en la entrega de los informes de auditoría</t>
  </si>
  <si>
    <t>Medir el nivel de ejecución de informes de ejecucion presupuestal presentados al Ministerio de Hacienda frente a los  Programados</t>
  </si>
  <si>
    <t>Eventos Institucionales</t>
  </si>
  <si>
    <t>&gt; 0,32% y &lt; 0,42%</t>
  </si>
  <si>
    <t>&gt; 95% y &lt; 100%</t>
  </si>
  <si>
    <t>Número de mecanismos de cooperación y asuntos internacionales</t>
  </si>
  <si>
    <t>Número de  Convenios de proyectos cooperación Internacional</t>
  </si>
  <si>
    <t>Número de aplicaciones a convocatorias de fuentes internacionales</t>
  </si>
  <si>
    <t>Número de comisiones al exterior tramitadas</t>
  </si>
  <si>
    <t>(No. de comisiones al exterior realizadas/ No. de comisiones al exterior tramitadas)  *100</t>
  </si>
  <si>
    <t>Número de Donaciones Internacionales tramitadas</t>
  </si>
  <si>
    <t xml:space="preserve">(No. de donaciones internacionales tramitadas/ No. de donaciones internacionales ofertadas)  *100. </t>
  </si>
  <si>
    <t>Medir la efectividad de CAI en consolidar las relaciones internacionales del IDEAM</t>
  </si>
  <si>
    <t>Medir la efectividad de CAI en consolidar la participación del IDEAM en proyectos de cooperación internacional</t>
  </si>
  <si>
    <t>Medir la efectividad de la gestión en oportunidades de financiación de cooperación internacional para el IDEAM y apoyar desde CAI en la presentación a éstas</t>
  </si>
  <si>
    <t xml:space="preserve">Medir la efectividad de CAI en consolidar las relaciones con los donantes internacionales  </t>
  </si>
  <si>
    <t>Gestión de Almacén e Inventarios</t>
  </si>
  <si>
    <t>Comité de bajas realizados.</t>
  </si>
  <si>
    <t>Entradas de almacén realizadas.</t>
  </si>
  <si>
    <t>Envío de los bienes de acuerdo a las   necesidades</t>
  </si>
  <si>
    <t>(Programación de comité/ comité programado) *100</t>
  </si>
  <si>
    <t>(Ingresos elaborados /documentos recibidos  para ingreso) *100</t>
  </si>
  <si>
    <t>(Envíos realizados/Solicitudes transporte bienes )*100</t>
  </si>
  <si>
    <t>&gt;80% y &lt;100%</t>
  </si>
  <si>
    <t>Cumplir con Resolución 2797 de 2018 que busca depuración de inventarios del Instituto</t>
  </si>
  <si>
    <t>Elaborar la totalidad de ingresos de bienes devolutivos a través del aplicativo de almacén</t>
  </si>
  <si>
    <t>Tramitar la totalidad de solicitudes de transporte</t>
  </si>
  <si>
    <t>Jefe Grupo de Manejo y Control de Almacén e Inventarios</t>
  </si>
  <si>
    <t>(Número de siniestros presentados/Número de siniestros resueltos)*100</t>
  </si>
  <si>
    <t>(No. de certificaciones elaboradas OPORTUNAMENTE / No. de solicitudes recibidas)*100</t>
  </si>
  <si>
    <t>(No. de boletines clima Web / No. de boletines elaborados)*100</t>
  </si>
  <si>
    <t xml:space="preserve">(No. análisis realizados a tiempo en el mes / No. análisis solicitados mes) * 100 </t>
  </si>
  <si>
    <t>SEPTIEMBRE</t>
  </si>
  <si>
    <t>NOVIEMBRE</t>
  </si>
  <si>
    <t>DICIEMBRE</t>
  </si>
  <si>
    <t>PSC = ( (A/B * 95)*55 / 95)
PSC = Porcentaje de requerimientos e incidentes resueltos con éxito
A = Número de requerimientos e incidentes resueltos con éxito de acuerdo a los ANS
B = Número total de requerimientos e incidentes requeridos por los usuarios en el periodo.</t>
  </si>
  <si>
    <t>99.52%</t>
  </si>
  <si>
    <t xml:space="preserve">Requerir a cada dependencia para que informe cual fue el motivo del incumplimiento con los términos de respuesta y posteriormente informar al Grupo de Control Disciplinario Interno para el trámite correspondiente. </t>
  </si>
  <si>
    <r>
      <t xml:space="preserve">Primer trimestre: </t>
    </r>
    <r>
      <rPr>
        <sz val="10"/>
        <color theme="1"/>
        <rFont val="Arial Narrow"/>
        <family val="2"/>
      </rPr>
      <t>Cumplimiento de la meta establecida.</t>
    </r>
  </si>
  <si>
    <t>Angela Maria Diaz Medina  Coordinadora Gurpo de Servicio al Ciudadano</t>
  </si>
  <si>
    <t>Atender el 100% de los eventos requeridos</t>
  </si>
  <si>
    <t>Número de servidores con efectiva ejecución del proceso de inducción / Número total de ingresos de funcionarios nuevos al IDEAM</t>
  </si>
  <si>
    <t>Número de servidores con efectiva ejecución del entrenamiento en el puesto de trabajo / Número total de ingresos de funcionarios nuevos al IDEAM</t>
  </si>
  <si>
    <t xml:space="preserve">Número de servidores con efectiva ejecución del proceso de Reinducción / Número de servidores programados para ejecutar proceso de reinducción </t>
  </si>
  <si>
    <t>Número de actividades de capacitación efectivamente ejecutadas / Número de actividades de capacitación programadas</t>
  </si>
  <si>
    <t>Número mínimo esperado de servidores públicos participantes /Número de servidores públicos efectivamente participantes en los procesos de capacitación</t>
  </si>
  <si>
    <t>Presupuesto total ejecutado para el desarrollo del Plan Institucional de capacitación / Presupuesto total asignado para el desarrollo del Plan Institucional de capacitación</t>
  </si>
  <si>
    <t>Número de actividades del plan efectivamente ejecutadas / Número de actividades del plan programadas X 100.</t>
  </si>
  <si>
    <t>Presupuesto total ejecutado para el desarrollo del Plan de Incentivos / Presupuesto total asignado para el desarrollo del Plan de Incentivos.</t>
  </si>
  <si>
    <t xml:space="preserve">Número de actividades del plan efectivamente ejecutadas / Número de actividades del plan programadas </t>
  </si>
  <si>
    <t xml:space="preserve">Número mínimo esperado de personas participantes /Número de personas efectivamente participantes en las actividades </t>
  </si>
  <si>
    <t>Presupuesto total ejecutado para el desarrollo del Plan de SST / Presupuesto total asignado para el desarrollo del Plan de SST</t>
  </si>
  <si>
    <t>Número de vacantes para proveer mediante encargo/ Número de vacantes provistas mediante encargo</t>
  </si>
  <si>
    <t>Número de vacantes para proveer mediante provisionalidad / Número de vacantes provistas mediante provisionalidad</t>
  </si>
  <si>
    <t>Número de vacantes para proveer mediante libre nombramiento y remoción/Número de vacantes provistas mediante libre nombramiento y remoción</t>
  </si>
  <si>
    <t>Número de actividades del plan efectivamente ejecutadas / Número de actividades del plan programadas</t>
  </si>
  <si>
    <t>Número mínimo esperado de personas participantes /Número de personas efectivamente participantes en las actividades</t>
  </si>
  <si>
    <t>Presupuesto total ejecutado para el desarrollo del Plan de Bienestar / Presupuesto total asignado para el desarrollo del Plan de Bienestar</t>
  </si>
  <si>
    <t>Gestión de la inducción</t>
  </si>
  <si>
    <t>Gestión del entrenamiento en el puesto de trabajo</t>
  </si>
  <si>
    <t>Gestión de la reinducción</t>
  </si>
  <si>
    <t>Ejecución de la capacitación</t>
  </si>
  <si>
    <t>Cobertura de la capacitación</t>
  </si>
  <si>
    <t>Gestión de incentivos</t>
  </si>
  <si>
    <t>Ejecución de los incentivos</t>
  </si>
  <si>
    <t>Gestión de seguridad y salud en el trabajo</t>
  </si>
  <si>
    <t>Cobertura en seguridad y salud en el trabajo</t>
  </si>
  <si>
    <t>Ejecución en seguridad y salud en el trabajo</t>
  </si>
  <si>
    <t>Ejecución del plan plan anual de vacantes y de provisión de recursos humanos</t>
  </si>
  <si>
    <t>Gestión de bienestar social</t>
  </si>
  <si>
    <t>Cobertura de bienestar social</t>
  </si>
  <si>
    <t>Ejecución de bienestar social</t>
  </si>
  <si>
    <t>Establecer el grado de cumplimiento y gestión del programa de Inducción dentro de la Entidad.</t>
  </si>
  <si>
    <t>Establecer el grado de cumplimiento y gestión del Entrenamiento en el Puesto de Trabajo dentro de la Entidad.</t>
  </si>
  <si>
    <t>Establecer el grado de cumplimiento y gestión del Programa de Reinducción dentro de la Entidad.</t>
  </si>
  <si>
    <t>Establecer el grado de cumplimiento y gestión de la ejecución de actividades contenidas en el Plan.</t>
  </si>
  <si>
    <t>Establecer el nivel de participación de los funcionarios en las actividades contenidas en el Plan.</t>
  </si>
  <si>
    <t>Establecer la efectiva ejecución de los recursos destinados a la ejecución del Plan.</t>
  </si>
  <si>
    <t>Establecer la efectiva ejecución de actividades inherentes a la provisión de vacantes dentro del IDEAM.</t>
  </si>
  <si>
    <t>Indicador cumple la meta</t>
  </si>
  <si>
    <t>Número de entregables implementados de los lineamientos de Gobierno Digital en la vigencia</t>
  </si>
  <si>
    <t>IEIL: Indicador de Entregables Implementados de los Lineamientos de Gobierno Digital en la vigencia actual.
 NEL:Número de Entregables de lineamiento de Gobierno Digital.
TELV: Total de Entregables de lineamientos de Gobierno Digital a implementar en la vigencia actual.
IEIL = (NEL/TELV)* 100</t>
  </si>
  <si>
    <t>&gt;10% y &lt;25%</t>
  </si>
  <si>
    <t>Porcentaje</t>
  </si>
  <si>
    <t>&gt; 50% &lt;80%</t>
  </si>
  <si>
    <t>N/A</t>
  </si>
  <si>
    <t xml:space="preserve">Se espera nuevas disposiciones del gobierno nacional y el avance en la vacunación de los funcionarios con el fin de certificar la vacunación antes los demás paises. </t>
  </si>
  <si>
    <t>99.81%</t>
  </si>
  <si>
    <t>33.3%</t>
  </si>
  <si>
    <r>
      <t xml:space="preserve">Primer trimestre: </t>
    </r>
    <r>
      <rPr>
        <sz val="10"/>
        <color theme="1"/>
        <rFont val="Arial Narrow"/>
        <family val="2"/>
      </rPr>
      <t>Agilizar la contratación a traves de contrato inter administrativo con empresa 4/72 de capital del estado para agilizar tramites.</t>
    </r>
  </si>
  <si>
    <t>Jose Alberto Chaparro (Coordinador de GMCAI)</t>
  </si>
  <si>
    <t>(No. Informes presentados oportunamente / No. total de Informes) *100</t>
  </si>
  <si>
    <t>(No. productos entregados oportunamente / No. total de solicitudes) *100</t>
  </si>
  <si>
    <t>(No. informes entregados oportunamente / No. total de solicitudes) *100</t>
  </si>
  <si>
    <t>Monitoreo del estado de los glaciares en Colombia.</t>
  </si>
  <si>
    <t>&lt; 50%</t>
  </si>
  <si>
    <t>&gt; 50% y &lt; 70%</t>
  </si>
  <si>
    <t>Número de monitoreos realizados / número de monitoreos programados * 100</t>
  </si>
  <si>
    <t>Realizar capacitaciones</t>
  </si>
  <si>
    <t>INDICADORES PENDIENTES DE REPORTE A JUNIO 2021</t>
  </si>
  <si>
    <t>INDICADORES PENDIENTES DE REPORTE A SEPTIEMBRE 2021</t>
  </si>
  <si>
    <t>Coordinador grupo de acreditación</t>
  </si>
  <si>
    <t>99.22%</t>
  </si>
  <si>
    <t xml:space="preserve">Para el 2021 el Grupo de Comunicaciones y Prensa tiene como objetivo "Medir el posicionamiento del Ideam, a través del monitoreo de las Redes Sociales y medios de comunicaciones para fortalecer la relación con la opinión pública en general".
En 2020, el número de seguidores del Ideam en Twitter aumentó 27.280, de los cuales  10.500 corresponden únicamente al mes de noviembre. Este fenómeno de crecimiento atípico se dio por la coyuntura del huracán IOTA y que provocó la atención de la audiencia en los reportes que generaba la entidad.
La meta en 2021 de aumentar el número de seguidores en un 5% con respecto al 2020 no tuvo en cuenta esta variable de noviembre, en donde el crecimiento de este mes fue del que se alcanza en promedio en un año. Esta es una de las razones por las que no es posible cumplir esta meta de manera orgánica.
De otra parte, es importante mencionar que este indicador no está tomando en cuenta las demás redes sociales en donde hace presencia la entidad:  Facebook, Instagram y Youtube.
Es importante señalar que el impacto de los contenidos en la audiencia no se debería medir por el número de seguidores. Aunque es importante medir el crecimiento, es necesario medir a cuántas personas realmente le estamos llegando con nuestros mensajes, quiénes lo vieron e interactuaron. En ese orden de ideas, lo que se debe medir es el alcance en cada una de las redes sociales, definido en algunas plataformas como impresiones.
Este cambio en el indicador también se ajusta a las recomendaciones de la auditoría de Bureau Veritas, en cuanto a volcar los indicadores hacia lo estratégico y al impacto en el público.
Con la medición de las redes sociales con las que el Ideam tiene cuentas, se ha cumplido la meta en el trimestre, no con seguidores sino con el indicador de impresiones que es  el número de veces  que nuestras publicaciones fueron vistas por nuestra audiencia digital, mostrando un impacto en el público mucho más tangible que en la medición del crecimiento a seguidores. </t>
  </si>
  <si>
    <t>Se atendió el 100% de los eventos requeridos para el segundo trimeste.
En el tercer trimestre se realizó acompañamiento y logística en el 100% de los eventos solicitados</t>
  </si>
  <si>
    <t>No aplica en este mes</t>
  </si>
  <si>
    <r>
      <t xml:space="preserve">Indicador cumple la meta
</t>
    </r>
    <r>
      <rPr>
        <b/>
        <sz val="10"/>
        <color theme="1"/>
        <rFont val="Arial Narrow"/>
        <family val="2"/>
      </rPr>
      <t xml:space="preserve">Noviembre: </t>
    </r>
    <r>
      <rPr>
        <sz val="10"/>
        <color theme="1"/>
        <rFont val="Arial Narrow"/>
        <family val="2"/>
      </rPr>
      <t>De acuerdo con las mesas de trabajo realizadas los días 5 y 19 de noviembre de 2021 se ha llegado a la conclusión que el indicador denominado Publicación de Proyección CPT debe ser eliminado como tal, específicamente por las siguientes tres razones: 1. el título como tal no dice nada, 2. Existe una alta dependenia de la cantidad, calidad y disponibilidad de datos suministrados por terceros. De los datos nacionales dependenmos de los avances en el aseguramiento de los datos por parte del grupo de gestión del dato. De la parte internacional se depedende de los datos y formatos suministrados al público por centros internacionales de predicción climática como la NOAA, CPC (NMME), Programa Copernicus, IRI, entre otros y esto impacto la calidad de la predicción y 3. Es una tarea rutinaria que tiene limite de capacidad predictiva demostrada por la ciencia en distintos artículos publicados en revistas indexadas.</t>
    </r>
  </si>
  <si>
    <t xml:space="preserve">Envío de correspondencia por el operador de correos </t>
  </si>
  <si>
    <t>(No. Total de envíos impuestos a nivel nacional - No. de documentos devueltos / No. Total de envíos impuestos a nivel nacioal) * 100</t>
  </si>
  <si>
    <t>Medir la efectividad de la entrega al destinatario de las comunicaciones enviadas por el servicio postal</t>
  </si>
  <si>
    <t>Se le ha hecho recomendaciones a las dependencias el cuidado en el registro de datos de dirección de los detinatarios.</t>
  </si>
  <si>
    <t>(No. de documentos digitalizados / No. de imágenes solicitadas) * 100</t>
  </si>
  <si>
    <t>Medir la efectividad de la cantidad de folios de documentos físicos recibidos en ventanilla de correspondencia frente a la cantidad de imágenes subidas al sistema orfeo para la continuación del trámite</t>
  </si>
  <si>
    <t>Se solicitó a la Oficina de Informática nuevos escaner para tener plan de contingencia</t>
  </si>
  <si>
    <t>Fallos favorables en acciones de tutela en contra de la entidad que invoquen la protección del derecho de petición.</t>
  </si>
  <si>
    <t>(Número de acciones de tutela con fallo favorable en el año en curso que invocan la protección del derecho de petición / Número de acciones de tutela recibidas por la entidad en el año en curso que invocan la protección del derecho de petición)*100</t>
  </si>
  <si>
    <t>Medir el porcentaje de fallos favorable en las acciones de tutela interpuestas en contra de la Entidad que involucran el derecho fundamental de petición.</t>
  </si>
  <si>
    <r>
      <rPr>
        <b/>
        <sz val="10"/>
        <color theme="1"/>
        <rFont val="Arial Narrow"/>
        <family val="2"/>
      </rPr>
      <t>Primer trimestre:</t>
    </r>
    <r>
      <rPr>
        <sz val="10"/>
        <color theme="1"/>
        <rFont val="Arial Narrow"/>
        <family val="2"/>
      </rPr>
      <t xml:space="preserve"> Se adelanta radicación de procesos pendientes por parte del Grupo de Servicios Administrativos.
</t>
    </r>
    <r>
      <rPr>
        <b/>
        <sz val="10"/>
        <color theme="1"/>
        <rFont val="Arial Narrow"/>
        <family val="2"/>
      </rPr>
      <t>Segundo trimestre:</t>
    </r>
    <r>
      <rPr>
        <sz val="10"/>
        <color theme="1"/>
        <rFont val="Arial Narrow"/>
        <family val="2"/>
      </rPr>
      <t xml:space="preserve"> Se adelanta radicación de procesos pendientes por parte del Grupo de Servicios Administrativos.
</t>
    </r>
    <r>
      <rPr>
        <b/>
        <sz val="10"/>
        <color theme="1"/>
        <rFont val="Arial Narrow"/>
        <family val="2"/>
      </rPr>
      <t xml:space="preserve">Tercer trimestre: </t>
    </r>
    <r>
      <rPr>
        <sz val="10"/>
        <color theme="1"/>
        <rFont val="Arial Narrow"/>
        <family val="2"/>
      </rPr>
      <t>Se adelanta radicación de procesos pendientes por parte del Grupo de Servicios Administrativos</t>
    </r>
    <r>
      <rPr>
        <b/>
        <sz val="10"/>
        <color theme="1"/>
        <rFont val="Arial Narrow"/>
        <family val="2"/>
      </rPr>
      <t>.</t>
    </r>
  </si>
  <si>
    <r>
      <rPr>
        <b/>
        <sz val="10"/>
        <color theme="1"/>
        <rFont val="Arial Narrow"/>
        <family val="2"/>
      </rPr>
      <t>Primer trimestre:</t>
    </r>
    <r>
      <rPr>
        <sz val="10"/>
        <color theme="1"/>
        <rFont val="Arial Narrow"/>
        <family val="2"/>
      </rPr>
      <t xml:space="preserve"> Se atendieron el 100% de los mantenimientos solicitados por las dependencias.
</t>
    </r>
    <r>
      <rPr>
        <b/>
        <sz val="10"/>
        <color theme="1"/>
        <rFont val="Arial Narrow"/>
        <family val="2"/>
      </rPr>
      <t xml:space="preserve">Segundo trimestre: </t>
    </r>
    <r>
      <rPr>
        <sz val="10"/>
        <color theme="1"/>
        <rFont val="Arial Narrow"/>
        <family val="2"/>
      </rPr>
      <t xml:space="preserve">Se atendieron el 100% de los mantenimientos solicitados por las dependencias.
</t>
    </r>
    <r>
      <rPr>
        <b/>
        <sz val="10"/>
        <color theme="1"/>
        <rFont val="Arial Narrow"/>
        <family val="2"/>
      </rPr>
      <t xml:space="preserve">Tercer trimestre: </t>
    </r>
    <r>
      <rPr>
        <sz val="10"/>
        <color theme="1"/>
        <rFont val="Arial Narrow"/>
        <family val="2"/>
      </rPr>
      <t>Se atendieron el 100% de los mantenimientos solicitados por las dependencias.</t>
    </r>
  </si>
  <si>
    <t>Acciones realizadas para el fortalecimiento del SIA y del SIAC.</t>
  </si>
  <si>
    <t>Número de acciones realizadas para el fortalecimiento del SIA y del SIAC / Número de acciones programadas para el fortalecimiento del SIA y del SIAC * 100</t>
  </si>
  <si>
    <t>&lt; 60%</t>
  </si>
  <si>
    <t>&gt; 60% y &lt; 90%</t>
  </si>
  <si>
    <t>Asegurar la disponibilidad y calidad de la información ambiental generada, para la toma de decisiones de grupos de interés.</t>
  </si>
  <si>
    <t>Boletines sobre el estado del recurso forestal.</t>
  </si>
  <si>
    <t>Número de boletines sobre el estado del recurso forestal publicados</t>
  </si>
  <si>
    <t>Generar información sobre el estado del recurso forestal, para la toma de decisiones de grupos de interés.</t>
  </si>
  <si>
    <r>
      <rPr>
        <b/>
        <sz val="10"/>
        <color theme="1"/>
        <rFont val="Arial Narrow"/>
        <family val="2"/>
      </rPr>
      <t>Primer semestre:</t>
    </r>
    <r>
      <rPr>
        <sz val="10"/>
        <color theme="1"/>
        <rFont val="Arial Narrow"/>
        <family val="2"/>
      </rPr>
      <t xml:space="preserve"> Se suscribieron los siguientes mecanismos: 
- Carta de acuerdo con Noruega.
- Memorando de Entendimiendo con Meteo-france
-Otro sí No 2 del GEF Magdalena.
</t>
    </r>
    <r>
      <rPr>
        <b/>
        <sz val="10"/>
        <color theme="1"/>
        <rFont val="Arial Narrow"/>
        <family val="2"/>
      </rPr>
      <t xml:space="preserve">Segundo semestre: </t>
    </r>
    <r>
      <rPr>
        <sz val="10"/>
        <color theme="1"/>
        <rFont val="Arial Narrow"/>
        <family val="2"/>
      </rPr>
      <t>Mou de Ecometrica (firma segundo semestre de 2021)
Mou con Deltares (firma segundo semestre de 2021)
10mo Gabine Binacional Colombia- Ecuador (Eje IV Asuntos Ambientales)</t>
    </r>
  </si>
  <si>
    <t>No. de mecanismos firmados</t>
  </si>
  <si>
    <t>No. de Convenios de proyectos firmados</t>
  </si>
  <si>
    <t>No. de aplicaciones a convocatorias presentadas</t>
  </si>
  <si>
    <r>
      <rPr>
        <b/>
        <sz val="10"/>
        <color theme="1"/>
        <rFont val="Arial Narrow"/>
        <family val="2"/>
      </rPr>
      <t>Primer semestre:</t>
    </r>
    <r>
      <rPr>
        <sz val="10"/>
        <color theme="1"/>
        <rFont val="Arial Narrow"/>
        <family val="2"/>
      </rPr>
      <t xml:space="preserve"> Se firmaron los convenios de proyectos: 
- Bur III
- Ecometrica.
- CAF
</t>
    </r>
    <r>
      <rPr>
        <b/>
        <sz val="10"/>
        <color theme="1"/>
        <rFont val="Arial Narrow"/>
        <family val="2"/>
      </rPr>
      <t>Segundo semestre:</t>
    </r>
    <r>
      <rPr>
        <sz val="10"/>
        <color theme="1"/>
        <rFont val="Arial Narrow"/>
        <family val="2"/>
      </rPr>
      <t xml:space="preserve"> Se firmaron los convenios de proyectos: 
Documento de asignación de usuarios de imágenes NICFI con SINCHI
Documento de asignación de usuarios de imágenes NICFI con INVEMAR
Convenio OMM (Proyecto Enandes) </t>
    </r>
  </si>
  <si>
    <r>
      <rPr>
        <b/>
        <sz val="10"/>
        <color theme="1"/>
        <rFont val="Arial Narrow"/>
        <family val="2"/>
      </rPr>
      <t xml:space="preserve">Primer semestre: </t>
    </r>
    <r>
      <rPr>
        <sz val="10"/>
        <color theme="1"/>
        <rFont val="Arial Narrow"/>
        <family val="2"/>
      </rPr>
      <t xml:space="preserve">Se presentaron a las siguientes convocatorias: 
- IKI
- CSIC
- UKPACK 
</t>
    </r>
    <r>
      <rPr>
        <b/>
        <sz val="10"/>
        <color theme="1"/>
        <rFont val="Arial Narrow"/>
        <family val="2"/>
      </rPr>
      <t>Segundo semestre</t>
    </r>
    <r>
      <rPr>
        <sz val="10"/>
        <color theme="1"/>
        <rFont val="Arial Narrow"/>
        <family val="2"/>
      </rPr>
      <t xml:space="preserve">: Se presentaron a las siguientes convocatorias: 
Presentación de propuesta a la alta consejeria para estabilización y el BID ( Pilito de acuerdos de conservación)
Becas antes la Embajada de Rusia.
Presentanción de intensión ante el DNP y GCF para sostenibilidad del proyecto de Páramos de Vida (GEF) </t>
    </r>
  </si>
  <si>
    <r>
      <t xml:space="preserve">Primer semestre: </t>
    </r>
    <r>
      <rPr>
        <sz val="10"/>
        <color theme="1"/>
        <rFont val="Arial Narrow"/>
        <family val="2"/>
      </rPr>
      <t xml:space="preserve">Debido a las causas de la pandemia mundial covid-19, desde el año 2020 no se ha generado el tramite de ninguna comisión al exterior, debido a las disposiciones del nivel nacional.
</t>
    </r>
    <r>
      <rPr>
        <b/>
        <sz val="10"/>
        <color theme="1"/>
        <rFont val="Arial Narrow"/>
        <family val="2"/>
      </rPr>
      <t xml:space="preserve">Segundo semestre: </t>
    </r>
    <r>
      <rPr>
        <sz val="10"/>
        <color theme="1"/>
        <rFont val="Arial Narrow"/>
        <family val="2"/>
      </rPr>
      <t>Se gestionó y tramitó las comisiones internacionales para la participación en la Conferencia de las Naciones Unidas sobre Cambio Climático (COP-26) que tuvo lugar del 31 de octubre al 13 noviembre de 2021 de los siguientes funcionarios: 
Yolanda Gonzalez Hernadez - Directora General
Andrés Felipe Marmolejo Egred- Asesor de Cooperación y Asuntos Internacionales
Ivón Maritza Casallas M- Coordinadora Cambio Global/Sub de Estudios Ambientales.</t>
    </r>
  </si>
  <si>
    <r>
      <t xml:space="preserve">Primer semestre: </t>
    </r>
    <r>
      <rPr>
        <sz val="10"/>
        <color theme="1"/>
        <rFont val="Arial Narrow"/>
        <family val="2"/>
      </rPr>
      <t xml:space="preserve">Se tramitaron las donaciones de los siguentes proyectos: 
- MoU Cosude - Ideam
Para el fortalecimiento del análisis sobre usos del agua, en el marco del Estudio Nacional del Agua, y del monitoreo de la calidad del agua en Colombia (Medidor pH/ORP, EC, OD y Turbidez c/GPS y Regis)
- Proyecto Comunica (Equipo Medidor de pH / ISE DOBLE CANAL DUAL STAR) 
-Proyecto abordaje de los motores criminales de la deforestación en las áreas mas afectadas por el fenómeno en colombia -UNODC (dos (2) computadores Lenovo Thinkpad E490- Intel core i5-8265U Processor (up to 3.9 GHz), RAM 8 GBDDR4 24000 SoDIMM up to 32 GB. Disco duro 256GB SSDM.2 2242 PCIe- NVMe, Pantalla 14” HD (1366X768)
</t>
    </r>
    <r>
      <rPr>
        <b/>
        <sz val="10"/>
        <color theme="1"/>
        <rFont val="Arial Narrow"/>
        <family val="2"/>
      </rPr>
      <t>Segundo semestre:</t>
    </r>
    <r>
      <rPr>
        <sz val="10"/>
        <color theme="1"/>
        <rFont val="Arial Narrow"/>
        <family val="2"/>
      </rPr>
      <t xml:space="preserve"> REMVision Amazonia: 200 brazaletes, 110 chalecos, 9 tablets, 9 estaciones de alimentación portétil, 9 cargadores de panel solar, 9 power bank y 1 aplicativo movil. 
Proyecto BURIII: 1 (un) computador portatil DELL VOSTRO 14 - 3400 - en el marco de la ejecución de las actividades del proyecto "Tercer Informe bienal de actualización de Colombia ante la Convención Marco de las Naciones Unidas sobre Cambio Climatico - BUR 3"
Proyecto Páramos y Bosques: 1 (una) estación de trabajo de gran capacidad, 2 (dos) estaciones de trabajo portátil de mediana capacidad, 4 (cuatro) computadores portatiles DELL Latiude 3420.</t>
    </r>
  </si>
  <si>
    <t>Gestión de Servicio al Ciudadano</t>
  </si>
  <si>
    <r>
      <rPr>
        <b/>
        <sz val="10"/>
        <color theme="1"/>
        <rFont val="Arial Narrow"/>
        <family val="2"/>
      </rPr>
      <t xml:space="preserve">Primer semestre: </t>
    </r>
    <r>
      <rPr>
        <sz val="10"/>
        <color theme="1"/>
        <rFont val="Arial Narrow"/>
        <family val="2"/>
      </rPr>
      <t xml:space="preserve">El nivel de satisfacción de los usuarios es bajo, puesto que los tiempos de respuesta son altos,  no  se envía la información completa solicitada por los ciudadadanos o no tienen acceso al link de la información suministrada en la respuesta. 
</t>
    </r>
    <r>
      <rPr>
        <b/>
        <sz val="10"/>
        <color theme="1"/>
        <rFont val="Arial Narrow"/>
        <family val="2"/>
      </rPr>
      <t>Segundo semestre:</t>
    </r>
    <r>
      <rPr>
        <sz val="10"/>
        <color theme="1"/>
        <rFont val="Arial Narrow"/>
        <family val="2"/>
      </rPr>
      <t xml:space="preserve"> El nivel de satisfacción de los usuarios ha mejorado significativamente frente al semestre pasado, se han disminuido los tiempos de respuesta y se encuentra en proceso de mejoras el aplicativo DHIME </t>
    </r>
  </si>
  <si>
    <r>
      <rPr>
        <b/>
        <sz val="10"/>
        <color theme="1"/>
        <rFont val="Arial Narrow"/>
        <family val="2"/>
      </rPr>
      <t>Primer semestre:</t>
    </r>
    <r>
      <rPr>
        <sz val="10"/>
        <color theme="1"/>
        <rFont val="Arial Narrow"/>
        <family val="2"/>
      </rPr>
      <t xml:space="preserve"> Llevar a cabo las acciones de mejora para cumplir así a cabalidad con la satisfacción del usuario en el ideam.
</t>
    </r>
    <r>
      <rPr>
        <b/>
        <sz val="10"/>
        <color theme="1"/>
        <rFont val="Arial Narrow"/>
        <family val="2"/>
      </rPr>
      <t xml:space="preserve">Segundo semestre: </t>
    </r>
    <r>
      <rPr>
        <sz val="10"/>
        <color theme="1"/>
        <rFont val="Arial Narrow"/>
        <family val="2"/>
      </rPr>
      <t xml:space="preserve">Se encuentra en proceso de mejora el aplicativo DHIME, esto impactara positivamente en la satisfacción de los usuarios. </t>
    </r>
  </si>
  <si>
    <r>
      <rPr>
        <b/>
        <sz val="10"/>
        <color theme="1"/>
        <rFont val="Arial Narrow"/>
        <family val="2"/>
      </rPr>
      <t>Primer trimestre:</t>
    </r>
    <r>
      <rPr>
        <sz val="10"/>
        <color theme="1"/>
        <rFont val="Arial Narrow"/>
        <family val="2"/>
      </rPr>
      <t xml:space="preserve"> La Subdirección De Ecosistemas e Información Ambiental, la Subdirección De Hidrología, la Subdirección De Meteorología, el Área Operativa N° 8, el Grupo de Administración Y Desarrollo Del Talento Humano y la Oficina Asesora Jurídica, en el primer trimestre del 2021, contestaron PQRS fuera de termino o no respondieron las solicitudes, esto se evidencia del seguimiento exhaustivo que realiza el Grupo de Servicio al Ciudadano y se plasma en el informe de PQRS – primer trimestre 2021. Por causa de que estas dependencias no contestaron algunas solicitudes a tiempo, no se llegó al 100% de la meta, pero si aún porcentaje satisfactorio. 
</t>
    </r>
    <r>
      <rPr>
        <b/>
        <sz val="10"/>
        <color theme="1"/>
        <rFont val="Arial Narrow"/>
        <family val="2"/>
      </rPr>
      <t>Tercer trimestre:</t>
    </r>
    <r>
      <rPr>
        <sz val="10"/>
        <color theme="1"/>
        <rFont val="Arial Narrow"/>
        <family val="2"/>
      </rPr>
      <t xml:space="preserve"> La Subdirección de Ecosistemas e Información Ambiental, la Subdirección De Hidrología, la Oficina Asesora Jurídica y Estudios Ambientales , en el tercer trimestre del 2021, contestaron PQRS fuera de termino o no respondieron las solicitudes, esto se evidencia del seguimiento exhaustivo que realiza el Grupo de Servicio al Ciudadano y se plasma en el informe de PQRS – tercer trimestre 2021. Por causa de que estas dependencias no se contestaron algunas solicitudes a tiempo, no se llegó al 100% de la meta, pero si se obitene un  porcentaje satisfactorio.  
</t>
    </r>
    <r>
      <rPr>
        <b/>
        <sz val="10"/>
        <color theme="1"/>
        <rFont val="Arial Narrow"/>
        <family val="2"/>
      </rPr>
      <t xml:space="preserve">Cuarto trimestre: </t>
    </r>
    <r>
      <rPr>
        <sz val="10"/>
        <color theme="1"/>
        <rFont val="Arial Narrow"/>
        <family val="2"/>
      </rPr>
      <t>Se aclara que el reporte del IV trimestre 2021, depende de cuantificar el resultado del total real de las peticiones recibidas, ésto se podrá remitir el dia 1 de febrero de 2022, una vez se realice el informe oficial trimestral ya que de allí se obtiene lo solicitado y es importante resaltar que hasta esa fecha se logra obtener el resultado  porque  a las peticiones ingresadas los último días del mes de diciembre se les debe dar el término de ley correspondiente para la contestación.</t>
    </r>
  </si>
  <si>
    <r>
      <rPr>
        <b/>
        <sz val="10"/>
        <color theme="1"/>
        <rFont val="Arial Narrow"/>
        <family val="2"/>
      </rPr>
      <t>Primer trimestre:</t>
    </r>
    <r>
      <rPr>
        <sz val="10"/>
        <color theme="1"/>
        <rFont val="Arial Narrow"/>
        <family val="2"/>
      </rPr>
      <t xml:space="preserve"> En el primer trimestre de 2021, no se recibido ninguna denuncia, dato que fue certificado por el Grupo de Control Disciplinario Interno, por medio de comunicación oficial emitida el día 5 de mayo de 2021, radicado N° 20212010003243, dependencia encargada de administrar el correo para  denuncias.
</t>
    </r>
    <r>
      <rPr>
        <b/>
        <sz val="10"/>
        <color theme="1"/>
        <rFont val="Arial Narrow"/>
        <family val="2"/>
      </rPr>
      <t xml:space="preserve">Segundo trimestre: </t>
    </r>
    <r>
      <rPr>
        <sz val="10"/>
        <color theme="1"/>
        <rFont val="Arial Narrow"/>
        <family val="2"/>
      </rPr>
      <t xml:space="preserve">En el segundo  trimestre de 2021,  no se recibido ninguna denuncia de casos de corrupción en el Instituto para colaboradores del Grupo de Servicio al Ciudadano dato que fue certificado por el Grupo de Control Disciplinario Interno, por medio de comunicación oficial emitida el día 13 de julio de 2021,  radicado N° 20212010003953, dependencia encargada de administrar el correo para  denuncias  y ampliada via correo electrónico por el mismo grupo el día 5 de agosto de 2021. 
</t>
    </r>
    <r>
      <rPr>
        <b/>
        <sz val="10"/>
        <color theme="1"/>
        <rFont val="Arial Narrow"/>
        <family val="2"/>
      </rPr>
      <t>Tercer trimestre</t>
    </r>
    <r>
      <rPr>
        <sz val="10"/>
        <color theme="1"/>
        <rFont val="Arial Narrow"/>
        <family val="2"/>
      </rPr>
      <t xml:space="preserve">: Durante el tercer  trimestre de 2021,  no se recibido ninguna denuncia de casos de corrupción en el Instituto para colaboradores del Grupo de Servicio al Ciudadano dato que fue certificado por el Grupo de Control Disciplinario Interno, por medio de comunicación oficial emitida el día 3 de noviembre de 2021,  radicado N° 20212090000923, dependencia encargada de administrar el correo para  denuncias.  
</t>
    </r>
    <r>
      <rPr>
        <b/>
        <sz val="10"/>
        <color theme="1"/>
        <rFont val="Arial Narrow"/>
        <family val="2"/>
      </rPr>
      <t>Cuarto trimestre</t>
    </r>
    <r>
      <rPr>
        <sz val="10"/>
        <color theme="1"/>
        <rFont val="Arial Narrow"/>
        <family val="2"/>
      </rPr>
      <t xml:space="preserve">: Durante el cuarto  trimestre de 2021, no se recibido ninguna denuncia de casos de corrupción en el Instituto para colaboradores del Grupo de Servicio al Ciudadano dato que fue certificado por el Grupo de Control Disciplinario Interno, por medio de comunicación oficial emitida el día 6 de enero de 2022,  radicado N° 20222010002203, dependencia encargada de administrar el correo para  denuncias.  </t>
    </r>
  </si>
  <si>
    <r>
      <rPr>
        <b/>
        <sz val="10"/>
        <color theme="1"/>
        <rFont val="Arial Narrow"/>
        <family val="2"/>
      </rPr>
      <t>Primer trimestre</t>
    </r>
    <r>
      <rPr>
        <sz val="10"/>
        <color theme="1"/>
        <rFont val="Arial Narrow"/>
        <family val="2"/>
      </rPr>
      <t xml:space="preserve">:Seguir trabajando como hasta hora ya que el resultado es satisfactorio con 0% de casos de corrupción.
</t>
    </r>
    <r>
      <rPr>
        <b/>
        <sz val="10"/>
        <color theme="1"/>
        <rFont val="Arial Narrow"/>
        <family val="2"/>
      </rPr>
      <t>Segundo trimestre</t>
    </r>
    <r>
      <rPr>
        <sz val="10"/>
        <color theme="1"/>
        <rFont val="Arial Narrow"/>
        <family val="2"/>
      </rPr>
      <t xml:space="preserve">: El resultado es  satisfactorio con 0% de casos de corrupción.
</t>
    </r>
    <r>
      <rPr>
        <b/>
        <sz val="10"/>
        <color theme="1"/>
        <rFont val="Arial Narrow"/>
        <family val="2"/>
      </rPr>
      <t xml:space="preserve">Tercer trimestre: </t>
    </r>
    <r>
      <rPr>
        <sz val="10"/>
        <color theme="1"/>
        <rFont val="Arial Narrow"/>
        <family val="2"/>
      </rPr>
      <t xml:space="preserve">El resultado es  satisfactorio con 0% de casos de corrupción. 
</t>
    </r>
    <r>
      <rPr>
        <b/>
        <sz val="10"/>
        <color theme="1"/>
        <rFont val="Arial Narrow"/>
        <family val="2"/>
      </rPr>
      <t>Cuarto trimestre</t>
    </r>
    <r>
      <rPr>
        <sz val="10"/>
        <color theme="1"/>
        <rFont val="Arial Narrow"/>
        <family val="2"/>
      </rPr>
      <t>: El resultado es  satisfactorio con 0% de casos de corrupción.</t>
    </r>
  </si>
  <si>
    <r>
      <t xml:space="preserve">Primer reporte: </t>
    </r>
    <r>
      <rPr>
        <sz val="10"/>
        <color theme="1"/>
        <rFont val="Arial Narrow"/>
        <family val="2"/>
      </rPr>
      <t xml:space="preserve">La anterior medición se funda en que, los 139 procesos en curso con los que se cierra la vigencia 2021 el grupo de control interno disciplinario, tuvieron instrucción.
Los soportes relacionados con lo anteriormente expuesto se encuentran evidenciados en los sistemas de información manejados por el grupo denominados: 
A-CID-F005 FORMATO CONTROL Y SEGUIMIENTO DE EXPEDIENTES v2.xlsx 
A-CID-F006 FORMATO SEGUIMIENTO Y CONTROL A OFICIOS YO MEMORANDOS.xlsx 
A-CID-F007 FORMATO SEGUIMIENTO A AUTOS INTERLOCUTORIOS YO DE SUSTANCIACIÓN.xlsx 
Lo anterior por virtud de la reserva de las actuaciones disciplinarias contenida en el articulo 95 de la Ley 734 de 2002, razón por la cual los mismos quedan a su disposición en la secretaria del grupo para su consulta, si lo considera necesario. </t>
    </r>
  </si>
  <si>
    <t>Dado que el grupo disciplinario al cierre de la vigencia 2021 cumplió con el 100% del presente indicador; no establece nuevas propuestas especificas, aun asi se plantea el compromiso para la siguiente anualidad de mantener con alto el estandar de calidad en el cumplimiento de dicho indicador. </t>
  </si>
  <si>
    <r>
      <t>Segundo semestre: E</t>
    </r>
    <r>
      <rPr>
        <sz val="10"/>
        <color theme="1"/>
        <rFont val="Arial Narrow"/>
        <family val="2"/>
      </rPr>
      <t>n la vigencia se realizaron las siguientes actividades de control disciplinario preventivo:
Una (1) capacitación 
Nueve (9) directrices disciplinarias.
Para un total de diez (10), de diez (10) actividades programadas.
Los soportes de lo anterior se allegaron a la plataforma suite vision.</t>
    </r>
  </si>
  <si>
    <r>
      <t xml:space="preserve">Primer reporte: </t>
    </r>
    <r>
      <rPr>
        <sz val="10"/>
        <color theme="1"/>
        <rFont val="Arial Narrow"/>
        <family val="2"/>
      </rPr>
      <t>Se profirió fallo sancionatorio dentro del proceso SG-056-16, el cual a la fue revocado en segunda instancia, razón por la cual no se materializo la sanción.
Los soportes relacionados con lo anteriormente expuesto se encuentran evidenciados en los sistemas de información manejados por el grupo denominados: 
A-CID-F005 FORMATO CONTROL Y SEGUIMIENTO DE EXPEDIENTES v2.xlsx 
A-CID-F006 FORMATO SEGUIMIENTO Y CONTROL A OFICIOS YO MEMORANDOS.xlsx 
A-CID-F007 FORMATO SEGUIMIENTO A AUTOS INTERLOCUTORIOS YO DE SUSTANCIACIÓN.xlsx 
Lo anterior por virtud de la reserva de las actuaciones disciplinarias contenida en el articulo 95 de la Ley 734 de 2002, razón por la cual los mismos quedan a su disposición en la secretaria del grupo para su consulta, si lo considera necesario.</t>
    </r>
  </si>
  <si>
    <t xml:space="preserve">Este indicador nos permitir evidenciar el acatamiento de la ley disciplinaria por parte de los servidores públicos del IDEAM; razón por la cual, al no existir sanciones se puede concluir un cumplimiento del fin establecido para este indicador. 
Si bien cierto, el indicador mide en cifras las sanciones emitidas en desarrollo de la acción disciplinaria, la misma, al estar en 0% no establece una falta de eficacia en el desarrollo del proceso, si no por el contrario muestra la efectividad de las actividades de control disciplinario preventivo, pues el único objeto del proceso disciplinario no es generar sanciones si no, cumplir con una labor preventiva hacia el cumplimiento de la normatividad en desarrollo del servicio publico. </t>
  </si>
  <si>
    <t xml:space="preserve">Desarrollar campañas pedagógicas de prevención ante la temporada de lluvias y sobre la conservación de los páramos, para atraer seguidores ambientalistas y a púbñico en general. Desarrollar sinergias con medios de comunicación sobre eventos noticiosos.
Promover información de carácter noticioso, a partir de boletines especiales, ruedas de prensa y pronñosticos diarios.
Seguir promoviendo información de carácter noticioso, a partir de boletines especiales, ruedas de prensa y pronósticos diarios.
</t>
  </si>
  <si>
    <r>
      <rPr>
        <b/>
        <sz val="10"/>
        <color theme="1"/>
        <rFont val="Arial Narrow"/>
        <family val="2"/>
      </rPr>
      <t>Primer mes:</t>
    </r>
    <r>
      <rPr>
        <sz val="10"/>
        <color theme="1"/>
        <rFont val="Arial Narrow"/>
        <family val="2"/>
      </rPr>
      <t xml:space="preserve"> Publicación de los videos de pronóstico diario, 3 veces al día, Total 93.
</t>
    </r>
    <r>
      <rPr>
        <b/>
        <sz val="10"/>
        <color theme="1"/>
        <rFont val="Arial Narrow"/>
        <family val="2"/>
      </rPr>
      <t>Segundo mes</t>
    </r>
    <r>
      <rPr>
        <sz val="10"/>
        <color theme="1"/>
        <rFont val="Arial Narrow"/>
        <family val="2"/>
      </rPr>
      <t xml:space="preserve">: Publicación de los videos de pronóstico diario, 3 veces al día, Total 84.
</t>
    </r>
    <r>
      <rPr>
        <b/>
        <sz val="10"/>
        <color theme="1"/>
        <rFont val="Arial Narrow"/>
        <family val="2"/>
      </rPr>
      <t>Tercer mes:</t>
    </r>
    <r>
      <rPr>
        <sz val="10"/>
        <color theme="1"/>
        <rFont val="Arial Narrow"/>
        <family val="2"/>
      </rPr>
      <t xml:space="preserve"> Publicación de los videos de pronóstico diario, 3 veces al día, Total 93.
</t>
    </r>
    <r>
      <rPr>
        <b/>
        <sz val="10"/>
        <color theme="1"/>
        <rFont val="Arial Narrow"/>
        <family val="2"/>
      </rPr>
      <t>Cuarto mes</t>
    </r>
    <r>
      <rPr>
        <sz val="10"/>
        <color theme="1"/>
        <rFont val="Arial Narrow"/>
        <family val="2"/>
      </rPr>
      <t xml:space="preserve">: Publicación de los videos de pronóstico diario, 3 veces al día, Total 90.
</t>
    </r>
    <r>
      <rPr>
        <b/>
        <sz val="10"/>
        <color theme="1"/>
        <rFont val="Arial Narrow"/>
        <family val="2"/>
      </rPr>
      <t xml:space="preserve">Quinto mes: </t>
    </r>
    <r>
      <rPr>
        <sz val="10"/>
        <color theme="1"/>
        <rFont val="Arial Narrow"/>
        <family val="2"/>
      </rPr>
      <t xml:space="preserve">Publicación de los videos de pronóstico diario, 3 veces al día, Total 93.
</t>
    </r>
    <r>
      <rPr>
        <b/>
        <sz val="10"/>
        <color theme="1"/>
        <rFont val="Arial Narrow"/>
        <family val="2"/>
      </rPr>
      <t>Sexto mes:</t>
    </r>
    <r>
      <rPr>
        <sz val="10"/>
        <color theme="1"/>
        <rFont val="Arial Narrow"/>
        <family val="2"/>
      </rPr>
      <t xml:space="preserve"> Se publicaron 90 videos sin contratiempos llegando a 543 videos y cumpliendo el 50% de lo proyectado para el primer semestre.
</t>
    </r>
    <r>
      <rPr>
        <b/>
        <sz val="10"/>
        <color theme="1"/>
        <rFont val="Arial Narrow"/>
        <family val="2"/>
      </rPr>
      <t>Septimo mes:</t>
    </r>
    <r>
      <rPr>
        <sz val="10"/>
        <color theme="1"/>
        <rFont val="Arial Narrow"/>
        <family val="2"/>
      </rPr>
      <t xml:space="preserve"> Se publicaron 93 videos sin contratiempos llegando a 636 videos y cumpliendo el 58.19% de lo proyectado para el primer semestre.
</t>
    </r>
    <r>
      <rPr>
        <b/>
        <sz val="10"/>
        <color theme="1"/>
        <rFont val="Arial Narrow"/>
        <family val="2"/>
      </rPr>
      <t xml:space="preserve">Octavo mes: </t>
    </r>
    <r>
      <rPr>
        <sz val="10"/>
        <color theme="1"/>
        <rFont val="Arial Narrow"/>
        <family val="2"/>
      </rPr>
      <t xml:space="preserve">Se publicaron 93 videos sin contratiempos llegando a 727 videos y cumpliendo el 66.66% de lo proyectado para el primer semestre.
</t>
    </r>
    <r>
      <rPr>
        <b/>
        <sz val="10"/>
        <color theme="1"/>
        <rFont val="Arial Narrow"/>
        <family val="2"/>
      </rPr>
      <t xml:space="preserve">Noveno mes: </t>
    </r>
    <r>
      <rPr>
        <sz val="10"/>
        <color theme="1"/>
        <rFont val="Arial Narrow"/>
        <family val="2"/>
      </rPr>
      <t xml:space="preserve">Se publicaron 90 videos sin contratiempos llegando a 636 videos y cumpliendo el 74.86% de lo proyectado para el primer semestre.
</t>
    </r>
    <r>
      <rPr>
        <b/>
        <sz val="10"/>
        <color theme="1"/>
        <rFont val="Arial Narrow"/>
        <family val="2"/>
      </rPr>
      <t xml:space="preserve">Decimo mes: </t>
    </r>
    <r>
      <rPr>
        <sz val="10"/>
        <color theme="1"/>
        <rFont val="Arial Narrow"/>
        <family val="2"/>
      </rPr>
      <t xml:space="preserve">Se publicaron 93 videos sin contratiempos llegando a 636 videos y cumpliendo el 83.33% de lo proyectado para el primer semestre.
</t>
    </r>
    <r>
      <rPr>
        <b/>
        <sz val="10"/>
        <color theme="1"/>
        <rFont val="Arial Narrow"/>
        <family val="2"/>
      </rPr>
      <t xml:space="preserve">Undecimo mes: </t>
    </r>
    <r>
      <rPr>
        <sz val="10"/>
        <color theme="1"/>
        <rFont val="Arial Narrow"/>
        <family val="2"/>
      </rPr>
      <t>Se publicaron 90 videos sin contratiempos llegando a 636 videos y cumpliendo el 91% de lo proyectado para el primer semestre</t>
    </r>
    <r>
      <rPr>
        <b/>
        <sz val="10"/>
        <color theme="1"/>
        <rFont val="Arial Narrow"/>
        <family val="2"/>
      </rPr>
      <t xml:space="preserve">.
Duodecimo mes: </t>
    </r>
    <r>
      <rPr>
        <sz val="10"/>
        <color theme="1"/>
        <rFont val="Arial Narrow"/>
        <family val="2"/>
      </rPr>
      <t>Se publicaron 90 videos sin contratiempos llegando a 636 videos y cumpliendo el 100% de lo proyectado para el primer semestre.</t>
    </r>
  </si>
  <si>
    <r>
      <rPr>
        <b/>
        <sz val="10"/>
        <color theme="1"/>
        <rFont val="Arial Narrow"/>
        <family val="2"/>
      </rPr>
      <t>Primer trimestre:</t>
    </r>
    <r>
      <rPr>
        <sz val="10"/>
        <color theme="1"/>
        <rFont val="Arial Narrow"/>
        <family val="2"/>
      </rPr>
      <t xml:space="preserve"> Dentro de los principales eventos que se desarrollaron en el primer trimestre tenermos los 11 talleres de forma virtual, por la plataforma Zoom proporcionada por el Ideam, se coordinó desde el Ministerio de Ambiente y el apoyo con entidades del SINA que hacen presencia en cada uno de los territorios, de la siguiente manera: 1- San José del Guaviare, 8 febrero de 2021 (virtua); 2-  Florencia, 9 de febrero de 2021 (virtual); 3- Mocoa, 10 de febrero de 2021 (virtual); 4- Villavicencio, 11 de febrero de 2021 (virtual); 5- Bogotá (Cundinamarca, Boyacá) 15 de febrero de 2021 (virtua; 6- Bucaramanga (Santander y Norte Santander), 16 de febrero de 2021 (virtual); 7- Neiva (Tolima-Huila), 17 de febrero de 2021 (virtual); 8- Medellín (Caldas, Risaralda, Quindío y Antioquia), 8 de febrero de 2021 (virtual) ; 9- Valledupar (Cesar, Magdalena y Guajira) 16 de febrero (virtual); 10- Montería (Bolívar, Córdoba, Sucre y Atlántico) 17 de febrero (virtual); 11- San Andrés, Providencia y Santa Catalina (19 febrero 2021 (virtual).
</t>
    </r>
    <r>
      <rPr>
        <b/>
        <sz val="10"/>
        <color theme="1"/>
        <rFont val="Arial Narrow"/>
        <family val="2"/>
      </rPr>
      <t xml:space="preserve">Segundo trimestre: </t>
    </r>
    <r>
      <rPr>
        <sz val="10"/>
        <color theme="1"/>
        <rFont val="Arial Narrow"/>
        <family val="2"/>
      </rPr>
      <t xml:space="preserve">En el segundo trimestre con el apoyo del Grupo de Comunicaciones y Prensa se desarrollaron los siguientes eventos: 9 de mayo, Por primera vez se raliza la historia de un observador voluntariode la Red Hidrometeorológica del Ideam y publicada a través de un medio de comunicación. 11 de mayo, Primera Maratón de Educación Ambiental. 21 de mayo, Tercera reunión grupo de trabajo CE-OMM, renovar plataformas  medios de comunicvación. 27 de mayo, - Evento virtual de la UNGRD 'El planeta pide la palabra' - Intervención de la Directora del Ideam, Yolanda González. (Temporada de Huracanes 2021) - 2 de junio- - Facebook live - Un Café con el Ideam – Plataforma DHIME. – 3 de junio. -  Visita del equipo TIC de Minambiente a las instalaciones del Ideam - 2 de junio. - Comisión de seguimiento, monitoreo ambiental y gestión del riesgo en Boyacá, con motivo de la conmemoración del #DíaMundialDelMedioAmbiente - Del 4 al 7 de junio. -Lanzamiento Primer Concurso de Cuento Cuenta Tu Ambiente -  7 de junio. #DíaMundialDeLosOcéanos - Evento con MinAmbiente en Santa Marta. -Inauguración del Centro Regional de Pronósticos (CRP) para La Guajira, Magdalena y Cesar. – 10 de junio (Santa Marta).  Firma del decreto que oficializa la Mesa Técnica Agroclimática en el departamento del Huila – 11 de junio. - Consejo Ejecutivo 73 de la OMM – 14 de junio. - Acompañamiento medios de comunicación - Sala del Sistema de Monitoreo de Bosques y Carbono – 11 de junio. - ntervención de la Directora del Ideam como Presidente de la región de Suramérica ante el Consejo Ejecutivo de la OMM. - 16 de junio. -Encuentro virtual Día Desertificación y sequía. Subdirectora de Ecosistemas del IDEAM, Ana Celia Salinas. – 17 de junio. Evento del IGAC.. - Difusión participación de la Directora del Ideam, Yolanda González en el Día Mundial de Lucha contra la Desertificación y la sequía y Día Nacional de los Suelos.- Evento virtual con Minambiente.. - 5º Seminario Nacional sobre Monitoreo de la Cobertura Forestal - 23, 24 y 25 de junio. (Virtual)
</t>
    </r>
    <r>
      <rPr>
        <b/>
        <sz val="10"/>
        <color theme="1"/>
        <rFont val="Arial Narrow"/>
        <family val="2"/>
      </rPr>
      <t>Tercer trimestre:</t>
    </r>
    <r>
      <rPr>
        <sz val="10"/>
        <color theme="1"/>
        <rFont val="Arial Narrow"/>
        <family val="2"/>
      </rPr>
      <t xml:space="preserve"> 1. Taller de Pilotos de Monitoreo Comunitario de Bosques en articulación con el Sistema de http://www.ideam.gov.co/web/ecosistemas/bosques-recurso-forestal. 2. Primer Seminario de Gobernanza Fluvial, organizado por @Dimarcolombia – 23 de julio, 3. Inauguración de la estación hidrometeorológica en el Parque Nacional Natural Tayrona.- 24 de julio, 4. Rueda de Prensa- Presentación de las cifras de monitoreo de la superficie de bosque y la deforestación en Colombia en el año 2020. – 7 de julio de 2021, 5. Taller de Pilotos de Monitoreo Comunitario de Bosques en articulación con el Sistema de #MonitoreoDeBosques, 6. Se realizaron 11 talleres fortalecimiento de las Capacidades Técnicas Para la Temporada de lluvias para: Bolívar, Magdalena, Sucre - COMISIÓN, Valle del cauca-Chocó-Nariño, Boyacá - COMISIÓN, Meta-Casanare-Arauca, Antioquia, Putumayo-Caquetá, Caldas - COMISIÓN, Norte de Santander - COMISIÓN, Cundinamarca, todos estos en el mes de septiembre y por último del trimeste la Feria FIMA 2021.
</t>
    </r>
    <r>
      <rPr>
        <b/>
        <sz val="10"/>
        <color theme="1"/>
        <rFont val="Arial Narrow"/>
        <family val="2"/>
      </rPr>
      <t xml:space="preserve">Segundo trimestre: </t>
    </r>
    <r>
      <rPr>
        <sz val="10"/>
        <color theme="1"/>
        <rFont val="Arial Narrow"/>
        <family val="2"/>
      </rPr>
      <t xml:space="preserve">En el segundo trimestre con el apoyo del Grupo de Comunicaciones y Prensa se desarrollaron los siguientes eventos: 9 de mayo, Por primera vez se raliza la historia de un observador voluntariode la Red Hidrometeorológica del Ideam y publicada a través de un medio de comunicación. 11 de mayo, Primera Maratón de Educación Ambiental. 21 de mayo, Tercera reunión grupo de trabajo CE-OMM, renovar plataformas  medios de comunicvación. 27 de mayo, - Evento virtual de la UNGRD 'El planeta pide la palabra' - Intervención de la Directora del Ideam, Yolanda González. (Temporada de Huracanes 2021) - 2 de junio- - Facebook live - Un Café con el Ideam – Plataforma DHIME. – 3 de junio. -  Visita del equipo TIC de Minambiente a las instalaciones del Ideam - 2 de junio. - Comisión de seguimiento, monitoreo ambiental y gestión del riesgo en Boyacá, con motivo de la conmemoración del #DíaMundialDelMedioAmbiente - Del 4 al 7 de junio. -Lanzamiento Primer Concurso de Cuento Cuenta Tu Ambiente -  7 de junio. #DíaMundialDeLosOcéanos - Evento con MinAmbiente en Santa Marta. -Inauguración del Centro Regional de Pronósticos (CRP) para La Guajira, Magdalena y Cesar. – 10 de junio (Santa Marta).  Firma del decreto que oficializa la Mesa Técnica Agroclimática en el departamento del Huila – 11 de junio. - Consejo Ejecutivo 73 de la OMM – 14 de junio. - Acompañamiento medios de comunicación - Sala del Sistema de Monitoreo de Bosques y Carbono – 11 de junio. - ntervención de la Directora del Ideam como Presidente de la región de Suramérica ante el Consejo Ejecutivo de la OMM. - 16 de junio. -Encuentro virtual Día Desertificación y sequía. Subdirectora de Ecosistemas del IDEAM, Ana Celia Salinas. – 17 de junio. Evento del IGAC.. - Difusión participación de la Directora del Ideam, Yolanda González en el Día Mundial de Lucha contra la Desertificación y la sequía y Día Nacional de los Suelos.- Evento virtual con Minambiente.. - 5º Seminario Nacional sobre Monitoreo de la Cobertura Forestal - 23, 24 y 25 de junio. (Virtual)   
</t>
    </r>
    <r>
      <rPr>
        <b/>
        <sz val="10"/>
        <color theme="1"/>
        <rFont val="Arial Narrow"/>
        <family val="2"/>
      </rPr>
      <t>Tercer trimestre:</t>
    </r>
    <r>
      <rPr>
        <sz val="10"/>
        <color theme="1"/>
        <rFont val="Arial Narrow"/>
        <family val="2"/>
      </rPr>
      <t xml:space="preserve"> 1. Taller de Pilotos de Monitoreo Comunitario de Bosques en articulación con el Sistema de http://www.ideam.gov.co/web/ecosistemas/bosques-recurso-forestal. 2. Primer Seminario de Gobernanza Fluvial, organizado por @Dimarcolombia – 23 de julio, 3. Inauguración de la estación hidrometeorológica en el Parque Nacional Natural Tayrona.- 24 de julio, 4. Rueda de Prensa- Presentación de las cifras de monitoreo de la superficie de bosque y la deforestación en Colombia en el año 2020. – 7 de julio de 2021, 5. Taller de Pilotos de Monitoreo Comunitario de Bosques en articulación con el Sistema de #MonitoreoDeBosques, 6. Se realizaron 11 talleres fortalecimiento de las Capacidades Técnicas Para la Temporada de lluvias para: Bolívar, Magdalena, Sucre - COMISIÓN, Valle del cauca-Chocó-Nariño, Boyacá - COMISIÓN, Meta-Casanare-Arauca, Antioquia, Putumayo-Caquetá, Caldas - COMISIÓN, Norte de Santander - COMISIÓN, Cundinamarca, todos estos en el mes de septiembre y por último del trimeste la Feria FIMA 2021
</t>
    </r>
    <r>
      <rPr>
        <b/>
        <sz val="10"/>
        <color theme="1"/>
        <rFont val="Arial Narrow"/>
        <family val="2"/>
      </rPr>
      <t>Cuarto trimiestre:</t>
    </r>
    <r>
      <rPr>
        <sz val="10"/>
        <color theme="1"/>
        <rFont val="Arial Narrow"/>
        <family val="2"/>
      </rPr>
      <t xml:space="preserve"> Se realizaron 5 charlas regionales sobre transición a temporada de menos lluvia</t>
    </r>
  </si>
  <si>
    <t>55.6%</t>
  </si>
  <si>
    <t>60.7%</t>
  </si>
  <si>
    <t>Número</t>
  </si>
  <si>
    <r>
      <rPr>
        <b/>
        <sz val="10"/>
        <color theme="1"/>
        <rFont val="Arial Narrow"/>
        <family val="2"/>
      </rPr>
      <t>Primer trimestre</t>
    </r>
    <r>
      <rPr>
        <sz val="10"/>
        <color theme="1"/>
        <rFont val="Arial Narrow"/>
        <family val="2"/>
      </rPr>
      <t xml:space="preserve">: Se enviaron por los servicios postales,  203 comunicacines en físico y 401 comunicaciones correo certificado electrónico, para un total de 604 comunicaciones enviadas, presentandose devolución de 7 comunicaciones. Estas devoluciones se presentaron debido a que hubo direcciones erradas y también en tiempos de pandemia, los destinatarios no se encontraban en la dirección señalada. Sin embargo la efectividad de entrega fue del 99%.
</t>
    </r>
    <r>
      <rPr>
        <b/>
        <sz val="10"/>
        <color theme="1"/>
        <rFont val="Arial Narrow"/>
        <family val="2"/>
      </rPr>
      <t>Segundo semestre:</t>
    </r>
    <r>
      <rPr>
        <sz val="10"/>
        <color theme="1"/>
        <rFont val="Arial Narrow"/>
        <family val="2"/>
      </rPr>
      <t xml:space="preserve"> En el segundo trimestre se enviaron por los servicios postales,  375 comunicacines en físico y 11,372 comunicaciones correo certificado electrónico, para un total de 11,747 comunicaciones enviadas, presentandose devolución de 19 comunicaciones. Estas devoluciones se presentaron debido a que hubo direcciones erradas y tambioen porque en tiempos de pandemia, los destinatarios no se encontraban en la dirección señalada. Sin embargo la efectividad de entrega fue del 99,9%
</t>
    </r>
    <r>
      <rPr>
        <b/>
        <sz val="10"/>
        <color theme="1"/>
        <rFont val="Arial Narrow"/>
        <family val="2"/>
      </rPr>
      <t>Tercer trimestre:</t>
    </r>
    <r>
      <rPr>
        <sz val="10"/>
        <color theme="1"/>
        <rFont val="Arial Narrow"/>
        <family val="2"/>
      </rPr>
      <t xml:space="preserve"> En el tercer trimestre se enviaron por los servicios postales, 526 comunicacines en físico y 10,825 comunicaciones correo certificado electrónico, para un total de 11,351 comunicaciones enviadas, presentandose devolución de 2 comunicaciones. Estas devoluciones se presentaron debido a que hubo direcciones erradas. Sin embargo la efectividad de entrega fue del 100%.
</t>
    </r>
    <r>
      <rPr>
        <b/>
        <sz val="10"/>
        <color theme="1"/>
        <rFont val="Arial Narrow"/>
        <family val="2"/>
      </rPr>
      <t xml:space="preserve">Cuarto trimestre: </t>
    </r>
    <r>
      <rPr>
        <sz val="10"/>
        <color theme="1"/>
        <rFont val="Arial Narrow"/>
        <family val="2"/>
      </rPr>
      <t xml:space="preserve">En el cuarto trimestre se enviaron por los servicios postales, 378 comunicacines en físico y 3,450 comunicaciones correo certificado electrónico, para un total de 3,828 comunicaciones enviadas, presentandose devolución de 3 comunicaciones. Estas devoluciones se presentaron debido a que hubo direcciones erradas. Sin embargo la efectividad de entrega fue del 100% </t>
    </r>
  </si>
  <si>
    <r>
      <rPr>
        <b/>
        <sz val="10"/>
        <color theme="1"/>
        <rFont val="Arial Narrow"/>
        <family val="2"/>
      </rPr>
      <t>Primer trimestre</t>
    </r>
    <r>
      <rPr>
        <sz val="10"/>
        <color theme="1"/>
        <rFont val="Arial Narrow"/>
        <family val="2"/>
      </rPr>
      <t xml:space="preserve">: En el primer trimestre ingresaron y quedaron registrados en el sistema orfeo 287 radicados con 1,068 folios. El personal de correspondencia digitalizó y colocó en orfeo en la bandeja del destinatario interno 1,068 imágenes que correspondian a la cantidad de folios recibidos en ventanilla. La efectividad del proceso fue del 100%.
</t>
    </r>
    <r>
      <rPr>
        <b/>
        <sz val="10"/>
        <color theme="1"/>
        <rFont val="Arial Narrow"/>
        <family val="2"/>
      </rPr>
      <t>Segundo trimestre:</t>
    </r>
    <r>
      <rPr>
        <sz val="10"/>
        <color theme="1"/>
        <rFont val="Arial Narrow"/>
        <family val="2"/>
      </rPr>
      <t xml:space="preserve"> En el segundo trimestre ingresaron y quedaron registrados en el sistema orfeo 338 radicados con 1,384 folios. El personal de correspondencia digitalizó y colocó en orfeo en la bandeja del destinatario interno 1,384 imágenes que correspondian a la cantidad de folios recibidos en ventanilla. La efectividad del proceso fue del 100%
</t>
    </r>
    <r>
      <rPr>
        <b/>
        <sz val="10"/>
        <color theme="1"/>
        <rFont val="Arial Narrow"/>
        <family val="2"/>
      </rPr>
      <t>Tercer trimestre</t>
    </r>
    <r>
      <rPr>
        <sz val="10"/>
        <color theme="1"/>
        <rFont val="Arial Narrow"/>
        <family val="2"/>
      </rPr>
      <t xml:space="preserve">: En el tercer trimestre ingresaron y quedaron registrados en el sistema orfeo 407 radicados con 2,986 folios. El personal de correspondencia digitalizó y colocó en orfeo en la bandeja del destinatario interno 2,986 imágenes que correspondian a la cantidad de folios recibidos en ventanilla. La efectividad del proceso fue del 100%
</t>
    </r>
    <r>
      <rPr>
        <b/>
        <sz val="10"/>
        <color theme="1"/>
        <rFont val="Arial Narrow"/>
        <family val="2"/>
      </rPr>
      <t>Cuarto trimestre</t>
    </r>
    <r>
      <rPr>
        <sz val="10"/>
        <color theme="1"/>
        <rFont val="Arial Narrow"/>
        <family val="2"/>
      </rPr>
      <t>: En el cuarto trimestre ingresaron y quedaron registrados en el sistema orfeo 362 radicados con 1,876 folios. El personal de correspondencia digitalizó y colocó en orfeo en la bandeja del destinatario interno 1,876 imágenes que correspondian a la cantidad de folios recibidos en ventanilla. La efectividad del proceso fue del 100%</t>
    </r>
  </si>
  <si>
    <r>
      <t xml:space="preserve">Primer trimestre: </t>
    </r>
    <r>
      <rPr>
        <sz val="10"/>
        <color theme="1"/>
        <rFont val="Arial Narrow"/>
        <family val="2"/>
      </rPr>
      <t xml:space="preserve">Indicador cumple la meta
</t>
    </r>
    <r>
      <rPr>
        <b/>
        <sz val="10"/>
        <color theme="1"/>
        <rFont val="Arial Narrow"/>
        <family val="2"/>
      </rPr>
      <t>Segundo trimestre</t>
    </r>
    <r>
      <rPr>
        <sz val="10"/>
        <color theme="1"/>
        <rFont val="Arial Narrow"/>
        <family val="2"/>
      </rPr>
      <t>: Indicador cumple la meta</t>
    </r>
    <r>
      <rPr>
        <b/>
        <sz val="10"/>
        <color theme="1"/>
        <rFont val="Arial Narrow"/>
        <family val="2"/>
      </rPr>
      <t xml:space="preserve">.
Cuarto trimestre: </t>
    </r>
    <r>
      <rPr>
        <sz val="10"/>
        <color theme="1"/>
        <rFont val="Arial Narrow"/>
        <family val="2"/>
      </rPr>
      <t>Se realizaron un mayor numero de comites de bienes de los programados, lo anterio de acuerdo a la necesidad generada en la entidad.
Se programaron 4 y se realizaron 13 comites en la vigencia 2021</t>
    </r>
  </si>
  <si>
    <r>
      <t>Primer trimestre:</t>
    </r>
    <r>
      <rPr>
        <sz val="10"/>
        <color theme="1"/>
        <rFont val="Arial Narrow"/>
        <family val="2"/>
      </rPr>
      <t xml:space="preserve"> Indicador cumple la meta</t>
    </r>
    <r>
      <rPr>
        <b/>
        <sz val="10"/>
        <color theme="1"/>
        <rFont val="Arial Narrow"/>
        <family val="2"/>
      </rPr>
      <t xml:space="preserve">
Segundo trimestre: </t>
    </r>
    <r>
      <rPr>
        <sz val="10"/>
        <color theme="1"/>
        <rFont val="Arial Narrow"/>
        <family val="2"/>
      </rPr>
      <t>Indicador cumple la meta</t>
    </r>
    <r>
      <rPr>
        <b/>
        <sz val="10"/>
        <color theme="1"/>
        <rFont val="Arial Narrow"/>
        <family val="2"/>
      </rPr>
      <t xml:space="preserve">.
Cuarto trimestre: </t>
    </r>
    <r>
      <rPr>
        <sz val="10"/>
        <color theme="1"/>
        <rFont val="Arial Narrow"/>
        <family val="2"/>
      </rPr>
      <t xml:space="preserve">Se realizaron todos los ingresos de los biens recibidos durante el trimestre correspondiente a este informe  
114  ingresos  de 114  recibidos </t>
    </r>
    <r>
      <rPr>
        <b/>
        <sz val="10"/>
        <color theme="1"/>
        <rFont val="Arial Narrow"/>
        <family val="2"/>
      </rPr>
      <t xml:space="preserve"> </t>
    </r>
  </si>
  <si>
    <r>
      <t xml:space="preserve">Primer trimestre: </t>
    </r>
    <r>
      <rPr>
        <sz val="10"/>
        <color theme="1"/>
        <rFont val="Arial Narrow"/>
        <family val="2"/>
      </rPr>
      <t>No habia contrato con empresa de carga para llevar a cabo los envios durante este periodo de tiempo.</t>
    </r>
    <r>
      <rPr>
        <b/>
        <sz val="10"/>
        <color theme="1"/>
        <rFont val="Arial Narrow"/>
        <family val="2"/>
      </rPr>
      <t xml:space="preserve">
Segundo trimestre:</t>
    </r>
    <r>
      <rPr>
        <sz val="10"/>
        <color theme="1"/>
        <rFont val="Arial Narrow"/>
        <family val="2"/>
      </rPr>
      <t xml:space="preserve"> Indicador cumple la meta</t>
    </r>
    <r>
      <rPr>
        <b/>
        <sz val="10"/>
        <color theme="1"/>
        <rFont val="Arial Narrow"/>
        <family val="2"/>
      </rPr>
      <t xml:space="preserve">.
Cuarto trimestre: </t>
    </r>
    <r>
      <rPr>
        <sz val="10"/>
        <color theme="1"/>
        <rFont val="Arial Narrow"/>
        <family val="2"/>
      </rPr>
      <t xml:space="preserve">Se realizaron todos los envíos programados durante el trimestre correspondiente a este informe
224 envios   de 224 solicitudes 
</t>
    </r>
  </si>
  <si>
    <t>INDICADORES PENDIENTES DE REPORTE A DICIEMBRE 2021</t>
  </si>
  <si>
    <t>Indicador nuevo -Reporte siguiente vigencia</t>
  </si>
  <si>
    <r>
      <rPr>
        <b/>
        <sz val="10"/>
        <color theme="1"/>
        <rFont val="Arial Narrow"/>
        <family val="2"/>
      </rPr>
      <t>Primer trimestre:</t>
    </r>
    <r>
      <rPr>
        <sz val="10"/>
        <color theme="1"/>
        <rFont val="Arial Narrow"/>
        <family val="2"/>
      </rPr>
      <t xml:space="preserve"> El 94% de cumplimiento se da por problemas técnicos con el Equipo ICP.
</t>
    </r>
    <r>
      <rPr>
        <b/>
        <sz val="10"/>
        <color theme="1"/>
        <rFont val="Arial Narrow"/>
        <family val="2"/>
      </rPr>
      <t xml:space="preserve">Cuarto reporte: </t>
    </r>
    <r>
      <rPr>
        <sz val="10"/>
        <color theme="1"/>
        <rFont val="Arial Narrow"/>
        <family val="2"/>
      </rPr>
      <t xml:space="preserve">El 94% de cumplimiento se da por problemas técnicos con el Equipo ICP.
</t>
    </r>
    <r>
      <rPr>
        <b/>
        <sz val="10"/>
        <color theme="1"/>
        <rFont val="Arial Narrow"/>
        <family val="2"/>
      </rPr>
      <t>Quinto reporte:</t>
    </r>
    <r>
      <rPr>
        <sz val="10"/>
        <color theme="1"/>
        <rFont val="Arial Narrow"/>
        <family val="2"/>
      </rPr>
      <t xml:space="preserve"> Los analisis solicitados en metales en aguas y sedimentos se entregaron en los tiempos establecidos por el GLCA.
</t>
    </r>
    <r>
      <rPr>
        <b/>
        <sz val="10"/>
        <color theme="1"/>
        <rFont val="Arial Narrow"/>
        <family val="2"/>
      </rPr>
      <t>Sexto reporte</t>
    </r>
    <r>
      <rPr>
        <sz val="10"/>
        <color theme="1"/>
        <rFont val="Arial Narrow"/>
        <family val="2"/>
      </rPr>
      <t xml:space="preserve">: El 81% de cumplimiento se da por problemas técnicos con el Equipo ICP
</t>
    </r>
    <r>
      <rPr>
        <b/>
        <sz val="10"/>
        <color theme="1"/>
        <rFont val="Arial Narrow"/>
        <family val="2"/>
      </rPr>
      <t xml:space="preserve">Septimo reporte: </t>
    </r>
    <r>
      <rPr>
        <sz val="10"/>
        <color theme="1"/>
        <rFont val="Arial Narrow"/>
        <family val="2"/>
      </rPr>
      <t xml:space="preserve">De los 88 analisis solicitados, se analizaron 88 resultados en los tiempos establecidos por el GLCA.  
</t>
    </r>
    <r>
      <rPr>
        <b/>
        <sz val="10"/>
        <color theme="1"/>
        <rFont val="Arial Narrow"/>
        <family val="2"/>
      </rPr>
      <t>Octavo reporte</t>
    </r>
    <r>
      <rPr>
        <sz val="10"/>
        <color theme="1"/>
        <rFont val="Arial Narrow"/>
        <family val="2"/>
      </rPr>
      <t xml:space="preserve">: De los 77 analisis solicitados, se analizaron 77 resultados en los tiempos establecidos por el GLCA.
</t>
    </r>
    <r>
      <rPr>
        <b/>
        <sz val="10"/>
        <color theme="1"/>
        <rFont val="Arial Narrow"/>
        <family val="2"/>
      </rPr>
      <t>Noveno reporte:</t>
    </r>
    <r>
      <rPr>
        <sz val="10"/>
        <color theme="1"/>
        <rFont val="Arial Narrow"/>
        <family val="2"/>
      </rPr>
      <t xml:space="preserve"> De los 51 analisis solicitados, se analizaron 51 resultados en los tiempos establecidos por el GLCA.
</t>
    </r>
    <r>
      <rPr>
        <b/>
        <sz val="10"/>
        <color theme="1"/>
        <rFont val="Arial Narrow"/>
        <family val="2"/>
      </rPr>
      <t xml:space="preserve">Decimo reporte: </t>
    </r>
    <r>
      <rPr>
        <sz val="10"/>
        <color theme="1"/>
        <rFont val="Arial Narrow"/>
        <family val="2"/>
      </rPr>
      <t xml:space="preserve">De los 130 analisis solicitados, se analizaron 130 resultados en los tiempos establecidos por el GLCA.    
</t>
    </r>
    <r>
      <rPr>
        <b/>
        <sz val="10"/>
        <color theme="1"/>
        <rFont val="Arial Narrow"/>
        <family val="2"/>
      </rPr>
      <t xml:space="preserve">Undecimo reporte: </t>
    </r>
    <r>
      <rPr>
        <sz val="10"/>
        <color theme="1"/>
        <rFont val="Arial Narrow"/>
        <family val="2"/>
      </rPr>
      <t xml:space="preserve">De los 89 analisis solicitados, se analizaron 89 resultados en los tiempos establecidos por el GLCA.
</t>
    </r>
    <r>
      <rPr>
        <b/>
        <sz val="10"/>
        <color theme="1"/>
        <rFont val="Arial Narrow"/>
        <family val="2"/>
      </rPr>
      <t xml:space="preserve">Duodecimo reporte: </t>
    </r>
    <r>
      <rPr>
        <sz val="10"/>
        <color theme="1"/>
        <rFont val="Arial Narrow"/>
        <family val="2"/>
      </rPr>
      <t xml:space="preserve">De los 7 analisis solicitados, se analizaron 7 resultados en los tiempos establecidos por el GLCA.         </t>
    </r>
  </si>
  <si>
    <r>
      <t xml:space="preserve">Cuarto reporte: </t>
    </r>
    <r>
      <rPr>
        <sz val="10"/>
        <color theme="1"/>
        <rFont val="Arial Narrow"/>
        <family val="2"/>
      </rPr>
      <t xml:space="preserve">De los 94 analisis solicitados, se analizaron 94 resultados en menos de 28 días </t>
    </r>
    <r>
      <rPr>
        <b/>
        <sz val="10"/>
        <color theme="1"/>
        <rFont val="Arial Narrow"/>
        <family val="2"/>
      </rPr>
      <t xml:space="preserve">
Quinto reporte: </t>
    </r>
    <r>
      <rPr>
        <sz val="10"/>
        <color theme="1"/>
        <rFont val="Arial Narrow"/>
        <family val="2"/>
      </rPr>
      <t>De los 94 analisis solicitados, se analizaron 94 resultados en menos de 28 días</t>
    </r>
    <r>
      <rPr>
        <b/>
        <sz val="10"/>
        <color theme="1"/>
        <rFont val="Arial Narrow"/>
        <family val="2"/>
      </rPr>
      <t xml:space="preserve"> 
Sexto reporte: </t>
    </r>
    <r>
      <rPr>
        <sz val="10"/>
        <color theme="1"/>
        <rFont val="Arial Narrow"/>
        <family val="2"/>
      </rPr>
      <t xml:space="preserve">De los 94 analisis solicitados, se analizaron 94 resultados en menos de 28 días  </t>
    </r>
    <r>
      <rPr>
        <b/>
        <sz val="10"/>
        <color theme="1"/>
        <rFont val="Arial Narrow"/>
        <family val="2"/>
      </rPr>
      <t xml:space="preserve">
Septimo reporte: </t>
    </r>
    <r>
      <rPr>
        <sz val="10"/>
        <color theme="1"/>
        <rFont val="Arial Narrow"/>
        <family val="2"/>
      </rPr>
      <t xml:space="preserve">De los 266 analisis solicitados, se analizaron 266 resultados en los tiempos establecidos por el GLCA. </t>
    </r>
    <r>
      <rPr>
        <b/>
        <sz val="10"/>
        <color theme="1"/>
        <rFont val="Arial Narrow"/>
        <family val="2"/>
      </rPr>
      <t xml:space="preserve">
Octavo reporte: </t>
    </r>
    <r>
      <rPr>
        <sz val="10"/>
        <color theme="1"/>
        <rFont val="Arial Narrow"/>
        <family val="2"/>
      </rPr>
      <t xml:space="preserve">De los 204 analisis solicitados, se analizaron 204 resultados en los tiempos establecidos por el GLCA.  </t>
    </r>
    <r>
      <rPr>
        <b/>
        <sz val="10"/>
        <color theme="1"/>
        <rFont val="Arial Narrow"/>
        <family val="2"/>
      </rPr>
      <t xml:space="preserve">
Noveno reporte:</t>
    </r>
    <r>
      <rPr>
        <sz val="10"/>
        <color theme="1"/>
        <rFont val="Arial Narrow"/>
        <family val="2"/>
      </rPr>
      <t xml:space="preserve"> De los 138 analisis solicitados, se analizaron 138 resultados en los tiempos establecidos por el GLCA. </t>
    </r>
    <r>
      <rPr>
        <b/>
        <sz val="10"/>
        <color theme="1"/>
        <rFont val="Arial Narrow"/>
        <family val="2"/>
      </rPr>
      <t xml:space="preserve">
Decimo reporte: </t>
    </r>
    <r>
      <rPr>
        <sz val="10"/>
        <color theme="1"/>
        <rFont val="Arial Narrow"/>
        <family val="2"/>
      </rPr>
      <t xml:space="preserve">De los 338 analisis solicitados, se analizaron 338 resultados en los tiempos establecidos por el GLCA.     </t>
    </r>
    <r>
      <rPr>
        <b/>
        <sz val="10"/>
        <color theme="1"/>
        <rFont val="Arial Narrow"/>
        <family val="2"/>
      </rPr>
      <t xml:space="preserve">
Undecimo reporte: </t>
    </r>
    <r>
      <rPr>
        <sz val="10"/>
        <color theme="1"/>
        <rFont val="Arial Narrow"/>
        <family val="2"/>
      </rPr>
      <t xml:space="preserve">De los 260 analisis solicitados, se analizaron 260 resultados en los tiempos establecidos por el GLCA. </t>
    </r>
    <r>
      <rPr>
        <b/>
        <sz val="10"/>
        <color theme="1"/>
        <rFont val="Arial Narrow"/>
        <family val="2"/>
      </rPr>
      <t xml:space="preserve">
Duodecimo reporte: </t>
    </r>
    <r>
      <rPr>
        <sz val="10"/>
        <color theme="1"/>
        <rFont val="Arial Narrow"/>
        <family val="2"/>
      </rPr>
      <t xml:space="preserve">De los 13 analisis solicitados, se analizaron 13 resultados en los tiempos establecidos por el GLCA. </t>
    </r>
  </si>
  <si>
    <r>
      <rPr>
        <b/>
        <sz val="10"/>
        <color theme="1"/>
        <rFont val="Arial Narrow"/>
        <family val="2"/>
      </rPr>
      <t xml:space="preserve">Primer semestre: </t>
    </r>
    <r>
      <rPr>
        <sz val="10"/>
        <color theme="1"/>
        <rFont val="Arial Narrow"/>
        <family val="2"/>
      </rPr>
      <t xml:space="preserve">Cuando el resultado es satisfactorio en las pruebas de desempeño, el proveedor de las pruebas las califica como ACEPTABLE, las 15 pruebas presentadas fueron caliificadas como ACEPTABLE.
</t>
    </r>
    <r>
      <rPr>
        <b/>
        <sz val="10"/>
        <color theme="1"/>
        <rFont val="Arial Narrow"/>
        <family val="2"/>
      </rPr>
      <t xml:space="preserve">Segundo semestre: </t>
    </r>
    <r>
      <rPr>
        <sz val="10"/>
        <color theme="1"/>
        <rFont val="Arial Narrow"/>
        <family val="2"/>
      </rPr>
      <t xml:space="preserve">Cuando el resultado es satisfactorio en las pruebas de desempeño, el proveedor de las pruebas las califica como ACEPTABLE, 27 pruebas presentadas fueron caliificadas como ACEPTABLE  </t>
    </r>
  </si>
  <si>
    <r>
      <rPr>
        <b/>
        <sz val="10"/>
        <color theme="1"/>
        <rFont val="Arial Narrow"/>
        <family val="2"/>
      </rPr>
      <t>Primer semestre:</t>
    </r>
    <r>
      <rPr>
        <sz val="10"/>
        <color theme="1"/>
        <rFont val="Arial Narrow"/>
        <family val="2"/>
      </rPr>
      <t xml:space="preserve"> Indicador cumple la meta.
</t>
    </r>
    <r>
      <rPr>
        <b/>
        <sz val="10"/>
        <color theme="1"/>
        <rFont val="Arial Narrow"/>
        <family val="2"/>
      </rPr>
      <t>Segundo semestre</t>
    </r>
    <r>
      <rPr>
        <sz val="10"/>
        <color theme="1"/>
        <rFont val="Arial Narrow"/>
        <family val="2"/>
      </rPr>
      <t>: Indicador cumple la meta.</t>
    </r>
  </si>
  <si>
    <t>Indicador cumple la meta.</t>
  </si>
  <si>
    <r>
      <rPr>
        <b/>
        <sz val="10"/>
        <color theme="1"/>
        <rFont val="Arial Narrow"/>
        <family val="2"/>
      </rPr>
      <t>Reporte anual</t>
    </r>
    <r>
      <rPr>
        <sz val="10"/>
        <color theme="1"/>
        <rFont val="Arial Narrow"/>
        <family val="2"/>
      </rPr>
      <t>: Pese a las repetidas solicitudes por medio de correo electrónico a 3 funcionarios que no remitieron la evaluación del proceso de reinducción a 31 de diciembre no fue posible cumplir con la meta de radicar todas las evaluaciones para ser incluidas en la hoja de vida de cada funcionario</t>
    </r>
  </si>
  <si>
    <r>
      <rPr>
        <b/>
        <sz val="10"/>
        <color theme="1"/>
        <rFont val="Arial Narrow"/>
        <family val="2"/>
      </rPr>
      <t>Reporte anual:</t>
    </r>
    <r>
      <rPr>
        <sz val="10"/>
        <color theme="1"/>
        <rFont val="Arial Narrow"/>
        <family val="2"/>
      </rPr>
      <t xml:space="preserve"> Algunos funcionarios no estuvieron interesados en las temáticas de las capacitaciones realizadas durante la vigencia</t>
    </r>
  </si>
  <si>
    <t>Recordar a la Dirección General las vacantes disponibles para el envio de hojas de vida para las vacantes disponibles</t>
  </si>
  <si>
    <t>Establecer un horario objetivo para las actividades que se desarrollen de manera virtual  y presencial.</t>
  </si>
  <si>
    <r>
      <rPr>
        <b/>
        <sz val="10"/>
        <color theme="1"/>
        <rFont val="Arial Narrow"/>
        <family val="2"/>
      </rPr>
      <t>Reporte anual:</t>
    </r>
    <r>
      <rPr>
        <sz val="10"/>
        <color theme="1"/>
        <rFont val="Arial Narrow"/>
        <family val="2"/>
      </rPr>
      <t xml:space="preserve"> En las actividades gestionadas y pagas por parte del equipo de Bienestar se evidencio que no todas las personas podían conectarse a las actividades por falta de tiempo. </t>
    </r>
  </si>
  <si>
    <t>Generación de Datos e Información Hidrometereologica y Ambiental para la toma de decisiones</t>
  </si>
  <si>
    <t>Evaluar el nivel de cumplimiento de los requerimientos básicos de información primaria glaciológica de la Subdirección de Ecosistemas.</t>
  </si>
  <si>
    <r>
      <rPr>
        <b/>
        <sz val="10"/>
        <color theme="1"/>
        <rFont val="Arial Narrow"/>
        <family val="2"/>
      </rPr>
      <t>Reporte anual</t>
    </r>
    <r>
      <rPr>
        <sz val="10"/>
        <color theme="1"/>
        <rFont val="Arial Narrow"/>
        <family val="2"/>
      </rPr>
      <t>: Para la vigencia 2021, fueron programadas 17 comisiones de campo en los glaciares PNN El Cocuy y PNN Los Nevados; de las cuales fueron efectivamente ejecutadas 12 (6 en el PNN El Cocuy y 6 en el PNN Los Nevados), alcanzando un 71% en eficacia, respecto a la meta del 70% planteado para el presente indicador.
Las comisiones restantes no se realizaron toda vez que se priorizó el proceso de documentación de la operación estadística Balance de masa glaciar para certificación ante el DANE. Sin embargo, los datos tomados en las comisiones de campo fueron representativos para desarrollar el monitoreo glaciar.</t>
    </r>
  </si>
  <si>
    <t>Se presenta identificación de necesidades (priorización de profesionales) para apoyar el monitoreo glaciar en campo. Sin embargo, esta actividad depende disponibilidad presupuestal.</t>
  </si>
  <si>
    <r>
      <rPr>
        <b/>
        <sz val="10"/>
        <color theme="1"/>
        <rFont val="Arial Narrow"/>
        <family val="2"/>
      </rPr>
      <t>Reporte anual:</t>
    </r>
    <r>
      <rPr>
        <sz val="10"/>
        <color theme="1"/>
        <rFont val="Arial Narrow"/>
        <family val="2"/>
      </rPr>
      <t xml:space="preserve"> Para la vigencia 2021, fueron programadas 4 grandes actividades: 1. Realizar la gestión de información geográfica ambiental del Ideam, 2. Coordinar las acciones en el marco de GEO y Comisión Colombiana del espacio, 3.Realizar la gestión de información de indicadores y estadísticas ambientales institucionales, 4. Llevar a cabo implementación técnica del Sistema de Información Ambiental para Colombia SIAC; alcanzando un 100% en eficacia, respecto a la meta del 90% planteado para el presente indicador.
Gran parte de las actividades de inicio de periodo no pueden realizarse de forma óptima ya que los procesos contractuales toman bastante tiempo generando retrasos en la generación de actividades y productos.</t>
    </r>
  </si>
  <si>
    <t>Asignar los recursos y presupuesto de forma oportuna.
Agilizar los procesos contractuales.
Se implementan mejoras y productos relacionados a los temas de gestion de informacion geografica, operaciones estadisticas, observacion terrestre y SIAC de forma adecuada y oportuna.</t>
  </si>
  <si>
    <r>
      <t xml:space="preserve">Primer trimestre: </t>
    </r>
    <r>
      <rPr>
        <sz val="10"/>
        <color theme="1"/>
        <rFont val="Arial Narrow"/>
        <family val="2"/>
      </rPr>
      <t xml:space="preserve">Se realizaron 19 actividades de 24 programadas así:
19 informes de ley realizados al 100%
0 auditorias en proceso de ejecución
0 visita a Áreas Operativas programada y ejecutada.
Al corte, se encontraba en ejecución la auditoría interna al Proceso de Generación de Datos e Información Hidrometeorológica y Ambiental para la toma de decisiones (Hidrología -AO11)
Indicador: 19/24 = 79,17%
</t>
    </r>
    <r>
      <rPr>
        <b/>
        <sz val="10"/>
        <color theme="1"/>
        <rFont val="Arial Narrow"/>
        <family val="2"/>
      </rPr>
      <t>Segundo trimestre:</t>
    </r>
    <r>
      <rPr>
        <sz val="10"/>
        <color theme="1"/>
        <rFont val="Arial Narrow"/>
        <family val="2"/>
      </rPr>
      <t xml:space="preserve"> Se realizaron 10  actividades de 7 programadas así:
8 informes de ley realizados al 100%
2 auditorias ejecutadas
0 visita programadas 
Se ejecutaron los siguientes informes, que fueron iniciados en el primer trimestre y terminados en el segundo trimestre, así: 
1.  Informes de Ley: Seguimiento a la obligación del registro de bases de datos y Seguimiento a la presentación oportuna del informe de personal y costos. 
2. Auditorías: Se culminó la auditoría de Generación de datos e información Hidrometeorológica y Ambiental para la toma de decisiones - (Hidrología - AO 11).
Indicador:  10/7= 142,86%
</t>
    </r>
    <r>
      <rPr>
        <b/>
        <sz val="10"/>
        <color theme="1"/>
        <rFont val="Arial Narrow"/>
        <family val="2"/>
      </rPr>
      <t xml:space="preserve">Tercer trimestre: </t>
    </r>
    <r>
      <rPr>
        <sz val="10"/>
        <color theme="1"/>
        <rFont val="Arial Narrow"/>
        <family val="2"/>
      </rPr>
      <t xml:space="preserve">Se realizaron 17 actividades de 26 programadas así:
15 informes de ley realizados al 100%
1 auditiría ejecutada
1 Visita a Área Operativa (Neiva-Virtual) 
</t>
    </r>
    <r>
      <rPr>
        <b/>
        <sz val="10"/>
        <color theme="1"/>
        <rFont val="Arial Narrow"/>
        <family val="2"/>
      </rPr>
      <t xml:space="preserve">Cuarto trimestre: </t>
    </r>
    <r>
      <rPr>
        <sz val="10"/>
        <color theme="1"/>
        <rFont val="Arial Narrow"/>
        <family val="2"/>
      </rPr>
      <t>Se realizaron 25 actividades de 14 programadas así:
19 informes de ley realizados al 100%: Políticas SIIF, ejecución presupuestal, 2° auditoría a Control Interno Contable, 2° seguimiento a planes de mejoramiento de auditorías internas y externas, Sireci contrataación; Sireci Delitos contra la Administración Pública; Sireci Obras inconclusas; Informe Cámara de Comercio, Informe Seguimiento III Cuatrimestre Plan Anticorrupción y de Atención al Ciudadano; Informe III trimestre Austeridad; Seguimiento a Sigep; 6° Seguimiento a Plan de Mejoramiento de Archivo General; Publicación informe audiencia pública de rendición de cuentas; Seguimiento Ley 1712 - resolución 1519 de 2020; Informe registro de procesos de arbitramento; Informe Ley de Cuotas; realización de 2 Comités Institucionales de Coordinación de Control Interno y realización y participación Comité Sectorial de Auditorías. 
4 auditorías ejecutadas:  Gestión financiera (incluye informes de ley como son: Políticas SIIF, ejecución presupuestal, 2° auditoría a Control Interno Contable); Gestión Jurídica, Gestión de Tecnologías de Información (incluye Base de Datos, Mesa de Servicio, Sistema PCB); Cumplimiento norma técnica de infraestructura NTC 6047.
2 Visitas a Áreas Operativas (Pasto y Bucaramanga)</t>
    </r>
  </si>
  <si>
    <r>
      <t>Primer semestre:</t>
    </r>
    <r>
      <rPr>
        <sz val="10"/>
        <color theme="1"/>
        <rFont val="Arial Narrow"/>
        <family val="2"/>
      </rPr>
      <t xml:space="preserve"> Conforme a la evaluación de los planes de mejoramiento con corte a mayo-junio de 2021; de auditorías internas se lograron cerrar 80 acciones de 261 acciones en proceso; de la CGR se cerraron 16 de 44 acciones y frente al Plan de mejoramiento del Archivo General de la Nación se cerraron 4 acción de 12 propuestas: para un total de cierre de acciones de 100 respecto de 317 acciones en curso.
CGR: Acciones de mejora cerradas / acciones de mejora programadas: 16/44.
AGN: Acciones de mejora cerradas / acciones de mejora programadas: 4/12.
Internas:  Acciones de mejora cerradas / acciones de mejora programadas: 80/261.
Total:  Acciones de mejora cerradas / acciones de mejora programadas:  100/ 317=31,55%.
</t>
    </r>
    <r>
      <rPr>
        <b/>
        <sz val="10"/>
        <color theme="1"/>
        <rFont val="Arial Narrow"/>
        <family val="2"/>
      </rPr>
      <t xml:space="preserve">Segundo semestre: </t>
    </r>
    <r>
      <rPr>
        <sz val="10"/>
        <color theme="1"/>
        <rFont val="Arial Narrow"/>
        <family val="2"/>
      </rPr>
      <t>Conforme al seguimiento realizado al avance de los planes de mejoramiento, con corte IV trimestre 2021 (toda vez que algunos tuvieron corte octubre, otros noviembre y otros se realizó un nuevo seguimiento a diciembre 2021) se obtuvo el siguiente resultado: 
*  De 40 planes con 217 acciones planteadas, se logró el cierre de 82 acciones de mejora; lo que corresponde a un 37,79%. 
*  CGR, de 28 acciones, se cerraron 27 acciones.
*  Archivo General de la Nación AGN- de 96 acciones, se cerraron 36 
*  El presente reporte, no incluye los seguimientos a los planes de las auditorías  IAITIC-2020-33 PAGINA WEB (31 acciones) y
 IAITIC-2020-33 Controles generales (28 acciones).
341 acciones
145 acciones cerradas
145/341=42,52%</t>
    </r>
  </si>
  <si>
    <r>
      <t xml:space="preserve">Primer trimestre: </t>
    </r>
    <r>
      <rPr>
        <sz val="10"/>
        <color theme="1"/>
        <rFont val="Arial Narrow"/>
        <family val="2"/>
      </rPr>
      <t>Falta de oportunidad en el diligenciamiento en la plataforma (ProactivaNET) al momento de atender la solicitud y  también al momento de cerrar el caso.
Falta de claridad o detalle de la petición al momento de abrir el caso por parte de los usuarios, por lo que se requiere contactar al usuario para entender la solicitud. 
Falta de atención del técnico en el momento de ser asigando el caso ya que no se revisa inmediatamente la herramienta cuando ésta envía la notificación al correo.</t>
    </r>
    <r>
      <rPr>
        <b/>
        <sz val="10"/>
        <color theme="1"/>
        <rFont val="Arial Narrow"/>
        <family val="2"/>
      </rPr>
      <t xml:space="preserve">
Segundo trimestre: </t>
    </r>
    <r>
      <rPr>
        <sz val="10"/>
        <color theme="1"/>
        <rFont val="Arial Narrow"/>
        <family val="2"/>
      </rPr>
      <t xml:space="preserve">Falta de oportunidad en el diligenciamiento en la plataforma (ProactivaNET) al momento de atender la solicitud y  también al momento de cerrar el caso.
Falta de claridad o detalle de la petición al momento de abrir el caso por parte de los usuarios, por lo que se requiere contactar al usuario para entender la solicitud. 
Falta de atención del técnico en el momento de ser asigando el caso ya que no se revisa inmediatamente la herramienta cuando ésta envía la notificación al correo.
</t>
    </r>
    <r>
      <rPr>
        <b/>
        <sz val="10"/>
        <color theme="1"/>
        <rFont val="Arial Narrow"/>
        <family val="2"/>
      </rPr>
      <t>Tercer trimestre:</t>
    </r>
    <r>
      <rPr>
        <sz val="10"/>
        <color theme="1"/>
        <rFont val="Arial Narrow"/>
        <family val="2"/>
      </rPr>
      <t xml:space="preserve"> Falta de oportunidad en el diligenciamiento en la plataforma (ProactivaNET) al momento de atender la solicitud y  también al momento de cerrar el caso.
Falta de claridad o detalle de la petición al momento de abrir el caso por parte de los usuarios, por lo que se requiere contactar al usuario para entender la solicitud. 
</t>
    </r>
    <r>
      <rPr>
        <b/>
        <sz val="10"/>
        <color theme="1"/>
        <rFont val="Arial Narrow"/>
        <family val="2"/>
      </rPr>
      <t xml:space="preserve">Cuarto trimestre: </t>
    </r>
    <r>
      <rPr>
        <sz val="10"/>
        <color theme="1"/>
        <rFont val="Arial Narrow"/>
        <family val="2"/>
      </rPr>
      <t>Falta de oportunidad en el diligenciamiento en la plataforma (ProactivaNET) al momento de atender la solicitud y  también al momento de cerrar el caso.
Falta de claridad o detalle de la petición al momento de abrir el caso por parte de los usuarios, por lo que se requiere contactar al usuario para entender la solicitud. 
Falta de atención del técnico en el momento de ser asigando el caso ya que no se revisa inmediatamente la herramienta cuando ésta envía la notificación al correo.</t>
    </r>
  </si>
  <si>
    <t>Realizar actividades de seguimiento a los casos asignados a los técnicos para que sean atendidos y cerrados, si no es posible realizar la respectiva documentación.
Atender el caso inmediatamente sea asignado.
Documentar el caso si se presenta algún problema para solucionarlo
Cerrar el caso en la herramienta inmediatamente sea atendido.
Continuar con las actividades de seguimiento a través de correo indicando a cada unos de los profesionales los casos asignados para que sean atendidos y cerrados, si no es posible deben realizar la respectiva documentación.
Continuar con el seguimiento del estado de los casos en la reunión semanal de seguimiento de la Oficina de Informática
Atender el caso inmediatamente sea asignado.
Documentar el caso si se presenta algún problema para solucionarlo
Cerrar el caso en la herramienta inmediatamente sea atendido. 
Continuar con las actividades de seguimiento a través de correo indicando a cada unos de los profesionales los casos asignados para que sean atendidos y cerrados, si no es posible deben realizar la respectiva documentación.
Continuar con el seguimiento del estado de los casos en la reunión semanal de seguimiento de la Oficina de Informática
Atender el caso inmediatamente sea asignado.
Documentar el caso si se presenta algún problema para solucionarlo
Cerrar el caso en la herramienta inmediatamente sea atendido</t>
  </si>
  <si>
    <r>
      <rPr>
        <b/>
        <sz val="10"/>
        <color theme="1"/>
        <rFont val="Arial Narrow"/>
        <family val="2"/>
      </rPr>
      <t xml:space="preserve">Primer trimestre: </t>
    </r>
    <r>
      <rPr>
        <sz val="10"/>
        <color theme="1"/>
        <rFont val="Arial Narrow"/>
        <family val="2"/>
      </rPr>
      <t xml:space="preserve">* Caídas de canales de internet y datos, por parte del outsourcing de conectividad (Renata).
*Mantenimientos programados de reconfiguración y actualización de S.O a la infraestructura TI.
*Incidentes de infraestructura tecnológica, que conllevan a una indisponibilidad de la misma.
</t>
    </r>
    <r>
      <rPr>
        <b/>
        <sz val="10"/>
        <color theme="1"/>
        <rFont val="Arial Narrow"/>
        <family val="2"/>
      </rPr>
      <t>Segundo trimestre:</t>
    </r>
    <r>
      <rPr>
        <sz val="10"/>
        <color theme="1"/>
        <rFont val="Arial Narrow"/>
        <family val="2"/>
      </rPr>
      <t xml:space="preserve"> * Caídas de canales de internet y datos, por parte del outsourcing de conectividad (Renata).
*Mantenimientos programados de reconfiguración y actualización de S.O a la infraestructura TI.
*Incidentes de infraestructura tecnológica, que conllevan a una indisponibilidad de la misma.
*Pruebas de contingencia de los servidores respaldados en el CDA.
</t>
    </r>
    <r>
      <rPr>
        <b/>
        <sz val="10"/>
        <color theme="1"/>
        <rFont val="Arial Narrow"/>
        <family val="2"/>
      </rPr>
      <t xml:space="preserve">Tercer trimestre: </t>
    </r>
    <r>
      <rPr>
        <sz val="10"/>
        <color theme="1"/>
        <rFont val="Arial Narrow"/>
        <family val="2"/>
      </rPr>
      <t>* Caídas de canales de internet y datos, por parte del outsourcing de conectividad (Renata).
* Mantenimientos programados de reconfiguración y actualización de S.O a la infraestructura tecnológica del centro de datos (Switches, Firewall, WAF,</t>
    </r>
    <r>
      <rPr>
        <b/>
        <sz val="10"/>
        <color theme="1"/>
        <rFont val="Arial Narrow"/>
        <family val="2"/>
      </rPr>
      <t xml:space="preserve"> </t>
    </r>
    <r>
      <rPr>
        <sz val="10"/>
        <color theme="1"/>
        <rFont val="Arial Narrow"/>
        <family val="2"/>
      </rPr>
      <t xml:space="preserve">server), PCs del Ideam y Equipos de impresión.
* Pruebas de disponibilidad de los servicios misionales en el CDA.
* Caídas de energía eléctrica de manera continua que afectaron la UPs de 80 KVA.
* Caida en la replicación de los servicios misionales en el CDA.
* Caída en los servicios de SSO  de Google (logueo correo), que afectaron la prestación del servicio de correo institucional. 
</t>
    </r>
    <r>
      <rPr>
        <b/>
        <sz val="10"/>
        <color theme="1"/>
        <rFont val="Arial Narrow"/>
        <family val="2"/>
      </rPr>
      <t>Cuarto trimestre:</t>
    </r>
    <r>
      <rPr>
        <sz val="10"/>
        <color theme="1"/>
        <rFont val="Arial Narrow"/>
        <family val="2"/>
      </rPr>
      <t xml:space="preserve"> * Caídas de canales de internet y datos, por parte del outsourcing de conectividad (Renata).
* Mantenimientos programados de reconfiguración y actualización de S.O a la infraestructura tecnológica del centro de datos (Switches, Firewall, WAF, server), PCs del Ideam y Equipos de impresión.
* Pruebas de disponibilidad de los servicios misionales en el CDA.
* Caídas de energía eléctrica de manera continua que afectaron la UPs de 80 KVA.
* Caida en la replicación de los servicios misionales en el CDA.
* Caída en los servicios de SSO  de Google (logueo correo), que afectaron la prestación del servicio de correo institucional. </t>
    </r>
  </si>
  <si>
    <t>Propender por mantener la disponibilidad de la infraestrucutura tecnológica, en el siguiente trimestre en un  99%.</t>
  </si>
  <si>
    <r>
      <rPr>
        <b/>
        <sz val="10"/>
        <color theme="1"/>
        <rFont val="Arial Narrow"/>
        <family val="2"/>
      </rPr>
      <t xml:space="preserve">Primer trimestre: </t>
    </r>
    <r>
      <rPr>
        <sz val="10"/>
        <color theme="1"/>
        <rFont val="Arial Narrow"/>
        <family val="2"/>
      </rPr>
      <t xml:space="preserve">Se auditó la política de gestión de accesos en compañia del los Ingenieros Javier García y Ariel Casas de la Oficina de Informática. Dando cumplimiento a una (1) de las cuatro (4) políticas a auditar en la vigencia 2021.
</t>
    </r>
    <r>
      <rPr>
        <b/>
        <sz val="10"/>
        <color theme="1"/>
        <rFont val="Arial Narrow"/>
        <family val="2"/>
      </rPr>
      <t>Segundo trimestre:</t>
    </r>
    <r>
      <rPr>
        <sz val="10"/>
        <color theme="1"/>
        <rFont val="Arial Narrow"/>
        <family val="2"/>
      </rPr>
      <t xml:space="preserve"> Se auditó la política de seguridad en Bases de Datosd en compañia del los Ingenieros Mauricio Daza (DBA) y Ariel Casas de la Oficina de Informática. Dando cumplimiento a una (1) de las cuatro (4) políticas a auditar en la vigencia 2021.
Para un total de dos (2) políticas Auditadas en la vigencia.
</t>
    </r>
    <r>
      <rPr>
        <b/>
        <sz val="10"/>
        <color theme="1"/>
        <rFont val="Arial Narrow"/>
        <family val="2"/>
      </rPr>
      <t xml:space="preserve">Tercer trimestre: </t>
    </r>
    <r>
      <rPr>
        <sz val="10"/>
        <color theme="1"/>
        <rFont val="Arial Narrow"/>
        <family val="2"/>
      </rPr>
      <t xml:space="preserve">Se auditó la política de seguridad en Gestión de respaldo de copias de seguridad y restauración en compañia de los ingenieros Javier Garcia Gacharna (GTC) Airel Casas , Paula Bravo (GSI) y Mauricio de Daza de la Oficina de Informática. Dando cumplimiento a una (3) de las cuatro (4) políticas a auditar en la vigencia 2021.
Para un total de dos (3) políticas Auditadas en la vigencia.
</t>
    </r>
    <r>
      <rPr>
        <b/>
        <sz val="10"/>
        <color theme="1"/>
        <rFont val="Arial Narrow"/>
        <family val="2"/>
      </rPr>
      <t xml:space="preserve">Cuarto trimestre: </t>
    </r>
    <r>
      <rPr>
        <sz val="10"/>
        <color theme="1"/>
        <rFont val="Arial Narrow"/>
        <family val="2"/>
      </rPr>
      <t>Se auditó la política de seguridad en Gestión de respaldo de copias de seguridad y restauración en compañia de los ingenieros Carlos Eduardo Pedraza Tafur, Andrés Felipe Arias Jimenez coordinador del GTC, Javier Hernán García Gacharna del GTC y el gestor de Networkong Gustavo Rodriguez.. Dando cumplimiento a cuatro (4) de las cuatro (4) políticas a auditar en la vigencia 2021.
Para un total de cuatro (4) políticas Auditadas en la vigencia.</t>
    </r>
  </si>
  <si>
    <r>
      <rPr>
        <b/>
        <sz val="10"/>
        <color theme="1"/>
        <rFont val="Arial Narrow"/>
        <family val="2"/>
      </rPr>
      <t>Primer trimestre</t>
    </r>
    <r>
      <rPr>
        <sz val="10"/>
        <color theme="1"/>
        <rFont val="Arial Narrow"/>
        <family val="2"/>
      </rPr>
      <t xml:space="preserve">: 1. Generar el plan de mejoramiento por parte del Oficial de Seguridad de la OI.
2. Atender y socializar los resultados del plan de mejoramiento por parte de la Coordinación del Grupo de Sistemas de Información ingeniero Ariel Casas y el especialista de gestión de accesos ingeneiro Javier Garcías.
</t>
    </r>
    <r>
      <rPr>
        <b/>
        <sz val="10"/>
        <color theme="1"/>
        <rFont val="Arial Narrow"/>
        <family val="2"/>
      </rPr>
      <t>Segundo trimestre</t>
    </r>
    <r>
      <rPr>
        <sz val="10"/>
        <color theme="1"/>
        <rFont val="Arial Narrow"/>
        <family val="2"/>
      </rPr>
      <t xml:space="preserve">: 1. Generar el plan de mejoramiento por parte del Oficial de Seguridad de la OI.
2. Atender y socializar los resultados del plan de mejoramiento por parte de la Coordinación del Grupo de Sistemas de Información ingeniero Ariel Casas y el especialista de BD ingeneiro Mauricio Daza.
</t>
    </r>
    <r>
      <rPr>
        <b/>
        <sz val="10"/>
        <color theme="1"/>
        <rFont val="Arial Narrow"/>
        <family val="2"/>
      </rPr>
      <t>Tercer trimestre:</t>
    </r>
    <r>
      <rPr>
        <sz val="10"/>
        <color theme="1"/>
        <rFont val="Arial Narrow"/>
        <family val="2"/>
      </rPr>
      <t xml:space="preserve"> 1. Generar el plan de mejoramiento si aplica por parte del Oficial de Seguridad de la OI.
2. Atender y socializar los resultados del plan de mejoramiento por parte de la Coordinación del Grupo de Sistemas de Información ingeniero Ariel Casas y el especialista de BD ingeneiro Mauricio Daza,  Paula Bravo.
</t>
    </r>
    <r>
      <rPr>
        <b/>
        <sz val="10"/>
        <color theme="1"/>
        <rFont val="Arial Narrow"/>
        <family val="2"/>
      </rPr>
      <t>Cuarto trimestre:</t>
    </r>
    <r>
      <rPr>
        <sz val="10"/>
        <color theme="1"/>
        <rFont val="Arial Narrow"/>
        <family val="2"/>
      </rPr>
      <t xml:space="preserve"> 1. Generar el plan de mejoramiento si aplica por parte del Oficial de Seguridad de la OI.
 2. Atender y socializar los resultados del plan de mejoramiento por parte de la Coordinación del Grupo de Tecnologpia y Comunicaciones ingeniero Anfrés felipe Arias Joménez y el gestir de Networking.</t>
    </r>
  </si>
  <si>
    <r>
      <rPr>
        <b/>
        <sz val="10"/>
        <color theme="1"/>
        <rFont val="Arial Narrow"/>
        <family val="2"/>
      </rPr>
      <t xml:space="preserve">Primer trimestre: </t>
    </r>
    <r>
      <rPr>
        <sz val="10"/>
        <color theme="1"/>
        <rFont val="Arial Narrow"/>
        <family val="2"/>
      </rPr>
      <t xml:space="preserve">Se ha construido el Entregable "Catálogo de Sistemas de Información" atendiendo al lineamiento LI.SIS.02 del Dominio de &gt;Sistemas de Información de la política de Gobierno Digital y del MAE v 2.0 de Mintic en la vigencia actual.
</t>
    </r>
    <r>
      <rPr>
        <b/>
        <sz val="10"/>
        <color theme="1"/>
        <rFont val="Arial Narrow"/>
        <family val="2"/>
      </rPr>
      <t>Segundo trimestre:</t>
    </r>
    <r>
      <rPr>
        <sz val="10"/>
        <color theme="1"/>
        <rFont val="Arial Narrow"/>
        <family val="2"/>
      </rPr>
      <t xml:space="preserve"> Se ha construido el Entregable "Plan de trabajo" atendiendo al lineamiento LI.UA.05 del Dominio de Uso y Apropiación de la política de Gobierno Digital y del MAE v 2.0 de Mintic en la vigencia actual.
</t>
    </r>
    <r>
      <rPr>
        <b/>
        <sz val="10"/>
        <color theme="1"/>
        <rFont val="Arial Narrow"/>
        <family val="2"/>
      </rPr>
      <t>Tercer trimestre</t>
    </r>
    <r>
      <rPr>
        <sz val="10"/>
        <color theme="1"/>
        <rFont val="Arial Narrow"/>
        <family val="2"/>
      </rPr>
      <t xml:space="preserve">: Se ha construido el Entregable "directorio de servicios del componente de información" atendiendo al lineamiento LI.INF.07 del Dominio de Información de la política de Gobierno Digital y del MAE v 2.0 de Mintic en la vigencia actual.
</t>
    </r>
    <r>
      <rPr>
        <b/>
        <sz val="10"/>
        <color theme="1"/>
        <rFont val="Arial Narrow"/>
        <family val="2"/>
      </rPr>
      <t>Cuarto trimestre</t>
    </r>
    <r>
      <rPr>
        <sz val="10"/>
        <color theme="1"/>
        <rFont val="Arial Narrow"/>
        <family val="2"/>
      </rPr>
      <t>: Se han construido los Entregables "catálogo de componentes de infraestructura tecnológica" para el dominio de Servicios tecnológicos y el "plan de formación de TI" para dominio de uso y apropiación de la política de Gobierno Digital y del MAE v 2.0 de Mintic en la vigencia actual</t>
    </r>
  </si>
  <si>
    <r>
      <rPr>
        <b/>
        <sz val="10"/>
        <color theme="1"/>
        <rFont val="Arial Narrow"/>
        <family val="2"/>
      </rPr>
      <t>Primer trimestre</t>
    </r>
    <r>
      <rPr>
        <sz val="10"/>
        <color theme="1"/>
        <rFont val="Arial Narrow"/>
        <family val="2"/>
      </rPr>
      <t xml:space="preserve">: 1. Socialización, legalización y puesta en producción del "Catálogo de Sistemas de Información"  para la Oficina de Informática, por parte del Responsable de dicho artefacto del Grupo de Arquitectura Empresarial, en la primera semana del mes de mayo de 2021.
</t>
    </r>
    <r>
      <rPr>
        <b/>
        <sz val="10"/>
        <color theme="1"/>
        <rFont val="Arial Narrow"/>
        <family val="2"/>
      </rPr>
      <t>Segundo trimestre:</t>
    </r>
    <r>
      <rPr>
        <sz val="10"/>
        <color theme="1"/>
        <rFont val="Arial Narrow"/>
        <family val="2"/>
      </rPr>
      <t xml:space="preserve"> 1.Ejecución del Plan de trabajo para la construcción del plan de formación de TI para dominio de uso y apropiación Socialización y ejecución del Plan de formación TI para toda la entidad y su control.
</t>
    </r>
    <r>
      <rPr>
        <b/>
        <sz val="10"/>
        <color theme="1"/>
        <rFont val="Arial Narrow"/>
        <family val="2"/>
      </rPr>
      <t>Tercer trimestre:</t>
    </r>
    <r>
      <rPr>
        <sz val="10"/>
        <color theme="1"/>
        <rFont val="Arial Narrow"/>
        <family val="2"/>
      </rPr>
      <t xml:space="preserve"> 3. Socialización, legalización y puesta en producción del "directorio de servicios del componente de información" para la Oficina de Informática, por parte del Responsable de dicho artefacto del Grupo de Arquitectura Empresarial, en la ultima semana del mes de noviembre de 2021.
</t>
    </r>
    <r>
      <rPr>
        <b/>
        <sz val="10"/>
        <color theme="1"/>
        <rFont val="Arial Narrow"/>
        <family val="2"/>
      </rPr>
      <t>Cuarto trimestre:</t>
    </r>
    <r>
      <rPr>
        <sz val="10"/>
        <color theme="1"/>
        <rFont val="Arial Narrow"/>
        <family val="2"/>
      </rPr>
      <t xml:space="preserve"> Continuar con la actualización de los "catálogo de componentes de infraestructura tecnológica" para el dominio de Servicios tecnológicos y el "plan de formación de TI" para dominio de uso y apropiación de la política de Gobierno Digital y del MAE v 2.0 de Mintic en la vigencia 2022.</t>
    </r>
  </si>
  <si>
    <t>PROMEDIO</t>
  </si>
  <si>
    <t>Indicador nuevo - Reporte siguiente vigencia</t>
  </si>
  <si>
    <t>Se presentan rezagos debido a la falta de mediciones en campo para ajuste y validación de las curvas nivel - caudal, generando curvas sin validación y pérdida de vigencia de las mismas.</t>
  </si>
  <si>
    <t>Mejorar las frecuencias de visitas a las estaciones de aforo y garantizar la elaboración de los mismos en cada visita, en frecuencias mínimas de 4 al año.</t>
  </si>
  <si>
    <r>
      <rPr>
        <b/>
        <sz val="10"/>
        <color theme="1"/>
        <rFont val="Arial Narrow"/>
        <family val="2"/>
      </rPr>
      <t xml:space="preserve">Primer reporte: </t>
    </r>
    <r>
      <rPr>
        <sz val="10"/>
        <color theme="1"/>
        <rFont val="Arial Narrow"/>
        <family val="2"/>
      </rPr>
      <t xml:space="preserve">Los procesos de contratación de los evaluadores solamente iniciaron hasta el 27 de enero, por lo tanto no hubo prestación del servicio de auditorias.
</t>
    </r>
    <r>
      <rPr>
        <b/>
        <sz val="10"/>
        <color theme="1"/>
        <rFont val="Arial Narrow"/>
        <family val="2"/>
      </rPr>
      <t xml:space="preserve">Segundo reporte: </t>
    </r>
    <r>
      <rPr>
        <sz val="10"/>
        <color theme="1"/>
        <rFont val="Arial Narrow"/>
        <family val="2"/>
      </rPr>
      <t>La contratación del equipo evaluador solamente finalizó hasta el 20 de febrero. Las visitas programadas se avisan y acuerdan con los laboratorios con 15 días de anticipación.</t>
    </r>
    <r>
      <rPr>
        <b/>
        <sz val="10"/>
        <color theme="1"/>
        <rFont val="Arial Narrow"/>
        <family val="2"/>
      </rPr>
      <t xml:space="preserve"> 
Último reporte: </t>
    </r>
    <r>
      <rPr>
        <sz val="10"/>
        <color theme="1"/>
        <rFont val="Arial Narrow"/>
        <family val="2"/>
      </rPr>
      <t xml:space="preserve">Por indicación de la Secretaria General y el Ciclo Financiero, todos los contratos finalizaron el 15 de diciembre de 2021, por lo que solamente se programaron visitas hasta el 9 de diciembre, con el fin de poder realizar el cierre de trámites y de ORFEO. 
</t>
    </r>
  </si>
  <si>
    <t>Contratación por bloques en una sola semana que permita iniciar la programación en febrero.
Hacer la contratación hasta diciembre 31 de 2022.</t>
  </si>
  <si>
    <t>ANÁLISIS RESULTADOS OBTENIDOS VIGENCIA 2021</t>
  </si>
  <si>
    <t>Este indicador tiene reporte trimestral. De acuerdo con el nivel de ejecución de informes de ejecucion presupuestal presentados al Ministerio de Hacienda frente a los  Programados, obtuvo un resultado de 100 puntos, cumpliendo la meta del indicador.</t>
  </si>
  <si>
    <t>Este indicador tiene reporte trimestral. De acuerdo a las mediciones obtenidas y teniendo en cuent el porcentaje de recursos de Infraestructura informática y de telecomunicaciones en operación se obtuvo resultado de 7,5 puntos por debajo de la meta, sin embargo logró quedar en un nivel satisfactorio, gracias a las acciones tomadas de mejora.</t>
  </si>
  <si>
    <t>Este indicador tiene reporte semestral. De acuerdo al avance frente a la efectividad de CAI en consolidar las relaciones con los donantes internacionales  , obtuvo un resultado de 100 puntos, cumpliendo la meta del indicador.</t>
  </si>
  <si>
    <t>Este indicador tiene reporte mensual. De acuerdo al cumplimiento en la elaboración y publicación de boletines mensuales de predicción climática,  obtuvo un resultado de 100 puntos, cumpliendo la meta del indicador.</t>
  </si>
  <si>
    <t>Este indicador tiene reporte mensual. De acuerdo al cumplimiento en la elaboración y publicación de Boletines Mensuales del clima.,  obtuvo un resultado de 100 puntos, cumpliendo la meta del indicador.</t>
  </si>
  <si>
    <t>Este indicador tiene reporte trimestral. De acuerdo al cumplimiento de respuesta a las solicitudes de certificaciones ,  obtuvo un resultado de 0,75 puntos por debajo,  Sin embargo, mediante el establecimiento de acciones efectivas el resultado fue satisfactorio.</t>
  </si>
  <si>
    <t>Este indicador tiene reporte mensual. De acuerdo al cumplimiento de la eficiencia de publicación en la Web de los mapas CPT elaborados mensualmente (Precipitación,temperatura mínima y temperatura máxima mensual-bimensual-trimestral).,  obtuvo un resultado de 100 puntos, cumpliendo la meta del indicador.</t>
  </si>
  <si>
    <t>Indicador nuevo. Reporte próxima vigencia</t>
  </si>
  <si>
    <t>Este indicador tiene reporte mensual. De acuerdo al cumplimiento emitir reporte climatico por aeropuerto,  obtuvo un resultado de 100 puntos, cumpliendo la meta del indicador.</t>
  </si>
  <si>
    <t>Este indicador tiene reporte mensual. De acuerdo al cumplimiento en medir que los análisis realizados de metales en aguas y sedimentos, se hayan realizado a tiempo. ,  obtuvo un resultado de 2,08 puntos por debajo,  Sin embargo, mediante el establecimiento de acciones efectivas el resultado fue satisfactorio.</t>
  </si>
  <si>
    <t>Este indicador tiene reporte mensual. De acuerdo al cumplimiento Medir que los análisis realizados de parámetros de 28 días, se hayan realizado a tiempo ,  obtuvo un resultado de 1,08 puntos por debajo,  Sin embargo, mediante el establecimiento de acciones efectivas el resultado fue satisfactorio.</t>
  </si>
  <si>
    <t>Este indicador tiene reporte semestral. De acuerdo al cumplimiento para adelantar la gestión institucional necesaria para reducir el riesgo de no contar con la información oportuna de insumos para la generación de pronósticos de información hidrometeorológica y ambiental,  obtuvo un resultado de 100 puntos, cumpliendo la meta del indicador.</t>
  </si>
  <si>
    <t>Este indicador tiene reporte semestral. De acuerdo al cumplimiento para adelantar la gestión necesaria para mantener el óptimo seguimiento a las condiciones hidrometeorológicas y ambientales.,  obtuvo un resultado de 100 puntos, cumpliendo la meta del indicador.</t>
  </si>
  <si>
    <t>Este indicador tiene reporte trimestral. De acuerdo a la medición en la oportunidad en los tiempos de respuesta, estaleciendo alertas evitando asi contestar requerimiento fuera de terminos. Obtuvo un resultado de 0,78 puntos por debajo, Sin embargo, mediante el establecimiento de acciones efectivas el resultado fue satisfactorio.</t>
  </si>
  <si>
    <t>Este indicador tiene reporte trimestral. De acuerdo a la medición del cumplimiento a la ejecución del presupuesto asignado al Grupo de Servicios Administrativos.s. Obtuvo un resultado de 24,65 puntos por debajo, Sin embargo, mediante el establecimiento de acciones efectivas el resultado fue satisfactorio.</t>
  </si>
  <si>
    <t>Este indicador tiene reporte trimestral. De acuerdo al cumplimiento para atender el 100% de las solicitudes de mantenimiento generadas en la sede principal, laboratorio, bodega 42,  obtuvo un resultado de 100 puntos, cumpliendo la meta del indicador.</t>
  </si>
  <si>
    <t>Este indicador tiene reporte semestral. De acuerdo al  cumplimiento de la ejecucion del presupuesto asignado al grupo,  obtuvo un resultado de 100 puntos, cumpliendo la meta del indicador.</t>
  </si>
  <si>
    <t>Este indicador tiene reporte trimestral. De acuerdo al cumplimiento de la Resolución 2797 de 2018 que busca depuración de inventarios del Instituto,  obtuvo un resultado de 100 puntos, cumpliendo la meta del indicador.</t>
  </si>
  <si>
    <t>Este indicador tiene reporte trimestral. De acuerdo al cumplimiento para Elaborar la totalidad de ingresos de bienes devolutivos a través del aplicativo de almacén,  obtuvo un resultado de 100 puntos, cumpliendo la meta del indicador.</t>
  </si>
  <si>
    <t xml:space="preserve">Este indicador tiene reporte trimestral. De acuerdo a la medición para tramitar la totalidad de solicitudes de transportes. Obtuvo un resultado de 25 puntos por debajo, esto debido a que en el Primer trimestre No habia contrato con la empresa de carga para llevar a cabo los envios, para los otros periodos estuvo en el 100%.
</t>
  </si>
  <si>
    <t>Este indicador tiene reporte anual. De acuerdo al cumplimiento para medir el porcentaje de fallos favorable en las acciones de tutela interpuestas en contra de la Entidad que involucran el derecho fundamental de petición. ,  obtuvo un resultado de 100 puntos, cumpliendo la meta del indicador.</t>
  </si>
  <si>
    <t>Este indicador tiene reporte anual. De acuerdo al cumplimiento para establecer el grado de cumplimiento y gestión del programa de Inducción dentro de la Entidad,  obtuvo un resultado de 100 puntos, cumpliendo la meta del indicador.</t>
  </si>
  <si>
    <t>Este indicador tiene reporte anual. De acuerdo al cumplimiento para establecer el grado de cumplimiento y gestión del Entrenamiento en el Puesto de Trabajo dentro de la Entidad,  obtuvo un resultado de 100 puntos, cumpliendo la meta del indicador.</t>
  </si>
  <si>
    <t>Este indicador tiene reporte anual. De acuerdo a la medición en la cobertura de capacitaciónes en el marco de las actividades que desarrolla la dirección de talento humano. Obtuvo un resultado de 19,43 puntos por debajo, Sin embargo, mediante el establecimiento de acciones efectivas el resultado fue satisfactorio.</t>
  </si>
  <si>
    <t>Este indicador tiene reporte anual. De acuerdo al cumplimiento para establecer la efectiva ejecución de los recursos destinados a la ejecución del Plan,  obtuvo un resultado de 100 puntos, cumpliendo la meta del indicador.</t>
  </si>
  <si>
    <t>Este indicador tiene reporte anual. De acuerdo al cumplimiento para Establecer el grado de cumplimiento y gestión de la ejecución de actividades contenidas en el Plan,  obtuvo un resultado de 100 puntos, cumpliendo la meta del indicador.</t>
  </si>
  <si>
    <t>Este indicador tiene reporte anual. De acuerdo al cumplimiento para Establecer la efectiva ejecución de los recursos destinados a la ejecución del Plan,  obtuvo un resultado de 100 puntos, cumpliendo la meta del indicador.</t>
  </si>
  <si>
    <t>Este indicador tiene reporte anual. Cuando se posesiona una persona queda nuevamente vacante otra y se debe esperar hasta que ningun funcionario manifieste interes en la vacante para iniciar proceso de nombramiento provisionalo. Por tal motivo tuvo un resultado de 58 puntos por debajo, una vez identificada la vacante se procedió a realizar el análisis de encargo.</t>
  </si>
  <si>
    <t>Este indicador tiene reporte anual. De acuerdo al cumplimiento para Establecer la efectiva ejecución de actividades inherentes a la provisión de vacantes dentro del IDEAM,  obtuvo un resultado de 100 puntos, cumpliendo la meta del indicador.</t>
  </si>
  <si>
    <t>Este indicador tiene reporte anual. De acuerdo en establecer el nivel de participación de los funcionarios en las actividades contenidas en el Plan. Obtuvo un resultado de 5 puntos por debajo, Sin embargo, mediante el establecimiento de acciones efectivas el resultado fue satisfactorio.</t>
  </si>
  <si>
    <t>Este indicador tiene reporte anual. De acuerdo al cumplimiento para establecer la efectiva ejecución de los recursos destinados a la ejecución del Plan.,  obtuvo un resultado de 100 puntos, cumpliendo la meta del indicador.</t>
  </si>
  <si>
    <t>Este indicador tiene reporte trimestral. De acuerdo al cumplimiento para Evaluar el grado de cumplimiento en la entrega de los informes de la información contable y financiera a la Contaduría General de la Nación por medio del aplicativo  CHIP de acuerdo al calendario de la Contaduría,  obtuvo un resultado de 100 puntos, cumpliendo la meta del indicador.</t>
  </si>
  <si>
    <t>Este indicador tiene reporte mensual. De acuerdo al cumplimiento para Permitir confrontar y conciliar los valores que el Instituto tiene registrados, de una cuenta de ahorros o corriente, con los valores que el banco suministra por medio del extracto bancario,  obtuvo un resultado de 100 puntos, cumpliendo la meta del indicador.</t>
  </si>
  <si>
    <t>Este indicador tiene reporte mensual. De acuerdo al cumplimiento para Medir la oportunidad en la entrega del producto final, por parte del Grupo de Presupuesto,  obtuvo un resultado de 100 puntos, cumpliendo la meta del indicador.</t>
  </si>
  <si>
    <t>Este indicador tiene reporte mensual. De acuerdo al cumplimiento para Medir el porcentaje de eficiencia en la entrega de informes que sean requeridos,  obtuvo un resultado de 100 puntos, cumpliendo la meta del indicador.</t>
  </si>
  <si>
    <t>Este indicador tiene reporte mensual. De acuerdo al cumplimiento para Medir el porcentaje de efectividad en la entrega de informes a cada una de las dependencias ejecutoras del presupuesto de la entidad, así como también el grado de retroalimentación recibidos de dichos informes,  obtuvo un resultado de 100 puntos, cumpliendo la meta del indicador.</t>
  </si>
  <si>
    <t>Este indicador tiene reporte mensual. De acuerdo al cumplimiento para Medir el grado de oportunidad y eficiencia en la entrega de información que sea solicitada al Grupo de Presupuesto,  obtuvo un resultado de 100 puntos, cumpliendo la meta del indicador.</t>
  </si>
  <si>
    <t>Este indicador tiene reporte mensual. De acuerdo al cumplimiento para evaluar el grado de cumplimiento en la presentación y pago de las declaraciones tributarias nacionales y distritales,  obtuvo un resultado de 100 puntos, cumpliendo la meta del indicador.</t>
  </si>
  <si>
    <t>Este indicador tiene reporte mensual. De acuerdo al cumplimiento para medir que las obligaciones con el PAC del mes se hayan pagado efectivamente (aplica de enero a noviembre),  obtuvo un resultado de 100 puntos, cumpliendo la meta del indicador.</t>
  </si>
  <si>
    <t>Este indicador tiene reporte trimestral. De acuerdo a la medición Medir la efectividad de la entrega al destinatario de las comunicaciones enviadas por el servicio postal. Obtuvo un resultado de 0,25 puntos por debajo, Sin embargo, mediante el establecimiento de acciones efectivas el resultado fue satisfactorio.</t>
  </si>
  <si>
    <t>Este indicador tiene reporte trimestral. De acuerdo al cumplimiento para medir la efectividad de la cantidad de folios de documentos físicos recibidos en ventanilla de correspondencia frente a la cantidad de imágenes subidas al sistema orfeo para la continuación del trámite,  obtuvo un resultado de 100 puntos, cumpliendo la meta del indicador.</t>
  </si>
  <si>
    <t>El indicador es acumulativo y cumple la meta</t>
  </si>
  <si>
    <t>Este indicador tiene reporte mensual, y su rango varia desde un nivel crítico del 0,32% hasta su valor máximo o meta del 0,42%.Su resultado anual fue del 3,04%, queriendo decir con esto, que el resultado obtenido estuvo muy por encima de lo programado, evidenciabdo una posible reformulación del mismo.</t>
  </si>
  <si>
    <t>Este indicador tiene reporte trimestral. De acuerdo con el porcentaje de requerimientos e incidentes de Sistemas de Información que se resolvieron con éxito , obtuvo un resultado de 60.5% del 55% programado , cumpliendo asi en un 100% con la meta establecida.</t>
  </si>
  <si>
    <t>Este indicador tiene reporte trimestral. De acuerdo al avance frente a la meta de implementación y seguimiento de las políticas de seguridad de la información en la Entidad,  obtuvo un resultado del 100%, cumpliendo la meta del indicador.</t>
  </si>
  <si>
    <t>Este indicador tiene reporte trimestral. De acuerdo al avance  frente a la meta de implementación y seguimiento de Gobierno Digital en la entidad (Entregables Implementados de los Lineamientos de Gobierno Digital), obtuvo un resultado del 100%, cumpliendo la meta del indicador.</t>
  </si>
  <si>
    <t>Este indicador tiene reporte semestral. De acuerdo a las mediciones obtenidas en cuanto conocer el número de meses procesado de información Meteorológica y teniendo en cuenta el objetivo y la formula del indicador, se obtuvo un resultado de 73% del 80% programado, quedando en un 92% de nivel satisfactorio de cumplimiento, gracias a las acciones tomadas de mejora.</t>
  </si>
  <si>
    <t>Este indicador tiene reporte semestral. De acuerdo a las mediciones obtenidas en conocer el número de meses procesados de información Hidrológica y teniendo en cuenta el objetivo y la formula del indicador, se obtuvo un resultado de 65.5% del 80% programado, quedando en un 82% satisfactorio de cumplimiento gracias a las acciones tomadas de mejora.</t>
  </si>
  <si>
    <t>Este indicador tiene reporte anual. De acuerdo a la medición Evaluar el nivel de cumplimiento de los requerimientos básicos de información primaria glaciológica de la Subdirección de Ecosistemas. Obtuvo un resultado de 71% del 70% programado, obteniendo un cumplimiento del 100%</t>
  </si>
  <si>
    <t>Este indicador tiene reporte anual. De acuerdo al cumplimiento en asegurar la disponibilidad y calidad de la información ambiental generada, para la toma de decisiones de grupos de interés.,  obtuvo un resultado de 100% del 90% programado, cumpliendo la meta del indicador en un 100%</t>
  </si>
  <si>
    <t>Este indicador tiene reporte semestral. De acuerdo a la medición en medir el desempeño del Laboratorio en la realización de análisis de muestras de referencia a nivel internacional. Obtuvo un resultado de 96.5% del 90% programado, evidenciando un cumplimiento del 100%.</t>
  </si>
  <si>
    <t>Este indicador tiene reporte semestral. De acuerdo al resultado de del nivel de satisfacción del ciudadano y grado de persepción del IDEAM, se obtuvo como resultado un 68.75% del 70% programado. quedando en nivel satisfactorio con un 98.21% de cumplimiento del año, gracias a las acciones tomadas.</t>
  </si>
  <si>
    <t>Este indicador tiene reporte semestral. De acuerdo al cumplimiento para medir la cantidad de casos de corrupción que se puedan presentar en el Grupo de Atención al Ciudadano, con el fin de identificar la materizalición de riesgo de corrupción y tomar las acciones pertinentes.,  obtuvo un resultado de 0 casos de corrupción, cumpliendo la meta del indicador en un 100%.</t>
  </si>
  <si>
    <t>Este indicador tiene reporte semestral. De acuerdo al cumplimiento para dar respuestas a los derechos de petición dentro de los términos legales a los peticionarios ,  obtuvo un resultado de 100% del 90% programado, cumpliendo la meta del indicador.</t>
  </si>
  <si>
    <t>Este indicador tiene reporte semestral. De acuerdo a la medición de la efectividad de la gestión de la Oficina Asesora jurídica, respecto de la revisión de la viabilidad jurídica de las solicitudes , obtuvo el 95.83% el 90% programado,  con un cumplimiento del 100%.</t>
  </si>
  <si>
    <t>Este indicador tiene reporte anual. De acuerdo a la medición de la  Gestión de la reinducción. Obtuvo un resultado de 98%, Sin embargo, mediante el establecimiento de acciones efectivas el resultado fue satisfactorio.</t>
  </si>
  <si>
    <t>Este indicador tiene reporte anual. De acuerdo al cumplimiento paraMedir la gestión del grupo frente a los procesos en curso,  obtuvo un resultado de 80%, cumpliendo la meta programada del indicador en un 100%</t>
  </si>
  <si>
    <t>Este indicador tiene reporte anual. De acuerdo al cumplimiento para medir el acatamiento de la normatividad disciplinaria. obtuvo un resultado del 100%, queriendo decir con esto que no hubo ninguna sanciòn disciplinaria, cumpliendo la meta del indicador.</t>
  </si>
  <si>
    <t>Este indicador tiene reporte trimestral. De acuerdo a la medición para evaluar el grado de cumplimiento del programa anual de auditorías de gestión. Obtuvo un resultado de 16,5 puntos por encima, esto debido a que en el segundo y cuarto trimestre del año se superó la meta establecida evidenciando un cumplimiento el 100%</t>
  </si>
  <si>
    <t>Este indicador tiene reporte semestral. De acuerdo a la medición del grado de cumplimiento de los procesos de control y mejoramiento continuo en la entrega de los informes de auditoría. Obtuvo un resultado de 62,74 puntos por debajo,sin embargo se propone la reformulaciòn del mismo por depender de otros líderes de proceso</t>
  </si>
  <si>
    <t>Este indicador tiene reporte semestral y es acumulativo. De acuerdo al nivel de cumplimimento de los compromisos adquiridos en el plan de accción, obtuvo los siguientes resultados: I semestre: 43%, II semestre: 98%. Obteniendo como resultado de la vigencia un 98% del 100% programado, quedando en un nivel satisfactorio.</t>
  </si>
  <si>
    <t>CUMPLIMIENTO ANUAL</t>
  </si>
  <si>
    <t>N/A Acumulativo</t>
  </si>
  <si>
    <t>Este indicador tiene reporte mensual. De acuerdo con los Videos de pronóstico diario del tiempo producidos. , obtuvo un resultado de 100 puntos, cumpliendo la meta del indicador.</t>
  </si>
  <si>
    <t>Este indicador tiene reporte trimestral. De acuerdo con Eventos Institucionales , obtuvo un resultado de 100 puntos, cumpliendo la meta del indicador.</t>
  </si>
  <si>
    <t>Este indicador tiene reporte semestral. De acuerdo al avance frente al  Número de mecanismos de cooperación y asuntos internacionales, obtuvo un resultado de 100 puntos, cumpliendo la meta del indicador.</t>
  </si>
  <si>
    <t>Este indicador tiene reporte semestral. De acuerdo al avance frente a Número de  Convenios de proyectos cooperación Internacional, obtuvo un resultado de 100 puntos, cumpliendo la meta del indicador.</t>
  </si>
  <si>
    <t>Este indicador tiene reporte semestral. De acuerdo al avance frente al  No. de aplicaciones a convocatorias presentadas, obtuvo un resultado de 100 puntos, cumpliendo la meta del indicador.</t>
  </si>
  <si>
    <t>Este indicador tiene reporte semestral. De acuerdo al avance frente al Número de comisiones al exterior tramitadas , obtuvo un resultado de 100 puntos, cumpliendo la meta del indicador.</t>
  </si>
  <si>
    <t xml:space="preserve">N/A   </t>
  </si>
  <si>
    <t>Este indicador tiene reporte mensual. De acuerdo al reporte en el No. días de auditorías por auditor obtuvo un resultado de 171 de 173 programados, con un cumplimiento del 98,84%. Teniendo en cuenta que suspendieron las visitas de acreditación por COVID y por indicación de la Secretaria General y el Ciclo Financiero, todos los contratos finalizaron el 15 de diciembre de 2021.</t>
  </si>
  <si>
    <t>Este indicador tiene reporte anual. De acuerdo al resultado en el grado de cumplimiento y gestión de la ejecución de actividades contenidas en el Plan.,  obtuvo un resultado de 100 puntos, cumpliendo la meta del indicador.</t>
  </si>
  <si>
    <t>Este indicador tiene reporte anual. De acuerdo Establececimiento a la efectiva ejecución de los recursos destinados a la ejecución del Plan.,  obtuvo un resultado de 100 puntos, cumpliendo la meta del indicador.</t>
  </si>
  <si>
    <t>Este indicador tiene reporte semestral. De acuerdo a la medición del (No. de capacitaciones  y directrices ejecutadas  / No. de capacitaciones y directrices programadas) *100, el cual obtuvo una medición del 100% de cumplimiento.</t>
  </si>
  <si>
    <t>Este indicador tiene reporte anual. De acuerdo al cumplimiento del Número de actividades del plan efectivamente ejecutadas / Número de actividades del plan programadas ,  obtuvo un resultado de 100 puntos, cumpliendo la meta del indicador.</t>
  </si>
  <si>
    <t>Este indicador tiene reporte anual. De acuerdo al cumplimiento del Número mínimo esperado de personas participantes /Número de personas efectivamente participantes en las actividades  ,  obtuvo un resultado de 100 puntos, cumpliendo la meta del indicador.</t>
  </si>
  <si>
    <t>Este indicador tiene reporte anual. Cuando se posesiona una persona queda nuevamente vacante otra y se debe esperar hasta que ningun funcionario manifieste interes en la vacante para iniciar proceso de nombramiento provisionalo. Por tal motivo tuvo un resultado de 48 puntos por debajo, una vez identificada la vacante se procedió a realizar el análisis de encargo.</t>
  </si>
  <si>
    <r>
      <rPr>
        <b/>
        <sz val="10"/>
        <color theme="1"/>
        <rFont val="Arial Narrow"/>
        <family val="2"/>
      </rPr>
      <t>Reporte anual:</t>
    </r>
    <r>
      <rPr>
        <sz val="10"/>
        <color theme="1"/>
        <rFont val="Arial Narrow"/>
        <family val="2"/>
      </rPr>
      <t xml:space="preserve"> Los movimientos en el proceso de encargos en muy dinámico, motivo por el cual cuando se posesiona una persona queda nuevamente vacante otra y se debe esperar hasta que ningun funcionario manifieste interes en la vacante para iniciar proceso de nombramiento provisional</t>
    </r>
  </si>
  <si>
    <r>
      <rPr>
        <b/>
        <sz val="10"/>
        <color theme="1"/>
        <rFont val="Arial Narrow"/>
        <family val="2"/>
      </rPr>
      <t>Reporte anual</t>
    </r>
    <r>
      <rPr>
        <sz val="10"/>
        <color theme="1"/>
        <rFont val="Arial Narrow"/>
        <family val="2"/>
      </rPr>
      <t>: Los movimientos en el proceso de encargos en muy dinámico, motivo por el cual cuando se posesiona una persona queda nuevamente vacante otra y se debe esperar hasta que ningun funcionario manifieste interes en la vacante para iniciar proceso de nombramiento provisional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</si>
</sst>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 #,##0\ _P_t_s_-;\-* #,##0\ _P_t_s_-;_-* &quot;-&quot;\ _P_t_s_-;_-@_-"/>
    <numFmt numFmtId="165" formatCode="_ [$€-2]\ * #,##0.00_ ;_ [$€-2]\ * \-#,##0.00_ ;_ [$€-2]\ * &quot;-&quot;??_ "/>
    <numFmt numFmtId="166" formatCode="&quot;$&quot;#.00"/>
    <numFmt numFmtId="167" formatCode="#.00"/>
    <numFmt numFmtId="168" formatCode="%#.00"/>
    <numFmt numFmtId="169" formatCode="#."/>
    <numFmt numFmtId="170" formatCode="m\o\n\th\ d\,\ yyyy"/>
    <numFmt numFmtId="171" formatCode="0.0"/>
    <numFmt numFmtId="172" formatCode="0.0%"/>
  </numFmts>
  <fonts count="29" x14ac:knownFonts="1">
    <font>
      <sz val="11"/>
      <color theme="1"/>
      <name val="Calibri"/>
      <family val="2"/>
      <scheme val="minor"/>
    </font>
    <font>
      <b/>
      <sz val="12"/>
      <color theme="1"/>
      <name val="Calibri"/>
      <family val="2"/>
      <scheme val="minor"/>
    </font>
    <font>
      <sz val="10"/>
      <name val="Arial"/>
      <family val="2"/>
    </font>
    <font>
      <u/>
      <sz val="10"/>
      <color indexed="12"/>
      <name val="Arial"/>
      <family val="2"/>
    </font>
    <font>
      <sz val="1"/>
      <color indexed="8"/>
      <name val="Courier"/>
      <family val="3"/>
    </font>
    <font>
      <b/>
      <sz val="1"/>
      <color indexed="8"/>
      <name val="Courier"/>
      <family val="3"/>
    </font>
    <font>
      <sz val="10"/>
      <name val="Arial"/>
      <family val="2"/>
    </font>
    <font>
      <sz val="10"/>
      <color theme="1"/>
      <name val="Calibri"/>
      <family val="2"/>
      <scheme val="minor"/>
    </font>
    <font>
      <sz val="10"/>
      <name val="Calibri"/>
      <family val="2"/>
      <scheme val="minor"/>
    </font>
    <font>
      <sz val="10"/>
      <color indexed="8"/>
      <name val="Calibri"/>
      <family val="2"/>
      <scheme val="minor"/>
    </font>
    <font>
      <b/>
      <sz val="14"/>
      <color theme="1"/>
      <name val="Calibri"/>
      <family val="2"/>
      <scheme val="minor"/>
    </font>
    <font>
      <b/>
      <sz val="12"/>
      <color indexed="9"/>
      <name val="Calibri"/>
      <family val="2"/>
      <scheme val="minor"/>
    </font>
    <font>
      <b/>
      <sz val="12"/>
      <name val="Calibri"/>
      <family val="2"/>
      <scheme val="minor"/>
    </font>
    <font>
      <sz val="11"/>
      <color theme="1"/>
      <name val="Calibri"/>
      <family val="2"/>
      <scheme val="minor"/>
    </font>
    <font>
      <sz val="12"/>
      <color theme="1"/>
      <name val="Calibri"/>
      <family val="2"/>
      <scheme val="minor"/>
    </font>
    <font>
      <b/>
      <sz val="10"/>
      <color theme="1"/>
      <name val="Calibri"/>
      <family val="2"/>
      <scheme val="minor"/>
    </font>
    <font>
      <b/>
      <sz val="12"/>
      <color theme="3" tint="0.59999389629810485"/>
      <name val="Calibri"/>
      <family val="2"/>
      <scheme val="minor"/>
    </font>
    <font>
      <sz val="8"/>
      <name val="Calibri"/>
      <family val="2"/>
      <scheme val="minor"/>
    </font>
    <font>
      <sz val="10"/>
      <color theme="1"/>
      <name val="Arial Narrow"/>
      <family val="2"/>
    </font>
    <font>
      <sz val="10"/>
      <name val="Arial Narrow"/>
      <family val="2"/>
    </font>
    <font>
      <sz val="10"/>
      <color indexed="8"/>
      <name val="Arial Narrow"/>
      <family val="2"/>
    </font>
    <font>
      <b/>
      <sz val="10"/>
      <color theme="1"/>
      <name val="Arial Narrow"/>
      <family val="2"/>
    </font>
    <font>
      <b/>
      <sz val="10"/>
      <name val="Arial Narrow"/>
      <family val="2"/>
    </font>
    <font>
      <b/>
      <sz val="10"/>
      <color indexed="9"/>
      <name val="Arial Narrow"/>
      <family val="2"/>
    </font>
    <font>
      <b/>
      <sz val="10"/>
      <color indexed="8"/>
      <name val="Arial Narrow"/>
      <family val="2"/>
    </font>
    <font>
      <sz val="10"/>
      <color rgb="FF000000"/>
      <name val="Arial Narrow"/>
      <family val="2"/>
    </font>
    <font>
      <b/>
      <sz val="8"/>
      <color theme="1"/>
      <name val="Arial Narrow"/>
      <family val="2"/>
    </font>
    <font>
      <sz val="9"/>
      <name val="Arial Narrow"/>
      <family val="2"/>
    </font>
    <font>
      <sz val="9"/>
      <color indexed="81"/>
      <name val="Tahoma"/>
      <family val="2"/>
    </font>
  </fonts>
  <fills count="22">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indexed="9"/>
        <bgColor indexed="64"/>
      </patternFill>
    </fill>
    <fill>
      <patternFill patternType="solid">
        <fgColor rgb="FF00FF00"/>
        <bgColor indexed="64"/>
      </patternFill>
    </fill>
    <fill>
      <patternFill patternType="solid">
        <fgColor rgb="FFFFFF00"/>
        <bgColor indexed="64"/>
      </patternFill>
    </fill>
    <fill>
      <patternFill patternType="solid">
        <fgColor indexed="10"/>
        <bgColor indexed="64"/>
      </patternFill>
    </fill>
    <fill>
      <patternFill patternType="solid">
        <fgColor theme="4" tint="-0.24994659260841701"/>
        <bgColor indexed="64"/>
      </patternFill>
    </fill>
    <fill>
      <patternFill patternType="solid">
        <fgColor theme="7" tint="-0.499984740745262"/>
        <bgColor indexed="64"/>
      </patternFill>
    </fill>
    <fill>
      <patternFill patternType="solid">
        <fgColor rgb="FF99FFCC"/>
        <bgColor indexed="64"/>
      </patternFill>
    </fill>
    <fill>
      <patternFill patternType="solid">
        <fgColor rgb="FFFF505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BC8B00"/>
        <bgColor indexed="64"/>
      </patternFill>
    </fill>
    <fill>
      <patternFill patternType="solid">
        <fgColor rgb="FFD5D5D5"/>
        <bgColor indexed="64"/>
      </patternFill>
    </fill>
    <fill>
      <patternFill patternType="solid">
        <fgColor rgb="FFFFFFFF"/>
        <bgColor rgb="FFFFFFFF"/>
      </patternFill>
    </fill>
    <fill>
      <patternFill patternType="solid">
        <fgColor rgb="FFD5D5D5"/>
        <bgColor rgb="FFD5D5D5"/>
      </patternFill>
    </fill>
    <fill>
      <patternFill patternType="solid">
        <fgColor rgb="FFFF0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s>
  <cellStyleXfs count="30">
    <xf numFmtId="0" fontId="0" fillId="0" borderId="0"/>
    <xf numFmtId="0" fontId="2" fillId="0" borderId="0"/>
    <xf numFmtId="4" fontId="4" fillId="0" borderId="0">
      <protection locked="0"/>
    </xf>
    <xf numFmtId="166" fontId="4" fillId="0" borderId="0">
      <protection locked="0"/>
    </xf>
    <xf numFmtId="170" fontId="4" fillId="0" borderId="0">
      <protection locked="0"/>
    </xf>
    <xf numFmtId="165" fontId="2" fillId="0" borderId="0" applyFont="0" applyFill="0" applyBorder="0" applyAlignment="0" applyProtection="0"/>
    <xf numFmtId="167" fontId="4" fillId="0" borderId="0">
      <protection locked="0"/>
    </xf>
    <xf numFmtId="169" fontId="5" fillId="0" borderId="0">
      <protection locked="0"/>
    </xf>
    <xf numFmtId="169" fontId="5" fillId="0" borderId="0">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8" fontId="4" fillId="0" borderId="0">
      <protection locked="0"/>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9" fontId="4" fillId="0" borderId="4">
      <protection locked="0"/>
    </xf>
    <xf numFmtId="43" fontId="6" fillId="0" borderId="0" applyFont="0" applyFill="0" applyBorder="0" applyAlignment="0" applyProtection="0"/>
    <xf numFmtId="165" fontId="6" fillId="0" borderId="0" applyFont="0" applyFill="0" applyBorder="0" applyAlignment="0" applyProtection="0"/>
    <xf numFmtId="0" fontId="6" fillId="0" borderId="0"/>
    <xf numFmtId="9" fontId="6" fillId="0" borderId="0" applyFont="0" applyFill="0" applyBorder="0" applyAlignment="0" applyProtection="0"/>
    <xf numFmtId="9"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13" fillId="0" borderId="0" applyFont="0" applyFill="0" applyBorder="0" applyAlignment="0" applyProtection="0"/>
  </cellStyleXfs>
  <cellXfs count="286">
    <xf numFmtId="0" fontId="0" fillId="0" borderId="0" xfId="0"/>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9" fontId="9" fillId="6" borderId="1"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xf numFmtId="0" fontId="1" fillId="3" borderId="6" xfId="0" applyFont="1" applyFill="1" applyBorder="1" applyAlignment="1">
      <alignment horizontal="center" vertical="center"/>
    </xf>
    <xf numFmtId="9" fontId="9" fillId="6" borderId="3" xfId="0" applyNumberFormat="1" applyFont="1" applyFill="1" applyBorder="1" applyAlignment="1">
      <alignment horizontal="center" vertical="center" wrapText="1"/>
    </xf>
    <xf numFmtId="0" fontId="1" fillId="7" borderId="6"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2" fillId="8" borderId="6" xfId="0" applyFont="1" applyFill="1" applyBorder="1" applyAlignment="1">
      <alignment horizontal="center" vertical="center" wrapText="1"/>
    </xf>
    <xf numFmtId="9" fontId="7" fillId="0" borderId="1" xfId="0" applyNumberFormat="1" applyFont="1" applyBorder="1" applyAlignment="1">
      <alignment horizontal="center" vertical="center"/>
    </xf>
    <xf numFmtId="9" fontId="9" fillId="6" borderId="8" xfId="18" applyNumberFormat="1" applyFont="1" applyFill="1" applyBorder="1" applyAlignment="1">
      <alignment horizontal="center" vertical="center" wrapText="1"/>
    </xf>
    <xf numFmtId="0" fontId="7" fillId="0" borderId="1" xfId="0" applyFont="1" applyBorder="1" applyAlignment="1">
      <alignment horizontal="center" vertical="center"/>
    </xf>
    <xf numFmtId="9" fontId="7" fillId="0" borderId="1" xfId="0" applyNumberFormat="1" applyFont="1" applyFill="1" applyBorder="1" applyAlignment="1">
      <alignment horizontal="center" vertical="center"/>
    </xf>
    <xf numFmtId="9" fontId="7" fillId="0" borderId="1" xfId="0" applyNumberFormat="1" applyFont="1" applyBorder="1" applyAlignment="1">
      <alignment horizontal="center" vertical="center" wrapText="1"/>
    </xf>
    <xf numFmtId="0" fontId="1" fillId="11"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1" fillId="5" borderId="6" xfId="0" applyFont="1" applyFill="1" applyBorder="1" applyAlignment="1">
      <alignment horizontal="center" vertical="center"/>
    </xf>
    <xf numFmtId="1" fontId="9" fillId="6" borderId="1" xfId="0" applyNumberFormat="1" applyFont="1" applyFill="1" applyBorder="1" applyAlignment="1">
      <alignment horizontal="center" vertical="center" wrapText="1"/>
    </xf>
    <xf numFmtId="10" fontId="7" fillId="7" borderId="1" xfId="0" applyNumberFormat="1" applyFont="1" applyFill="1" applyBorder="1" applyAlignment="1">
      <alignment horizontal="center" vertical="center"/>
    </xf>
    <xf numFmtId="10" fontId="7" fillId="8"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0" fillId="0" borderId="0" xfId="0" applyBorder="1"/>
    <xf numFmtId="0" fontId="1" fillId="4" borderId="6" xfId="0" applyFont="1" applyFill="1" applyBorder="1" applyAlignment="1">
      <alignment horizontal="center" vertical="center" wrapText="1"/>
    </xf>
    <xf numFmtId="2" fontId="1" fillId="5" borderId="6"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4" xfId="0" applyBorder="1"/>
    <xf numFmtId="0" fontId="14"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9" fontId="7" fillId="0" borderId="1" xfId="26" applyFont="1" applyBorder="1" applyAlignment="1">
      <alignment horizontal="center" vertical="center"/>
    </xf>
    <xf numFmtId="10" fontId="7" fillId="0" borderId="0" xfId="0" applyNumberFormat="1" applyFont="1" applyFill="1" applyBorder="1" applyAlignment="1">
      <alignment horizontal="center" vertical="center" wrapText="1"/>
    </xf>
    <xf numFmtId="49" fontId="9" fillId="0" borderId="1" xfId="24" applyNumberFormat="1" applyFont="1" applyFill="1" applyBorder="1" applyAlignment="1">
      <alignment horizontal="justify" vertical="center" wrapText="1"/>
    </xf>
    <xf numFmtId="0" fontId="7" fillId="0" borderId="1" xfId="0" applyFont="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7" fillId="0" borderId="3" xfId="0" applyFont="1" applyBorder="1" applyAlignment="1">
      <alignment horizontal="left" vertical="center" wrapText="1"/>
    </xf>
    <xf numFmtId="0" fontId="1" fillId="4" borderId="6"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 fillId="3" borderId="16" xfId="0" applyFont="1" applyFill="1" applyBorder="1" applyAlignment="1">
      <alignment horizontal="center" vertical="center" wrapText="1"/>
    </xf>
    <xf numFmtId="49" fontId="7" fillId="6" borderId="0" xfId="0" applyNumberFormat="1" applyFont="1" applyFill="1" applyBorder="1" applyAlignment="1">
      <alignment horizontal="justify" vertical="center" wrapText="1"/>
    </xf>
    <xf numFmtId="9" fontId="7" fillId="6" borderId="0" xfId="0" applyNumberFormat="1" applyFont="1" applyFill="1" applyBorder="1" applyAlignment="1">
      <alignment horizontal="center" vertical="center" wrapText="1"/>
    </xf>
    <xf numFmtId="49" fontId="9" fillId="6" borderId="0" xfId="0" applyNumberFormat="1" applyFont="1" applyFill="1" applyBorder="1" applyAlignment="1">
      <alignment horizontal="justify" vertical="center" wrapText="1"/>
    </xf>
    <xf numFmtId="9" fontId="7" fillId="0" borderId="0" xfId="0" applyNumberFormat="1" applyFont="1" applyBorder="1" applyAlignment="1">
      <alignment horizontal="center" vertical="center"/>
    </xf>
    <xf numFmtId="9" fontId="7" fillId="2" borderId="0" xfId="0" applyNumberFormat="1" applyFont="1" applyFill="1" applyBorder="1" applyAlignment="1">
      <alignment horizontal="center" vertical="center" wrapText="1"/>
    </xf>
    <xf numFmtId="0" fontId="0" fillId="0" borderId="0" xfId="0" applyFill="1"/>
    <xf numFmtId="10" fontId="0" fillId="0" borderId="0" xfId="0" applyNumberFormat="1" applyFont="1" applyAlignment="1">
      <alignment wrapText="1"/>
    </xf>
    <xf numFmtId="10" fontId="0" fillId="0" borderId="0" xfId="0" applyNumberFormat="1"/>
    <xf numFmtId="10" fontId="0" fillId="0" borderId="0" xfId="0" applyNumberFormat="1" applyFill="1" applyBorder="1"/>
    <xf numFmtId="171" fontId="0" fillId="0" borderId="0" xfId="0" applyNumberFormat="1"/>
    <xf numFmtId="10" fontId="7" fillId="8" borderId="1" xfId="0" applyNumberFormat="1" applyFont="1" applyFill="1" applyBorder="1" applyAlignment="1">
      <alignment horizontal="center" vertical="center" wrapText="1"/>
    </xf>
    <xf numFmtId="10" fontId="7" fillId="7" borderId="1" xfId="0" applyNumberFormat="1" applyFont="1" applyFill="1" applyBorder="1" applyAlignment="1">
      <alignment horizontal="center" vertical="center" wrapText="1"/>
    </xf>
    <xf numFmtId="1" fontId="7" fillId="7" borderId="1" xfId="0" applyNumberFormat="1" applyFont="1" applyFill="1" applyBorder="1" applyAlignment="1">
      <alignment horizontal="center" vertical="center" wrapText="1"/>
    </xf>
    <xf numFmtId="0" fontId="0" fillId="2" borderId="0" xfId="0" applyFill="1"/>
    <xf numFmtId="0" fontId="1" fillId="12" borderId="1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Fill="1" applyBorder="1" applyAlignment="1">
      <alignment horizontal="center" vertical="center"/>
    </xf>
    <xf numFmtId="0" fontId="15" fillId="0" borderId="1" xfId="0" applyFont="1" applyFill="1"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left" vertical="center" wrapText="1"/>
    </xf>
    <xf numFmtId="9" fontId="9" fillId="6" borderId="22" xfId="18" applyNumberFormat="1" applyFont="1" applyFill="1" applyBorder="1" applyAlignment="1">
      <alignment horizontal="center" vertical="center" wrapText="1"/>
    </xf>
    <xf numFmtId="9" fontId="7" fillId="6" borderId="3" xfId="0" applyNumberFormat="1" applyFont="1" applyFill="1" applyBorder="1" applyAlignment="1">
      <alignment horizontal="center" vertical="center" wrapText="1"/>
    </xf>
    <xf numFmtId="10" fontId="7" fillId="2" borderId="2" xfId="0" applyNumberFormat="1" applyFont="1" applyFill="1" applyBorder="1" applyAlignment="1">
      <alignment horizontal="center" vertical="center" wrapText="1"/>
    </xf>
    <xf numFmtId="10" fontId="7" fillId="2" borderId="3" xfId="0" applyNumberFormat="1" applyFont="1" applyFill="1" applyBorder="1" applyAlignment="1">
      <alignment horizontal="center" vertical="center" wrapText="1"/>
    </xf>
    <xf numFmtId="10" fontId="7" fillId="2" borderId="1" xfId="0" applyNumberFormat="1" applyFont="1" applyFill="1" applyBorder="1" applyAlignment="1">
      <alignment horizontal="center" vertical="center" wrapText="1"/>
    </xf>
    <xf numFmtId="0" fontId="1" fillId="2" borderId="12" xfId="0" applyFont="1" applyFill="1" applyBorder="1" applyAlignment="1">
      <alignment horizontal="center" vertical="center" wrapText="1"/>
    </xf>
    <xf numFmtId="10" fontId="7" fillId="2" borderId="1" xfId="0" applyNumberFormat="1" applyFont="1" applyFill="1" applyBorder="1" applyAlignment="1">
      <alignment horizontal="center" vertical="center"/>
    </xf>
    <xf numFmtId="0" fontId="7" fillId="2" borderId="1" xfId="0" applyFont="1" applyFill="1" applyBorder="1"/>
    <xf numFmtId="10" fontId="7" fillId="2" borderId="1" xfId="26" applyNumberFormat="1" applyFont="1" applyFill="1" applyBorder="1" applyAlignment="1">
      <alignment horizontal="center" vertical="center" wrapText="1"/>
    </xf>
    <xf numFmtId="0" fontId="7" fillId="2" borderId="2" xfId="0" applyFont="1" applyFill="1" applyBorder="1"/>
    <xf numFmtId="10" fontId="7" fillId="2" borderId="3" xfId="0" applyNumberFormat="1" applyFont="1" applyFill="1" applyBorder="1" applyAlignment="1">
      <alignment horizontal="center" vertical="center"/>
    </xf>
    <xf numFmtId="0" fontId="7" fillId="2" borderId="1" xfId="26" applyNumberFormat="1" applyFont="1" applyFill="1" applyBorder="1" applyAlignment="1">
      <alignment horizontal="center" vertical="center"/>
    </xf>
    <xf numFmtId="1"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10" fontId="7" fillId="7" borderId="1" xfId="26" applyNumberFormat="1" applyFont="1" applyFill="1" applyBorder="1" applyAlignment="1">
      <alignment horizontal="center" vertical="center" wrapText="1"/>
    </xf>
    <xf numFmtId="10" fontId="7" fillId="13" borderId="1" xfId="0" applyNumberFormat="1" applyFont="1" applyFill="1" applyBorder="1" applyAlignment="1">
      <alignment horizontal="center" vertical="center" wrapText="1"/>
    </xf>
    <xf numFmtId="10" fontId="7" fillId="13" borderId="2" xfId="0" applyNumberFormat="1" applyFont="1" applyFill="1" applyBorder="1" applyAlignment="1">
      <alignment horizontal="center" vertical="center" wrapText="1"/>
    </xf>
    <xf numFmtId="10" fontId="7" fillId="7" borderId="2" xfId="0" applyNumberFormat="1" applyFont="1" applyFill="1" applyBorder="1" applyAlignment="1">
      <alignment horizontal="center" vertical="center" wrapText="1"/>
    </xf>
    <xf numFmtId="10" fontId="7" fillId="7" borderId="3" xfId="0" applyNumberFormat="1" applyFont="1" applyFill="1" applyBorder="1" applyAlignment="1">
      <alignment horizontal="center" vertical="center"/>
    </xf>
    <xf numFmtId="10" fontId="7" fillId="7" borderId="3" xfId="0" applyNumberFormat="1" applyFont="1" applyFill="1" applyBorder="1" applyAlignment="1">
      <alignment horizontal="center" vertical="center" wrapText="1"/>
    </xf>
    <xf numFmtId="0" fontId="7" fillId="7" borderId="1" xfId="26" applyNumberFormat="1" applyFont="1" applyFill="1" applyBorder="1" applyAlignment="1">
      <alignment horizontal="center" vertical="center"/>
    </xf>
    <xf numFmtId="0" fontId="7" fillId="7" borderId="1" xfId="0" applyNumberFormat="1" applyFont="1" applyFill="1" applyBorder="1" applyAlignment="1">
      <alignment horizontal="center" vertical="center" wrapText="1"/>
    </xf>
    <xf numFmtId="1" fontId="7" fillId="7" borderId="1" xfId="26" applyNumberFormat="1" applyFont="1" applyFill="1" applyBorder="1" applyAlignment="1">
      <alignment horizontal="center" vertical="center"/>
    </xf>
    <xf numFmtId="10" fontId="7" fillId="7" borderId="21" xfId="0" applyNumberFormat="1" applyFont="1" applyFill="1" applyBorder="1" applyAlignment="1">
      <alignment horizontal="center" vertical="center" wrapText="1"/>
    </xf>
    <xf numFmtId="10" fontId="7" fillId="2" borderId="8" xfId="0" applyNumberFormat="1" applyFont="1" applyFill="1" applyBorder="1" applyAlignment="1">
      <alignment horizontal="center" vertical="center"/>
    </xf>
    <xf numFmtId="10" fontId="7" fillId="13" borderId="23" xfId="0" applyNumberFormat="1" applyFont="1" applyFill="1" applyBorder="1" applyAlignment="1">
      <alignment horizontal="center" vertical="center"/>
    </xf>
    <xf numFmtId="10" fontId="7" fillId="13" borderId="24" xfId="0" applyNumberFormat="1" applyFont="1" applyFill="1" applyBorder="1" applyAlignment="1">
      <alignment horizontal="center" vertical="center" wrapText="1"/>
    </xf>
    <xf numFmtId="49" fontId="8" fillId="0" borderId="3" xfId="0" applyNumberFormat="1" applyFont="1" applyFill="1" applyBorder="1" applyAlignment="1">
      <alignment horizontal="left" vertical="center" wrapText="1"/>
    </xf>
    <xf numFmtId="9" fontId="7" fillId="14" borderId="1" xfId="0" applyNumberFormat="1"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Fill="1" applyBorder="1" applyAlignment="1">
      <alignment horizontal="center" vertical="center"/>
    </xf>
    <xf numFmtId="10" fontId="7" fillId="7" borderId="20" xfId="0" applyNumberFormat="1" applyFont="1" applyFill="1" applyBorder="1" applyAlignment="1">
      <alignment horizontal="center" vertical="center" wrapText="1"/>
    </xf>
    <xf numFmtId="10" fontId="7" fillId="13" borderId="27" xfId="0" applyNumberFormat="1" applyFont="1" applyFill="1" applyBorder="1" applyAlignment="1">
      <alignment horizontal="center" vertical="center"/>
    </xf>
    <xf numFmtId="10" fontId="7" fillId="13" borderId="26" xfId="0" applyNumberFormat="1" applyFont="1" applyFill="1" applyBorder="1" applyAlignment="1">
      <alignment horizontal="center" vertical="center" wrapText="1"/>
    </xf>
    <xf numFmtId="10" fontId="7" fillId="2" borderId="22" xfId="0" applyNumberFormat="1" applyFont="1" applyFill="1" applyBorder="1" applyAlignment="1">
      <alignment horizontal="center" vertical="center"/>
    </xf>
    <xf numFmtId="9"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9" fillId="6" borderId="3" xfId="29" applyNumberFormat="1" applyFont="1" applyFill="1" applyBorder="1" applyAlignment="1">
      <alignment horizontal="center" vertical="center"/>
    </xf>
    <xf numFmtId="172" fontId="7" fillId="0" borderId="1" xfId="0" applyNumberFormat="1" applyFont="1" applyFill="1" applyBorder="1" applyAlignment="1">
      <alignment horizontal="center" vertical="center"/>
    </xf>
    <xf numFmtId="0" fontId="16" fillId="5" borderId="10" xfId="0" applyFont="1" applyFill="1" applyBorder="1" applyAlignment="1">
      <alignment vertical="center" wrapText="1"/>
    </xf>
    <xf numFmtId="0" fontId="16" fillId="5" borderId="11" xfId="0" applyFont="1" applyFill="1" applyBorder="1" applyAlignment="1">
      <alignmen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xf numFmtId="9" fontId="18" fillId="0" borderId="1" xfId="0" applyNumberFormat="1" applyFont="1" applyBorder="1" applyAlignment="1">
      <alignment horizontal="center" vertical="center"/>
    </xf>
    <xf numFmtId="49" fontId="19" fillId="0" borderId="1" xfId="0" applyNumberFormat="1" applyFont="1" applyFill="1" applyBorder="1" applyAlignment="1">
      <alignment horizontal="center" vertical="center" wrapText="1"/>
    </xf>
    <xf numFmtId="0" fontId="18" fillId="0" borderId="1" xfId="0" applyFont="1" applyBorder="1" applyAlignment="1">
      <alignment horizontal="center" vertical="center"/>
    </xf>
    <xf numFmtId="9" fontId="18" fillId="0" borderId="1" xfId="0" applyNumberFormat="1" applyFont="1" applyFill="1" applyBorder="1" applyAlignment="1">
      <alignment horizontal="center" vertical="center"/>
    </xf>
    <xf numFmtId="9" fontId="20" fillId="6" borderId="1" xfId="0" applyNumberFormat="1" applyFont="1" applyFill="1" applyBorder="1" applyAlignment="1">
      <alignment horizontal="center" vertical="center" wrapText="1"/>
    </xf>
    <xf numFmtId="9" fontId="18" fillId="6" borderId="1" xfId="0" applyNumberFormat="1" applyFont="1" applyFill="1" applyBorder="1" applyAlignment="1">
      <alignment horizontal="center" vertical="center" wrapText="1"/>
    </xf>
    <xf numFmtId="0" fontId="20" fillId="6" borderId="1" xfId="29" applyNumberFormat="1" applyFont="1" applyFill="1" applyBorder="1" applyAlignment="1">
      <alignment horizontal="center" vertical="center"/>
    </xf>
    <xf numFmtId="49" fontId="19" fillId="6" borderId="1" xfId="0" applyNumberFormat="1" applyFont="1" applyFill="1" applyBorder="1" applyAlignment="1">
      <alignment horizontal="center" vertical="center" wrapText="1"/>
    </xf>
    <xf numFmtId="9" fontId="19" fillId="6" borderId="1" xfId="0" applyNumberFormat="1" applyFont="1" applyFill="1" applyBorder="1" applyAlignment="1">
      <alignment horizontal="center" vertical="center" wrapText="1"/>
    </xf>
    <xf numFmtId="9" fontId="19" fillId="2" borderId="1" xfId="12" applyNumberFormat="1" applyFont="1" applyFill="1" applyBorder="1" applyAlignment="1" applyProtection="1">
      <alignment horizontal="center" vertical="center" wrapText="1"/>
      <protection locked="0"/>
    </xf>
    <xf numFmtId="49" fontId="20" fillId="0" borderId="1" xfId="24" applyNumberFormat="1" applyFont="1" applyFill="1" applyBorder="1" applyAlignment="1">
      <alignment horizontal="center" vertical="center" wrapText="1"/>
    </xf>
    <xf numFmtId="1" fontId="20" fillId="6" borderId="1" xfId="0" applyNumberFormat="1" applyFont="1" applyFill="1" applyBorder="1" applyAlignment="1">
      <alignment horizontal="center" vertical="center" wrapText="1"/>
    </xf>
    <xf numFmtId="49" fontId="20" fillId="0" borderId="1" xfId="24" applyNumberFormat="1" applyFont="1" applyBorder="1" applyAlignment="1">
      <alignment horizontal="center" vertical="center" wrapText="1"/>
    </xf>
    <xf numFmtId="9" fontId="18" fillId="0" borderId="1" xfId="26" applyFont="1" applyBorder="1" applyAlignment="1">
      <alignment horizontal="center" vertical="center"/>
    </xf>
    <xf numFmtId="49" fontId="20" fillId="2" borderId="1" xfId="24"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8" fillId="2" borderId="1" xfId="0" applyFont="1" applyFill="1" applyBorder="1" applyAlignment="1">
      <alignment horizontal="center" vertical="center"/>
    </xf>
    <xf numFmtId="9" fontId="18" fillId="2" borderId="1" xfId="26" applyFont="1" applyFill="1" applyBorder="1" applyAlignment="1">
      <alignment horizontal="center" vertical="center"/>
    </xf>
    <xf numFmtId="1" fontId="20" fillId="2" borderId="1" xfId="0" applyNumberFormat="1" applyFont="1" applyFill="1" applyBorder="1" applyAlignment="1">
      <alignment horizontal="center" vertical="center" wrapText="1"/>
    </xf>
    <xf numFmtId="0" fontId="18" fillId="0" borderId="1" xfId="0" applyFont="1" applyBorder="1" applyAlignment="1">
      <alignment horizontal="justify" vertical="center" wrapText="1"/>
    </xf>
    <xf numFmtId="0" fontId="18" fillId="0" borderId="0" xfId="0" applyFont="1" applyBorder="1" applyAlignment="1">
      <alignment horizontal="left" vertical="center" wrapText="1"/>
    </xf>
    <xf numFmtId="0" fontId="18" fillId="0" borderId="0" xfId="0" applyFont="1" applyBorder="1" applyAlignment="1">
      <alignment horizontal="center" vertical="center" wrapText="1"/>
    </xf>
    <xf numFmtId="49" fontId="19" fillId="0" borderId="1" xfId="0" applyNumberFormat="1" applyFont="1" applyBorder="1" applyAlignment="1">
      <alignment horizontal="center" vertical="center" wrapText="1"/>
    </xf>
    <xf numFmtId="10" fontId="18" fillId="0" borderId="1" xfId="0" applyNumberFormat="1" applyFont="1" applyBorder="1" applyAlignment="1">
      <alignment horizontal="center" vertical="center"/>
    </xf>
    <xf numFmtId="9" fontId="20" fillId="6" borderId="1" xfId="18" applyFont="1" applyFill="1" applyBorder="1" applyAlignment="1">
      <alignment horizontal="center" vertical="center" wrapText="1"/>
    </xf>
    <xf numFmtId="0" fontId="21" fillId="15" borderId="1" xfId="0" applyFont="1" applyFill="1" applyBorder="1" applyAlignment="1">
      <alignment horizontal="center" vertical="center" wrapText="1"/>
    </xf>
    <xf numFmtId="0" fontId="21" fillId="15" borderId="1" xfId="0" applyFont="1" applyFill="1" applyBorder="1" applyAlignment="1">
      <alignment horizontal="center" vertical="center"/>
    </xf>
    <xf numFmtId="0" fontId="23" fillId="9"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1" fillId="17"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172" fontId="18" fillId="0" borderId="1" xfId="0" applyNumberFormat="1" applyFont="1" applyBorder="1" applyAlignment="1">
      <alignment horizontal="center" vertical="center"/>
    </xf>
    <xf numFmtId="9" fontId="18" fillId="0" borderId="1" xfId="0" applyNumberFormat="1" applyFont="1" applyBorder="1" applyAlignment="1">
      <alignment horizontal="center" vertical="center" wrapText="1"/>
    </xf>
    <xf numFmtId="0" fontId="18" fillId="0" borderId="0" xfId="0" applyFont="1"/>
    <xf numFmtId="0" fontId="18" fillId="0" borderId="0" xfId="0" applyFont="1" applyBorder="1"/>
    <xf numFmtId="0" fontId="24" fillId="0" borderId="1" xfId="14" applyFont="1" applyBorder="1" applyAlignment="1" applyProtection="1">
      <alignment vertical="center" wrapText="1"/>
      <protection hidden="1"/>
    </xf>
    <xf numFmtId="0" fontId="21" fillId="0" borderId="0" xfId="0" applyFont="1" applyFill="1" applyBorder="1" applyAlignment="1">
      <alignment horizontal="left" vertical="center" wrapText="1"/>
    </xf>
    <xf numFmtId="0" fontId="21" fillId="0" borderId="0" xfId="0" applyFont="1" applyFill="1" applyBorder="1" applyAlignment="1">
      <alignment horizontal="left" vertical="center"/>
    </xf>
    <xf numFmtId="0" fontId="18" fillId="0" borderId="0" xfId="0" applyFont="1" applyFill="1"/>
    <xf numFmtId="0" fontId="18" fillId="0" borderId="0" xfId="0" applyFont="1" applyAlignment="1">
      <alignment horizontal="right"/>
    </xf>
    <xf numFmtId="0" fontId="18" fillId="0" borderId="1" xfId="0" applyFont="1" applyBorder="1" applyAlignment="1">
      <alignment vertical="center" wrapText="1"/>
    </xf>
    <xf numFmtId="1" fontId="25" fillId="0" borderId="1" xfId="0" applyNumberFormat="1" applyFont="1" applyBorder="1" applyAlignment="1">
      <alignment horizontal="center" vertical="center" wrapText="1"/>
    </xf>
    <xf numFmtId="1" fontId="25" fillId="0" borderId="1" xfId="0" applyNumberFormat="1" applyFont="1" applyBorder="1" applyAlignment="1">
      <alignment horizontal="left" vertical="center" wrapText="1"/>
    </xf>
    <xf numFmtId="1" fontId="25" fillId="19" borderId="1" xfId="0" applyNumberFormat="1" applyFont="1" applyFill="1" applyBorder="1" applyAlignment="1">
      <alignment horizontal="center" vertical="center" wrapText="1"/>
    </xf>
    <xf numFmtId="1" fontId="25" fillId="0" borderId="1" xfId="0" applyNumberFormat="1" applyFont="1" applyBorder="1" applyAlignment="1">
      <alignment horizontal="center" vertical="center"/>
    </xf>
    <xf numFmtId="4" fontId="25" fillId="0" borderId="1" xfId="0" applyNumberFormat="1" applyFont="1" applyBorder="1" applyAlignment="1">
      <alignment horizontal="center" vertical="center" wrapText="1"/>
    </xf>
    <xf numFmtId="9" fontId="25" fillId="19" borderId="1" xfId="0" applyNumberFormat="1" applyFont="1" applyFill="1" applyBorder="1" applyAlignment="1">
      <alignment horizontal="center" vertical="center" wrapText="1"/>
    </xf>
    <xf numFmtId="0" fontId="19" fillId="0" borderId="1" xfId="0" applyFont="1" applyBorder="1" applyAlignment="1">
      <alignment vertical="center" wrapText="1"/>
    </xf>
    <xf numFmtId="0" fontId="18" fillId="0" borderId="1" xfId="0" applyFont="1" applyFill="1" applyBorder="1" applyAlignment="1">
      <alignment vertical="center" wrapText="1"/>
    </xf>
    <xf numFmtId="1" fontId="25" fillId="0" borderId="1" xfId="0" applyNumberFormat="1" applyFont="1" applyBorder="1" applyAlignment="1">
      <alignment vertical="center" wrapText="1"/>
    </xf>
    <xf numFmtId="0" fontId="18" fillId="0" borderId="0" xfId="0" applyFont="1" applyAlignment="1"/>
    <xf numFmtId="0" fontId="18" fillId="0" borderId="0" xfId="0" applyFont="1" applyAlignment="1">
      <alignment horizontal="center"/>
    </xf>
    <xf numFmtId="0" fontId="21" fillId="0" borderId="0" xfId="0" applyFont="1" applyFill="1" applyBorder="1" applyAlignment="1">
      <alignment horizontal="center" vertical="center" wrapText="1"/>
    </xf>
    <xf numFmtId="0" fontId="18" fillId="0" borderId="0" xfId="0" applyFont="1" applyBorder="1" applyAlignment="1">
      <alignment horizontal="center"/>
    </xf>
    <xf numFmtId="0" fontId="18" fillId="0" borderId="0" xfId="0" applyFont="1" applyFill="1" applyBorder="1" applyAlignment="1">
      <alignment horizontal="center"/>
    </xf>
    <xf numFmtId="0" fontId="21" fillId="0" borderId="0" xfId="0" applyFont="1" applyFill="1" applyBorder="1" applyAlignment="1">
      <alignment vertical="center"/>
    </xf>
    <xf numFmtId="1" fontId="26" fillId="20" borderId="1" xfId="0" applyNumberFormat="1" applyFont="1" applyFill="1" applyBorder="1" applyAlignment="1">
      <alignment horizontal="center" vertical="center" wrapText="1"/>
    </xf>
    <xf numFmtId="10" fontId="18" fillId="0" borderId="1" xfId="0" applyNumberFormat="1" applyFont="1" applyFill="1" applyBorder="1" applyAlignment="1">
      <alignment horizontal="center" vertical="center"/>
    </xf>
    <xf numFmtId="10" fontId="18" fillId="0" borderId="1" xfId="0" applyNumberFormat="1" applyFont="1" applyFill="1" applyBorder="1" applyAlignment="1">
      <alignment horizontal="center" vertical="center" wrapText="1"/>
    </xf>
    <xf numFmtId="10" fontId="18" fillId="8" borderId="1" xfId="0" applyNumberFormat="1" applyFont="1" applyFill="1" applyBorder="1" applyAlignment="1">
      <alignment horizontal="center" vertical="center"/>
    </xf>
    <xf numFmtId="10" fontId="18" fillId="7" borderId="1" xfId="0" applyNumberFormat="1" applyFont="1" applyFill="1" applyBorder="1" applyAlignment="1">
      <alignment horizontal="center" vertical="center"/>
    </xf>
    <xf numFmtId="0" fontId="21" fillId="2" borderId="1" xfId="0" applyFont="1" applyFill="1" applyBorder="1" applyAlignment="1">
      <alignment horizontal="left" vertical="center" wrapText="1"/>
    </xf>
    <xf numFmtId="10" fontId="18" fillId="21" borderId="1" xfId="0" applyNumberFormat="1" applyFont="1" applyFill="1" applyBorder="1" applyAlignment="1">
      <alignment horizontal="center" vertical="center"/>
    </xf>
    <xf numFmtId="49" fontId="20" fillId="0" borderId="8" xfId="24" applyNumberFormat="1" applyFont="1" applyBorder="1" applyAlignment="1">
      <alignment horizontal="center" vertical="center" wrapText="1"/>
    </xf>
    <xf numFmtId="49" fontId="20" fillId="0" borderId="2" xfId="24" applyNumberFormat="1" applyFont="1" applyBorder="1" applyAlignment="1">
      <alignment horizontal="center" vertical="center" wrapText="1"/>
    </xf>
    <xf numFmtId="0" fontId="25" fillId="0" borderId="1" xfId="0" applyFont="1" applyBorder="1" applyAlignment="1">
      <alignment horizontal="center" vertical="center" wrapText="1"/>
    </xf>
    <xf numFmtId="9" fontId="18" fillId="7" borderId="1" xfId="26" applyFont="1" applyFill="1" applyBorder="1" applyAlignment="1">
      <alignment horizontal="center" vertical="center"/>
    </xf>
    <xf numFmtId="9" fontId="18" fillId="7" borderId="1" xfId="0" applyNumberFormat="1" applyFont="1" applyFill="1" applyBorder="1" applyAlignment="1">
      <alignment horizontal="center" vertical="center"/>
    </xf>
    <xf numFmtId="0" fontId="21" fillId="0" borderId="1" xfId="0" applyFont="1" applyBorder="1" applyAlignment="1">
      <alignment horizontal="left" vertical="center" wrapText="1"/>
    </xf>
    <xf numFmtId="0" fontId="18" fillId="0" borderId="1" xfId="0" applyFont="1" applyBorder="1" applyAlignment="1">
      <alignment horizontal="left" wrapText="1"/>
    </xf>
    <xf numFmtId="0" fontId="18" fillId="0" borderId="1" xfId="0" applyFont="1" applyBorder="1" applyAlignment="1">
      <alignment horizontal="center" vertical="center" wrapText="1"/>
    </xf>
    <xf numFmtId="10"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1"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21" fillId="15" borderId="1" xfId="0" applyFont="1" applyFill="1" applyBorder="1" applyAlignment="1">
      <alignment horizontal="center" vertical="center" wrapText="1"/>
    </xf>
    <xf numFmtId="9" fontId="18" fillId="8" borderId="1" xfId="0" applyNumberFormat="1" applyFont="1" applyFill="1" applyBorder="1" applyAlignment="1">
      <alignment horizontal="center" vertical="center"/>
    </xf>
    <xf numFmtId="9" fontId="18" fillId="21"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21" fillId="15" borderId="1" xfId="0" applyFont="1" applyFill="1" applyBorder="1" applyAlignment="1">
      <alignment horizontal="center" vertical="center" wrapText="1"/>
    </xf>
    <xf numFmtId="0" fontId="18" fillId="0" borderId="2" xfId="0" applyFont="1" applyBorder="1" applyAlignment="1">
      <alignment horizontal="center" vertical="center"/>
    </xf>
    <xf numFmtId="0" fontId="18" fillId="0" borderId="2" xfId="0" applyFont="1" applyBorder="1" applyAlignment="1">
      <alignment horizontal="left" vertical="center" wrapText="1"/>
    </xf>
    <xf numFmtId="9" fontId="18" fillId="0" borderId="2" xfId="0" applyNumberFormat="1" applyFont="1" applyBorder="1" applyAlignment="1">
      <alignment horizontal="center" vertical="center"/>
    </xf>
    <xf numFmtId="10" fontId="18" fillId="0" borderId="2" xfId="0" applyNumberFormat="1" applyFont="1" applyFill="1" applyBorder="1" applyAlignment="1">
      <alignment horizontal="center" vertical="center"/>
    </xf>
    <xf numFmtId="10" fontId="18" fillId="7" borderId="2" xfId="0" applyNumberFormat="1" applyFont="1" applyFill="1" applyBorder="1" applyAlignment="1">
      <alignment horizontal="center" vertical="center"/>
    </xf>
    <xf numFmtId="0" fontId="18" fillId="0" borderId="2" xfId="0" applyFont="1" applyBorder="1" applyAlignment="1">
      <alignment vertical="center" wrapText="1"/>
    </xf>
    <xf numFmtId="9" fontId="20" fillId="6" borderId="8" xfId="18" applyFont="1" applyFill="1" applyBorder="1" applyAlignment="1">
      <alignment horizontal="center" vertical="center" wrapText="1"/>
    </xf>
    <xf numFmtId="1" fontId="27" fillId="6" borderId="1" xfId="18" applyNumberFormat="1" applyFont="1" applyFill="1" applyBorder="1" applyAlignment="1">
      <alignment horizontal="center" vertical="center" wrapText="1"/>
    </xf>
    <xf numFmtId="1" fontId="20" fillId="6" borderId="8" xfId="18" applyNumberFormat="1" applyFont="1" applyFill="1" applyBorder="1" applyAlignment="1">
      <alignment horizontal="center" vertical="center" wrapText="1"/>
    </xf>
    <xf numFmtId="10" fontId="21" fillId="0" borderId="1" xfId="0" applyNumberFormat="1" applyFont="1" applyBorder="1" applyAlignment="1">
      <alignment horizontal="lef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 xfId="0" applyFont="1" applyBorder="1" applyAlignment="1">
      <alignment wrapText="1"/>
    </xf>
    <xf numFmtId="0" fontId="20" fillId="0" borderId="1" xfId="14" applyFont="1" applyBorder="1" applyAlignment="1" applyProtection="1">
      <alignment horizontal="left" vertical="center" wrapText="1"/>
      <protection hidden="1"/>
    </xf>
    <xf numFmtId="0" fontId="18" fillId="0" borderId="1" xfId="0" applyFont="1" applyBorder="1" applyAlignment="1">
      <alignment horizontal="left" vertical="center"/>
    </xf>
    <xf numFmtId="0" fontId="18" fillId="0" borderId="0" xfId="0" applyFont="1" applyAlignment="1">
      <alignment horizontal="left"/>
    </xf>
    <xf numFmtId="0" fontId="18" fillId="0" borderId="1" xfId="0" applyFont="1" applyBorder="1" applyAlignment="1">
      <alignment horizontal="center" vertical="center" wrapText="1"/>
    </xf>
    <xf numFmtId="1" fontId="18" fillId="21" borderId="1" xfId="26" applyNumberFormat="1" applyFont="1" applyFill="1" applyBorder="1" applyAlignment="1">
      <alignment horizontal="center" vertical="center"/>
    </xf>
    <xf numFmtId="1" fontId="18" fillId="7" borderId="1" xfId="26" applyNumberFormat="1" applyFont="1" applyFill="1" applyBorder="1" applyAlignment="1">
      <alignment horizontal="center" vertical="center"/>
    </xf>
    <xf numFmtId="1" fontId="18" fillId="8" borderId="1" xfId="26" applyNumberFormat="1" applyFont="1" applyFill="1" applyBorder="1" applyAlignment="1">
      <alignment horizontal="center" vertical="center"/>
    </xf>
    <xf numFmtId="1" fontId="18" fillId="8" borderId="1" xfId="26" applyNumberFormat="1" applyFont="1" applyFill="1" applyBorder="1" applyAlignment="1">
      <alignment horizontal="center" vertical="center" wrapText="1"/>
    </xf>
    <xf numFmtId="1" fontId="18" fillId="7" borderId="1" xfId="26" applyNumberFormat="1" applyFont="1" applyFill="1" applyBorder="1" applyAlignment="1">
      <alignment horizontal="center" vertical="center" wrapText="1"/>
    </xf>
    <xf numFmtId="0" fontId="21" fillId="18" borderId="1" xfId="0" applyFont="1" applyFill="1" applyBorder="1" applyAlignment="1">
      <alignment horizontal="center" vertical="center" wrapText="1"/>
    </xf>
    <xf numFmtId="0" fontId="21" fillId="18" borderId="1" xfId="0" applyFont="1" applyFill="1" applyBorder="1" applyAlignment="1">
      <alignment horizontal="center" vertical="center" wrapText="1"/>
    </xf>
    <xf numFmtId="10" fontId="18" fillId="0" borderId="2" xfId="0" applyNumberFormat="1" applyFont="1" applyBorder="1" applyAlignment="1">
      <alignment horizontal="center" vertical="center"/>
    </xf>
    <xf numFmtId="10" fontId="18" fillId="7" borderId="1" xfId="0" applyNumberFormat="1"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2" fontId="1" fillId="5" borderId="7" xfId="0" applyNumberFormat="1" applyFont="1" applyFill="1" applyBorder="1" applyAlignment="1">
      <alignment horizontal="center" vertical="center" wrapText="1"/>
    </xf>
    <xf numFmtId="2" fontId="1" fillId="5" borderId="18"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10" borderId="15"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1" fillId="10" borderId="17" xfId="0" applyFont="1" applyFill="1" applyBorder="1" applyAlignment="1">
      <alignment horizontal="center" vertical="center" wrapText="1"/>
    </xf>
    <xf numFmtId="0" fontId="1" fillId="11" borderId="18" xfId="0" applyFont="1" applyFill="1" applyBorder="1" applyAlignment="1">
      <alignment horizontal="center" vertical="center" wrapText="1"/>
    </xf>
    <xf numFmtId="0" fontId="7" fillId="0" borderId="28" xfId="0" applyFont="1" applyBorder="1" applyAlignment="1">
      <alignment horizontal="center" vertical="center"/>
    </xf>
    <xf numFmtId="0" fontId="7" fillId="0" borderId="27"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0" xfId="0" applyFont="1" applyBorder="1" applyAlignment="1">
      <alignment horizontal="center" vertical="center" wrapText="1"/>
    </xf>
    <xf numFmtId="2" fontId="22" fillId="5" borderId="1" xfId="0" applyNumberFormat="1" applyFont="1" applyFill="1" applyBorder="1" applyAlignment="1">
      <alignment horizontal="center" vertical="center" wrapText="1"/>
    </xf>
    <xf numFmtId="0" fontId="21" fillId="0" borderId="1" xfId="0" applyFont="1" applyBorder="1" applyAlignment="1">
      <alignment horizontal="center" vertical="center"/>
    </xf>
    <xf numFmtId="0" fontId="18" fillId="0" borderId="1" xfId="0" applyFont="1" applyBorder="1" applyAlignment="1">
      <alignment horizontal="center" vertical="center" wrapText="1"/>
    </xf>
    <xf numFmtId="0" fontId="21" fillId="15" borderId="1" xfId="0" applyFont="1" applyFill="1" applyBorder="1" applyAlignment="1">
      <alignment horizontal="center" vertical="center" wrapText="1"/>
    </xf>
    <xf numFmtId="0" fontId="21" fillId="16" borderId="1" xfId="0" applyFont="1" applyFill="1" applyBorder="1" applyAlignment="1">
      <alignment horizontal="center" vertical="center" wrapText="1"/>
    </xf>
    <xf numFmtId="0" fontId="21" fillId="17" borderId="1" xfId="0" applyFont="1" applyFill="1" applyBorder="1" applyAlignment="1">
      <alignment horizontal="center" vertical="center" wrapText="1"/>
    </xf>
    <xf numFmtId="0" fontId="21" fillId="18" borderId="1" xfId="0" applyFont="1" applyFill="1" applyBorder="1" applyAlignment="1">
      <alignment horizontal="center" vertical="center" wrapText="1"/>
    </xf>
    <xf numFmtId="2" fontId="21" fillId="5" borderId="1" xfId="0" applyNumberFormat="1" applyFont="1" applyFill="1" applyBorder="1" applyAlignment="1">
      <alignment horizontal="center" vertical="center" wrapText="1"/>
    </xf>
    <xf numFmtId="0" fontId="21" fillId="0" borderId="2" xfId="0" applyFont="1" applyBorder="1" applyAlignment="1">
      <alignment horizontal="center" vertical="center"/>
    </xf>
    <xf numFmtId="0" fontId="21" fillId="0" borderId="5" xfId="0" applyFont="1" applyBorder="1" applyAlignment="1">
      <alignment horizontal="center" vertical="center"/>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21" fillId="0" borderId="3" xfId="0" applyFont="1" applyBorder="1" applyAlignment="1">
      <alignment horizontal="center" vertical="center"/>
    </xf>
    <xf numFmtId="0" fontId="18" fillId="0" borderId="1" xfId="0" applyFont="1" applyFill="1" applyBorder="1" applyAlignment="1">
      <alignment horizontal="center" vertical="center" wrapText="1"/>
    </xf>
    <xf numFmtId="0" fontId="18" fillId="0" borderId="21" xfId="0" applyFont="1" applyBorder="1" applyAlignment="1">
      <alignment horizontal="center" vertical="center" wrapText="1"/>
    </xf>
    <xf numFmtId="0" fontId="21" fillId="0" borderId="1" xfId="0" applyFont="1" applyBorder="1" applyAlignment="1">
      <alignment horizontal="center" vertical="center" wrapText="1"/>
    </xf>
    <xf numFmtId="10" fontId="18" fillId="0" borderId="1" xfId="26" applyNumberFormat="1" applyFont="1" applyBorder="1" applyAlignment="1">
      <alignment horizontal="center" vertical="center"/>
    </xf>
    <xf numFmtId="0" fontId="18" fillId="0" borderId="1" xfId="0" applyNumberFormat="1" applyFont="1" applyBorder="1" applyAlignment="1">
      <alignment horizontal="center" vertical="center"/>
    </xf>
  </cellXfs>
  <cellStyles count="30">
    <cellStyle name="Comma" xfId="2" xr:uid="{00000000-0005-0000-0000-000000000000}"/>
    <cellStyle name="Currency" xfId="3" xr:uid="{00000000-0005-0000-0000-000001000000}"/>
    <cellStyle name="Date" xfId="4" xr:uid="{00000000-0005-0000-0000-000002000000}"/>
    <cellStyle name="Euro" xfId="5" xr:uid="{00000000-0005-0000-0000-000003000000}"/>
    <cellStyle name="Euro 2" xfId="23" xr:uid="{00000000-0005-0000-0000-000004000000}"/>
    <cellStyle name="Fixed" xfId="6" xr:uid="{00000000-0005-0000-0000-000005000000}"/>
    <cellStyle name="Heading1" xfId="7" xr:uid="{00000000-0005-0000-0000-000006000000}"/>
    <cellStyle name="Heading2" xfId="8" xr:uid="{00000000-0005-0000-0000-000007000000}"/>
    <cellStyle name="Hipervínculo 2" xfId="9" xr:uid="{00000000-0005-0000-0000-000008000000}"/>
    <cellStyle name="Hipervínculo 2 2" xfId="10" xr:uid="{00000000-0005-0000-0000-000009000000}"/>
    <cellStyle name="Hipervínculo 2_GSVC-1.0-9-02" xfId="11" xr:uid="{00000000-0005-0000-0000-00000A000000}"/>
    <cellStyle name="Millares [0]" xfId="29" builtinId="6"/>
    <cellStyle name="Millares 2" xfId="12" xr:uid="{00000000-0005-0000-0000-00000C000000}"/>
    <cellStyle name="Millares 3" xfId="22" xr:uid="{00000000-0005-0000-0000-00000D000000}"/>
    <cellStyle name="Millares 4" xfId="27" xr:uid="{00000000-0005-0000-0000-00000E000000}"/>
    <cellStyle name="Millares 5" xfId="28" xr:uid="{00000000-0005-0000-0000-00000F000000}"/>
    <cellStyle name="MillÔres [0]_LISTADO MAESTRO DE DOCUMENTOS" xfId="13" xr:uid="{00000000-0005-0000-0000-000010000000}"/>
    <cellStyle name="Normal" xfId="0" builtinId="0"/>
    <cellStyle name="Normal 2" xfId="14" xr:uid="{00000000-0005-0000-0000-000012000000}"/>
    <cellStyle name="Normal 2 2" xfId="15" xr:uid="{00000000-0005-0000-0000-000013000000}"/>
    <cellStyle name="Normal 3" xfId="16" xr:uid="{00000000-0005-0000-0000-000014000000}"/>
    <cellStyle name="Normal 4" xfId="1" xr:uid="{00000000-0005-0000-0000-000015000000}"/>
    <cellStyle name="Normal 5" xfId="24" xr:uid="{00000000-0005-0000-0000-000016000000}"/>
    <cellStyle name="Percent" xfId="17" xr:uid="{00000000-0005-0000-0000-000017000000}"/>
    <cellStyle name="Porcentaje" xfId="26" builtinId="5"/>
    <cellStyle name="Porcentaje 2" xfId="18" xr:uid="{00000000-0005-0000-0000-000019000000}"/>
    <cellStyle name="Porcentaje 3" xfId="25" xr:uid="{00000000-0005-0000-0000-00001A000000}"/>
    <cellStyle name="Porcentual 2" xfId="19" xr:uid="{00000000-0005-0000-0000-00001B000000}"/>
    <cellStyle name="Porcentual 2 2" xfId="20" xr:uid="{00000000-0005-0000-0000-00001C000000}"/>
    <cellStyle name="Total 2" xfId="21" xr:uid="{00000000-0005-0000-0000-00001D000000}"/>
  </cellStyles>
  <dxfs count="1">
    <dxf>
      <fill>
        <patternFill>
          <bgColor rgb="FF92D050"/>
        </patternFill>
      </fill>
    </dxf>
  </dxfs>
  <tableStyles count="0" defaultTableStyle="TableStyleMedium2" defaultPivotStyle="PivotStyleLight16"/>
  <colors>
    <mruColors>
      <color rgb="FF00FF00"/>
      <color rgb="FFFFFF00"/>
      <color rgb="FFFF5050"/>
      <color rgb="FFD5D5D5"/>
      <color rgb="FFBC8B00"/>
      <color rgb="FFFFCC00"/>
      <color rgb="FF66CCFF"/>
      <color rgb="FF99FFCC"/>
      <color rgb="FF00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92"/>
  <sheetViews>
    <sheetView view="pageBreakPreview" zoomScaleNormal="100" zoomScaleSheetLayoutView="100" workbookViewId="0">
      <pane xSplit="2" ySplit="3" topLeftCell="C4" activePane="bottomRight" state="frozen"/>
      <selection activeCell="Y5" sqref="Y5"/>
      <selection pane="topRight" activeCell="Y5" sqref="Y5"/>
      <selection pane="bottomLeft" activeCell="Y5" sqref="Y5"/>
      <selection pane="bottomRight" activeCell="Y5" sqref="Y5"/>
    </sheetView>
  </sheetViews>
  <sheetFormatPr baseColWidth="10" defaultRowHeight="15" x14ac:dyDescent="0.25"/>
  <cols>
    <col min="1" max="1" width="13.7109375" customWidth="1"/>
    <col min="2" max="2" width="32.5703125" customWidth="1"/>
    <col min="3" max="4" width="33.5703125" customWidth="1"/>
    <col min="5" max="5" width="12" bestFit="1" customWidth="1"/>
    <col min="6" max="6" width="12" hidden="1" customWidth="1"/>
    <col min="7" max="7" width="8.42578125" bestFit="1" customWidth="1"/>
    <col min="8" max="8" width="16.28515625" bestFit="1" customWidth="1"/>
    <col min="9" max="9" width="9.7109375" bestFit="1" customWidth="1"/>
    <col min="10" max="10" width="8.85546875" bestFit="1" customWidth="1"/>
    <col min="11" max="11" width="12.85546875" bestFit="1" customWidth="1"/>
    <col min="12" max="12" width="12" customWidth="1"/>
    <col min="13" max="13" width="11.85546875" customWidth="1"/>
    <col min="14" max="14" width="11.5703125" customWidth="1"/>
    <col min="15" max="15" width="11.85546875" customWidth="1"/>
    <col min="16" max="16" width="13.85546875" customWidth="1"/>
    <col min="17" max="17" width="47.42578125" customWidth="1"/>
    <col min="18" max="18" width="21.28515625" customWidth="1"/>
    <col min="19" max="19" width="21.28515625" hidden="1" customWidth="1"/>
    <col min="20" max="20" width="30.28515625" hidden="1" customWidth="1"/>
    <col min="21" max="21" width="15.7109375" hidden="1" customWidth="1"/>
    <col min="22" max="22" width="16.28515625" hidden="1" customWidth="1"/>
    <col min="23" max="24" width="0" hidden="1" customWidth="1"/>
  </cols>
  <sheetData>
    <row r="1" spans="1:24" ht="15" customHeight="1" thickTop="1" thickBot="1" x14ac:dyDescent="0.3">
      <c r="A1" s="250" t="s">
        <v>47</v>
      </c>
      <c r="B1" s="251"/>
      <c r="C1" s="251"/>
      <c r="D1" s="251"/>
      <c r="E1" s="251"/>
      <c r="F1" s="251"/>
      <c r="G1" s="251"/>
      <c r="H1" s="251"/>
      <c r="I1" s="251"/>
      <c r="J1" s="251"/>
      <c r="K1" s="251"/>
      <c r="L1" s="251"/>
      <c r="M1" s="251"/>
      <c r="N1" s="251"/>
      <c r="O1" s="251"/>
      <c r="P1" s="251"/>
      <c r="Q1" s="251"/>
      <c r="R1" s="251"/>
      <c r="S1" s="251"/>
      <c r="T1" s="251"/>
      <c r="U1" s="251"/>
      <c r="V1" s="252"/>
    </row>
    <row r="2" spans="1:24" ht="15" customHeight="1" thickTop="1" thickBot="1" x14ac:dyDescent="0.3">
      <c r="A2" s="253" t="s">
        <v>0</v>
      </c>
      <c r="B2" s="254"/>
      <c r="C2" s="254"/>
      <c r="D2" s="254"/>
      <c r="E2" s="255"/>
      <c r="F2" s="51"/>
      <c r="G2" s="257" t="s">
        <v>28</v>
      </c>
      <c r="H2" s="258"/>
      <c r="I2" s="259"/>
      <c r="J2" s="260" t="s">
        <v>18</v>
      </c>
      <c r="K2" s="260"/>
      <c r="L2" s="256" t="s">
        <v>41</v>
      </c>
      <c r="M2" s="256"/>
      <c r="N2" s="256"/>
      <c r="O2" s="256"/>
      <c r="P2" s="256"/>
      <c r="Q2" s="241" t="s">
        <v>30</v>
      </c>
      <c r="R2" s="241" t="s">
        <v>258</v>
      </c>
      <c r="S2" s="121"/>
      <c r="T2" s="121"/>
      <c r="U2" s="121"/>
      <c r="V2" s="122"/>
    </row>
    <row r="3" spans="1:24" ht="48.75" thickTop="1" thickBot="1" x14ac:dyDescent="0.3">
      <c r="A3" s="7" t="s">
        <v>1</v>
      </c>
      <c r="B3" s="42" t="s">
        <v>1</v>
      </c>
      <c r="C3" s="66" t="s">
        <v>2</v>
      </c>
      <c r="D3" s="41" t="s">
        <v>29</v>
      </c>
      <c r="E3" s="41" t="s">
        <v>27</v>
      </c>
      <c r="F3" s="41" t="s">
        <v>43</v>
      </c>
      <c r="G3" s="10" t="s">
        <v>15</v>
      </c>
      <c r="H3" s="11" t="s">
        <v>16</v>
      </c>
      <c r="I3" s="9" t="s">
        <v>14</v>
      </c>
      <c r="J3" s="17" t="s">
        <v>19</v>
      </c>
      <c r="K3" s="17" t="s">
        <v>20</v>
      </c>
      <c r="L3" s="18" t="s">
        <v>3</v>
      </c>
      <c r="M3" s="18" t="s">
        <v>4</v>
      </c>
      <c r="N3" s="18" t="s">
        <v>5</v>
      </c>
      <c r="O3" s="28" t="s">
        <v>6</v>
      </c>
      <c r="P3" s="47" t="s">
        <v>7</v>
      </c>
      <c r="Q3" s="242"/>
      <c r="R3" s="242"/>
      <c r="S3" s="29" t="s">
        <v>40</v>
      </c>
      <c r="T3" s="22" t="s">
        <v>8</v>
      </c>
      <c r="U3" s="22" t="s">
        <v>9</v>
      </c>
      <c r="V3" s="22" t="s">
        <v>10</v>
      </c>
    </row>
    <row r="4" spans="1:24" ht="26.25" thickTop="1" x14ac:dyDescent="0.25">
      <c r="A4" s="244" t="s">
        <v>37</v>
      </c>
      <c r="B4" s="246" t="s">
        <v>48</v>
      </c>
      <c r="C4" s="102" t="s">
        <v>64</v>
      </c>
      <c r="D4" s="1" t="s">
        <v>115</v>
      </c>
      <c r="E4" s="35" t="s">
        <v>12</v>
      </c>
      <c r="F4" s="50" t="s">
        <v>44</v>
      </c>
      <c r="G4" s="12">
        <v>0.5</v>
      </c>
      <c r="H4" s="35" t="s">
        <v>116</v>
      </c>
      <c r="I4" s="12">
        <v>1</v>
      </c>
      <c r="J4" s="35" t="s">
        <v>17</v>
      </c>
      <c r="K4" s="35" t="s">
        <v>23</v>
      </c>
      <c r="L4" s="80"/>
      <c r="M4" s="80"/>
      <c r="N4" s="80"/>
      <c r="O4" s="24" t="e">
        <f>#REF!</f>
        <v>#REF!</v>
      </c>
      <c r="P4" s="78" t="e">
        <f>O4</f>
        <v>#REF!</v>
      </c>
      <c r="Q4" s="20" t="s">
        <v>121</v>
      </c>
      <c r="R4" s="238" t="s">
        <v>259</v>
      </c>
      <c r="S4" s="43"/>
      <c r="T4" s="34"/>
      <c r="U4" s="34"/>
      <c r="V4" s="34"/>
      <c r="W4" s="58">
        <v>0.85009999999999997</v>
      </c>
      <c r="X4" s="59">
        <v>0.94989999999999997</v>
      </c>
    </row>
    <row r="5" spans="1:24" ht="55.5" customHeight="1" x14ac:dyDescent="0.25">
      <c r="A5" s="245"/>
      <c r="B5" s="247"/>
      <c r="C5" s="19" t="s">
        <v>65</v>
      </c>
      <c r="D5" s="1" t="s">
        <v>117</v>
      </c>
      <c r="E5" s="108" t="s">
        <v>12</v>
      </c>
      <c r="F5" s="50" t="s">
        <v>44</v>
      </c>
      <c r="G5" s="12">
        <v>0.5</v>
      </c>
      <c r="H5" s="108" t="s">
        <v>116</v>
      </c>
      <c r="I5" s="12">
        <v>1</v>
      </c>
      <c r="J5" s="35" t="s">
        <v>17</v>
      </c>
      <c r="K5" s="35" t="s">
        <v>21</v>
      </c>
      <c r="L5" s="24" t="e">
        <f>#REF!</f>
        <v>#REF!</v>
      </c>
      <c r="M5" s="25" t="e">
        <f>#REF!</f>
        <v>#REF!</v>
      </c>
      <c r="N5" s="25" t="e">
        <f>#REF!</f>
        <v>#REF!</v>
      </c>
      <c r="O5" s="24" t="e">
        <f>#REF!</f>
        <v>#REF!</v>
      </c>
      <c r="P5" s="81" t="e">
        <f>AVERAGE(L5:O5)</f>
        <v>#REF!</v>
      </c>
      <c r="Q5" s="20" t="s">
        <v>122</v>
      </c>
      <c r="R5" s="239"/>
      <c r="S5" s="44"/>
      <c r="T5" s="30"/>
      <c r="U5" s="30"/>
      <c r="V5" s="30"/>
      <c r="W5" s="58">
        <v>0.85009999999999997</v>
      </c>
      <c r="X5" s="59">
        <v>0.94989999999999997</v>
      </c>
    </row>
    <row r="6" spans="1:24" ht="38.25" x14ac:dyDescent="0.25">
      <c r="A6" s="40" t="s">
        <v>37</v>
      </c>
      <c r="B6" s="48" t="s">
        <v>49</v>
      </c>
      <c r="C6" s="1"/>
      <c r="D6" s="1"/>
      <c r="E6" s="35" t="s">
        <v>11</v>
      </c>
      <c r="F6" s="50" t="s">
        <v>44</v>
      </c>
      <c r="G6" s="12">
        <v>0.7</v>
      </c>
      <c r="H6" s="35" t="s">
        <v>22</v>
      </c>
      <c r="I6" s="12">
        <v>0.9</v>
      </c>
      <c r="J6" s="35" t="s">
        <v>17</v>
      </c>
      <c r="K6" s="35" t="s">
        <v>23</v>
      </c>
      <c r="L6" s="82"/>
      <c r="M6" s="24" t="e">
        <f>#REF!</f>
        <v>#REF!</v>
      </c>
      <c r="N6" s="82"/>
      <c r="O6" s="24" t="e">
        <f>#REF!</f>
        <v>#REF!</v>
      </c>
      <c r="P6" s="78" t="e">
        <f>AVERAGE(M6,O6)</f>
        <v>#REF!</v>
      </c>
      <c r="Q6" s="20" t="s">
        <v>34</v>
      </c>
      <c r="R6" s="240"/>
      <c r="S6" s="44"/>
      <c r="T6" s="6"/>
      <c r="U6" s="6"/>
      <c r="V6" s="6"/>
      <c r="W6" s="59">
        <v>0.70009999999999994</v>
      </c>
      <c r="X6" s="59">
        <v>0.89990000000000003</v>
      </c>
    </row>
    <row r="7" spans="1:24" ht="40.5" customHeight="1" x14ac:dyDescent="0.25">
      <c r="A7" s="248" t="s">
        <v>37</v>
      </c>
      <c r="B7" s="243" t="s">
        <v>50</v>
      </c>
      <c r="C7" s="1" t="s">
        <v>66</v>
      </c>
      <c r="D7" s="1" t="s">
        <v>252</v>
      </c>
      <c r="E7" s="108" t="s">
        <v>12</v>
      </c>
      <c r="F7" s="1"/>
      <c r="G7" s="117">
        <v>0.01</v>
      </c>
      <c r="H7" s="108" t="s">
        <v>118</v>
      </c>
      <c r="I7" s="117">
        <v>0.03</v>
      </c>
      <c r="J7" s="108" t="s">
        <v>17</v>
      </c>
      <c r="K7" s="118" t="s">
        <v>119</v>
      </c>
      <c r="L7" s="81" t="e">
        <f>#REF!</f>
        <v>#REF!</v>
      </c>
      <c r="M7" s="89" t="e">
        <f>#REF!</f>
        <v>#REF!</v>
      </c>
      <c r="N7" s="24" t="e">
        <f>#REF!</f>
        <v>#REF!</v>
      </c>
      <c r="O7" s="62" t="e">
        <f>#REF!</f>
        <v>#REF!</v>
      </c>
      <c r="P7" s="83" t="e">
        <f>AVERAGE(L7:O7)</f>
        <v>#REF!</v>
      </c>
      <c r="Q7" s="20" t="s">
        <v>123</v>
      </c>
      <c r="R7" s="243" t="s">
        <v>124</v>
      </c>
      <c r="S7" s="44"/>
      <c r="T7" s="6"/>
      <c r="U7" s="6"/>
      <c r="V7" s="6"/>
      <c r="W7" s="59">
        <v>0.75009999999999999</v>
      </c>
      <c r="X7" s="59">
        <v>0.89990000000000003</v>
      </c>
    </row>
    <row r="8" spans="1:24" ht="40.5" customHeight="1" x14ac:dyDescent="0.25">
      <c r="A8" s="249"/>
      <c r="B8" s="239"/>
      <c r="C8" s="2" t="s">
        <v>67</v>
      </c>
      <c r="D8" s="1" t="s">
        <v>120</v>
      </c>
      <c r="E8" s="108" t="s">
        <v>12</v>
      </c>
      <c r="F8" s="1"/>
      <c r="G8" s="12">
        <v>0.8</v>
      </c>
      <c r="H8" s="35" t="s">
        <v>26</v>
      </c>
      <c r="I8" s="12">
        <v>1</v>
      </c>
      <c r="J8" s="35" t="s">
        <v>17</v>
      </c>
      <c r="K8" s="35" t="s">
        <v>119</v>
      </c>
      <c r="L8" s="81" t="e">
        <f>#REF!</f>
        <v>#REF!</v>
      </c>
      <c r="M8" s="89"/>
      <c r="N8" s="24"/>
      <c r="O8" s="62"/>
      <c r="P8" s="83"/>
      <c r="Q8" s="20" t="s">
        <v>123</v>
      </c>
      <c r="R8" s="239"/>
      <c r="S8" s="49"/>
      <c r="T8" s="6"/>
      <c r="U8" s="6"/>
      <c r="V8" s="6"/>
      <c r="W8" s="59"/>
      <c r="X8" s="59"/>
    </row>
    <row r="9" spans="1:24" ht="40.5" customHeight="1" x14ac:dyDescent="0.25">
      <c r="A9" s="245"/>
      <c r="B9" s="240"/>
      <c r="C9" s="2" t="s">
        <v>68</v>
      </c>
      <c r="D9" s="1" t="s">
        <v>125</v>
      </c>
      <c r="E9" s="108" t="s">
        <v>12</v>
      </c>
      <c r="F9" s="1"/>
      <c r="G9" s="12">
        <v>0.5</v>
      </c>
      <c r="H9" s="108" t="s">
        <v>116</v>
      </c>
      <c r="I9" s="12">
        <v>1</v>
      </c>
      <c r="J9" s="14" t="s">
        <v>17</v>
      </c>
      <c r="K9" s="14" t="s">
        <v>21</v>
      </c>
      <c r="L9" s="24" t="e">
        <f>#REF!</f>
        <v>#REF!</v>
      </c>
      <c r="M9" s="89" t="e">
        <f>#REF!</f>
        <v>#REF!</v>
      </c>
      <c r="N9" s="24" t="e">
        <f>#REF!</f>
        <v>#REF!</v>
      </c>
      <c r="O9" s="79" t="e">
        <f>#REF!</f>
        <v>#REF!</v>
      </c>
      <c r="P9" s="83" t="e">
        <f>AVERAGE(L9:O9)</f>
        <v>#REF!</v>
      </c>
      <c r="Q9" s="20" t="s">
        <v>123</v>
      </c>
      <c r="R9" s="240"/>
      <c r="S9" s="44"/>
      <c r="T9" s="6"/>
      <c r="U9" s="6"/>
      <c r="V9" s="6"/>
      <c r="W9" s="59">
        <v>0.80010000000000003</v>
      </c>
      <c r="X9" s="59">
        <v>0.89990000000000003</v>
      </c>
    </row>
    <row r="10" spans="1:24" ht="159" customHeight="1" x14ac:dyDescent="0.25">
      <c r="A10" s="261" t="s">
        <v>37</v>
      </c>
      <c r="B10" s="243" t="s">
        <v>51</v>
      </c>
      <c r="C10" s="2" t="s">
        <v>86</v>
      </c>
      <c r="D10" s="1" t="s">
        <v>177</v>
      </c>
      <c r="E10" s="108" t="s">
        <v>12</v>
      </c>
      <c r="F10" s="1"/>
      <c r="G10" s="12">
        <v>0.25</v>
      </c>
      <c r="H10" s="108" t="s">
        <v>178</v>
      </c>
      <c r="I10" s="12">
        <v>0.55000000000000004</v>
      </c>
      <c r="J10" s="48" t="s">
        <v>17</v>
      </c>
      <c r="K10" s="48" t="s">
        <v>21</v>
      </c>
      <c r="L10" s="24" t="e">
        <f>#REF!</f>
        <v>#REF!</v>
      </c>
      <c r="M10" s="89"/>
      <c r="N10" s="24"/>
      <c r="O10" s="79"/>
      <c r="P10" s="83"/>
      <c r="Q10" s="20" t="s">
        <v>179</v>
      </c>
      <c r="R10" s="243" t="s">
        <v>180</v>
      </c>
      <c r="S10" s="107"/>
      <c r="T10" s="107"/>
      <c r="U10" s="6"/>
      <c r="V10" s="6"/>
      <c r="W10" s="59"/>
      <c r="X10" s="59"/>
    </row>
    <row r="11" spans="1:24" ht="93.75" customHeight="1" x14ac:dyDescent="0.25">
      <c r="A11" s="262"/>
      <c r="B11" s="239"/>
      <c r="C11" s="2" t="s">
        <v>87</v>
      </c>
      <c r="D11" s="1" t="s">
        <v>181</v>
      </c>
      <c r="E11" s="108" t="s">
        <v>12</v>
      </c>
      <c r="F11" s="1"/>
      <c r="G11" s="12">
        <v>0.8</v>
      </c>
      <c r="H11" s="108" t="s">
        <v>182</v>
      </c>
      <c r="I11" s="12">
        <v>0.99</v>
      </c>
      <c r="J11" s="48" t="s">
        <v>17</v>
      </c>
      <c r="K11" s="48" t="s">
        <v>21</v>
      </c>
      <c r="L11" s="24" t="e">
        <f>#REF!</f>
        <v>#REF!</v>
      </c>
      <c r="M11" s="89"/>
      <c r="N11" s="24"/>
      <c r="O11" s="79"/>
      <c r="P11" s="83"/>
      <c r="Q11" s="20" t="s">
        <v>183</v>
      </c>
      <c r="R11" s="239"/>
      <c r="S11" s="106"/>
      <c r="T11" s="6"/>
      <c r="U11" s="6"/>
      <c r="V11" s="6"/>
      <c r="W11" s="59"/>
      <c r="X11" s="59"/>
    </row>
    <row r="12" spans="1:24" ht="55.5" customHeight="1" x14ac:dyDescent="0.25">
      <c r="A12" s="262"/>
      <c r="B12" s="239"/>
      <c r="C12" s="2" t="s">
        <v>88</v>
      </c>
      <c r="D12" s="1" t="s">
        <v>184</v>
      </c>
      <c r="E12" s="108" t="s">
        <v>12</v>
      </c>
      <c r="F12" s="1"/>
      <c r="G12" s="15">
        <v>0.1</v>
      </c>
      <c r="H12" s="15" t="s">
        <v>185</v>
      </c>
      <c r="I12" s="15">
        <v>0.2</v>
      </c>
      <c r="J12" s="26" t="s">
        <v>17</v>
      </c>
      <c r="K12" s="26" t="s">
        <v>21</v>
      </c>
      <c r="L12" s="24" t="e">
        <f>#REF!</f>
        <v>#REF!</v>
      </c>
      <c r="M12" s="62" t="e">
        <f>#REF!</f>
        <v>#REF!</v>
      </c>
      <c r="N12" s="82"/>
      <c r="O12" s="63" t="e">
        <f>#REF!</f>
        <v>#REF!</v>
      </c>
      <c r="P12" s="79" t="e">
        <f>AVERAGE(M12,O12)</f>
        <v>#REF!</v>
      </c>
      <c r="Q12" s="20" t="s">
        <v>186</v>
      </c>
      <c r="R12" s="239"/>
      <c r="S12" s="43"/>
      <c r="T12" s="6"/>
      <c r="U12" s="6"/>
      <c r="V12" s="6"/>
      <c r="W12" s="59">
        <v>0.70009999999999994</v>
      </c>
      <c r="X12" s="59">
        <v>0.79990000000000006</v>
      </c>
    </row>
    <row r="13" spans="1:24" ht="42" customHeight="1" x14ac:dyDescent="0.25">
      <c r="A13" s="263"/>
      <c r="B13" s="240"/>
      <c r="C13" s="2" t="s">
        <v>89</v>
      </c>
      <c r="D13" s="1" t="s">
        <v>187</v>
      </c>
      <c r="E13" s="108" t="s">
        <v>12</v>
      </c>
      <c r="F13" s="1"/>
      <c r="G13" s="103">
        <v>0.1</v>
      </c>
      <c r="H13" s="103" t="s">
        <v>188</v>
      </c>
      <c r="I13" s="103">
        <v>0.3</v>
      </c>
      <c r="J13" s="26" t="s">
        <v>17</v>
      </c>
      <c r="K13" s="26" t="s">
        <v>21</v>
      </c>
      <c r="L13" s="24" t="e">
        <f>#REF!</f>
        <v>#REF!</v>
      </c>
      <c r="M13" s="62" t="e">
        <f>#REF!</f>
        <v>#REF!</v>
      </c>
      <c r="N13" s="82"/>
      <c r="O13" s="62" t="e">
        <f>#REF!</f>
        <v>#REF!</v>
      </c>
      <c r="P13" s="79" t="e">
        <f>AVERAGE(M13,O13)</f>
        <v>#REF!</v>
      </c>
      <c r="Q13" s="20" t="s">
        <v>189</v>
      </c>
      <c r="R13" s="240"/>
      <c r="S13" s="43"/>
      <c r="T13" s="6"/>
      <c r="U13" s="6"/>
      <c r="V13" s="6"/>
      <c r="W13" s="59">
        <v>0.70009999999999994</v>
      </c>
      <c r="X13" s="59">
        <v>0.79990000000000006</v>
      </c>
    </row>
    <row r="14" spans="1:24" ht="45" customHeight="1" x14ac:dyDescent="0.25">
      <c r="A14" s="248" t="s">
        <v>37</v>
      </c>
      <c r="B14" s="243" t="s">
        <v>52</v>
      </c>
      <c r="C14" s="2" t="s">
        <v>69</v>
      </c>
      <c r="D14" s="1" t="s">
        <v>126</v>
      </c>
      <c r="E14" s="4" t="s">
        <v>127</v>
      </c>
      <c r="F14" s="1"/>
      <c r="G14" s="13">
        <v>0.5</v>
      </c>
      <c r="H14" s="13" t="s">
        <v>116</v>
      </c>
      <c r="I14" s="8">
        <v>1</v>
      </c>
      <c r="J14" s="14" t="s">
        <v>17</v>
      </c>
      <c r="K14" s="14" t="s">
        <v>24</v>
      </c>
      <c r="L14" s="25" t="e">
        <f>#REF!</f>
        <v>#REF!</v>
      </c>
      <c r="M14" s="62" t="e">
        <f>#REF!</f>
        <v>#REF!</v>
      </c>
      <c r="N14" s="25" t="e">
        <f>#REF!</f>
        <v>#REF!</v>
      </c>
      <c r="O14" s="90" t="e">
        <f>#REF!</f>
        <v>#REF!</v>
      </c>
      <c r="P14" s="79" t="e">
        <f>AVERAGE(L14,M14,N14,O14)</f>
        <v>#REF!</v>
      </c>
      <c r="Q14" s="106" t="s">
        <v>128</v>
      </c>
      <c r="R14" s="243" t="s">
        <v>129</v>
      </c>
      <c r="S14" s="106"/>
      <c r="T14" s="106"/>
      <c r="U14" s="6"/>
      <c r="V14" s="6"/>
      <c r="W14" s="59">
        <v>0.70009999999999994</v>
      </c>
      <c r="X14" s="59">
        <v>0.89990000000000003</v>
      </c>
    </row>
    <row r="15" spans="1:24" ht="43.5" customHeight="1" x14ac:dyDescent="0.25">
      <c r="A15" s="245"/>
      <c r="B15" s="240"/>
      <c r="C15" s="2" t="s">
        <v>70</v>
      </c>
      <c r="D15" s="1" t="s">
        <v>130</v>
      </c>
      <c r="E15" s="4" t="s">
        <v>127</v>
      </c>
      <c r="F15" s="1"/>
      <c r="G15" s="13">
        <v>0.5</v>
      </c>
      <c r="H15" s="13" t="s">
        <v>116</v>
      </c>
      <c r="I15" s="8">
        <v>1</v>
      </c>
      <c r="J15" s="14" t="s">
        <v>17</v>
      </c>
      <c r="K15" s="14" t="s">
        <v>24</v>
      </c>
      <c r="L15" s="24" t="e">
        <f>#REF!</f>
        <v>#REF!</v>
      </c>
      <c r="M15" s="63" t="e">
        <f>#REF!</f>
        <v>#REF!</v>
      </c>
      <c r="N15" s="25" t="e">
        <f>#REF!</f>
        <v>#REF!</v>
      </c>
      <c r="O15" s="63" t="e">
        <f>#REF!</f>
        <v>#REF!</v>
      </c>
      <c r="P15" s="79" t="e">
        <f>AVERAGE(L15,M15,N15,O15)</f>
        <v>#REF!</v>
      </c>
      <c r="Q15" s="106" t="s">
        <v>131</v>
      </c>
      <c r="R15" s="240"/>
      <c r="S15" s="43"/>
      <c r="T15" s="6"/>
      <c r="U15" s="6"/>
      <c r="V15" s="6"/>
      <c r="W15" s="59">
        <v>0.15010000000000001</v>
      </c>
      <c r="X15" s="59">
        <v>0.19989999999999999</v>
      </c>
    </row>
    <row r="16" spans="1:24" ht="25.5" x14ac:dyDescent="0.25">
      <c r="A16" s="248" t="s">
        <v>38</v>
      </c>
      <c r="B16" s="243" t="s">
        <v>53</v>
      </c>
      <c r="C16" s="2" t="s">
        <v>71</v>
      </c>
      <c r="D16" s="1" t="s">
        <v>132</v>
      </c>
      <c r="E16" s="4" t="s">
        <v>11</v>
      </c>
      <c r="F16" s="1"/>
      <c r="G16" s="15">
        <v>0.5</v>
      </c>
      <c r="H16" s="15" t="s">
        <v>36</v>
      </c>
      <c r="I16" s="15">
        <v>0.8</v>
      </c>
      <c r="J16" s="14" t="s">
        <v>17</v>
      </c>
      <c r="K16" s="14" t="s">
        <v>23</v>
      </c>
      <c r="L16" s="82"/>
      <c r="M16" s="63" t="e">
        <f>#REF!</f>
        <v>#REF!</v>
      </c>
      <c r="N16" s="82"/>
      <c r="O16" s="63" t="e">
        <f>#REF!</f>
        <v>#REF!</v>
      </c>
      <c r="P16" s="79" t="e">
        <f>AVERAGE(M16,O16)</f>
        <v>#REF!</v>
      </c>
      <c r="Q16" s="106" t="s">
        <v>133</v>
      </c>
      <c r="R16" s="243" t="s">
        <v>134</v>
      </c>
      <c r="S16" s="106"/>
      <c r="T16" s="106"/>
      <c r="U16" s="6"/>
      <c r="V16" s="6"/>
      <c r="W16" s="59">
        <v>0.80010000000000003</v>
      </c>
      <c r="X16" s="59">
        <v>0.89990000000000003</v>
      </c>
    </row>
    <row r="17" spans="1:24" ht="26.25" thickBot="1" x14ac:dyDescent="0.3">
      <c r="A17" s="245"/>
      <c r="B17" s="240"/>
      <c r="C17" s="2" t="s">
        <v>72</v>
      </c>
      <c r="D17" s="1" t="s">
        <v>132</v>
      </c>
      <c r="E17" s="73" t="s">
        <v>11</v>
      </c>
      <c r="F17" s="73" t="s">
        <v>44</v>
      </c>
      <c r="G17" s="15">
        <v>0.5</v>
      </c>
      <c r="H17" s="15" t="s">
        <v>36</v>
      </c>
      <c r="I17" s="15">
        <v>0.8</v>
      </c>
      <c r="J17" s="71" t="s">
        <v>17</v>
      </c>
      <c r="K17" s="71" t="s">
        <v>23</v>
      </c>
      <c r="L17" s="84"/>
      <c r="M17" s="91" t="e">
        <f>#REF!</f>
        <v>#REF!</v>
      </c>
      <c r="N17" s="84"/>
      <c r="O17" s="92" t="e">
        <f>#REF!</f>
        <v>#REF!</v>
      </c>
      <c r="P17" s="77" t="e">
        <f>AVERAGE(M17,O17)</f>
        <v>#REF!</v>
      </c>
      <c r="Q17" s="106" t="s">
        <v>135</v>
      </c>
      <c r="R17" s="240"/>
      <c r="S17" s="43"/>
      <c r="T17" s="6"/>
      <c r="U17" s="6"/>
      <c r="V17" s="6"/>
      <c r="W17" s="59">
        <v>0.80010000000000003</v>
      </c>
      <c r="X17" s="59">
        <v>0.89990000000000003</v>
      </c>
    </row>
    <row r="18" spans="1:24" ht="39" customHeight="1" thickBot="1" x14ac:dyDescent="0.3">
      <c r="A18" s="248" t="s">
        <v>38</v>
      </c>
      <c r="B18" s="243" t="s">
        <v>54</v>
      </c>
      <c r="C18" s="2" t="s">
        <v>73</v>
      </c>
      <c r="D18" s="74" t="s">
        <v>136</v>
      </c>
      <c r="E18" s="106" t="s">
        <v>12</v>
      </c>
      <c r="F18" s="74"/>
      <c r="G18" s="8">
        <v>0.8</v>
      </c>
      <c r="H18" s="75" t="s">
        <v>137</v>
      </c>
      <c r="I18" s="76">
        <v>1</v>
      </c>
      <c r="J18" s="48" t="s">
        <v>17</v>
      </c>
      <c r="K18" s="48" t="s">
        <v>119</v>
      </c>
      <c r="L18" s="24" t="e">
        <f>#REF!</f>
        <v>#REF!</v>
      </c>
      <c r="M18" s="98" t="e">
        <f>#REF!</f>
        <v>#REF!</v>
      </c>
      <c r="N18" s="100" t="e">
        <f>#REF!</f>
        <v>#REF!</v>
      </c>
      <c r="O18" s="101" t="e">
        <f>#REF!</f>
        <v>#REF!</v>
      </c>
      <c r="P18" s="99" t="e">
        <f>AVERAGE(L18,M18,N18:O18)</f>
        <v>#REF!</v>
      </c>
      <c r="Q18" s="106" t="s">
        <v>138</v>
      </c>
      <c r="R18" s="243" t="s">
        <v>139</v>
      </c>
      <c r="S18" s="106"/>
      <c r="T18" s="106"/>
      <c r="U18" s="6"/>
      <c r="V18" s="6"/>
      <c r="W18" s="59">
        <v>0.60009999999999997</v>
      </c>
      <c r="X18" s="59">
        <v>0.64990000000000003</v>
      </c>
    </row>
    <row r="19" spans="1:24" ht="27.75" customHeight="1" x14ac:dyDescent="0.25">
      <c r="A19" s="249"/>
      <c r="B19" s="239"/>
      <c r="C19" s="2" t="s">
        <v>74</v>
      </c>
      <c r="D19" s="74" t="s">
        <v>140</v>
      </c>
      <c r="E19" s="106" t="s">
        <v>12</v>
      </c>
      <c r="F19" s="74"/>
      <c r="G19" s="8">
        <v>0.8</v>
      </c>
      <c r="H19" s="75" t="s">
        <v>137</v>
      </c>
      <c r="I19" s="76">
        <v>1</v>
      </c>
      <c r="J19" s="48" t="s">
        <v>17</v>
      </c>
      <c r="K19" s="48" t="s">
        <v>119</v>
      </c>
      <c r="L19" s="93"/>
      <c r="M19" s="113"/>
      <c r="N19" s="114"/>
      <c r="O19" s="115"/>
      <c r="P19" s="116"/>
      <c r="Q19" s="106" t="s">
        <v>141</v>
      </c>
      <c r="R19" s="239"/>
      <c r="S19" s="106"/>
      <c r="T19" s="6"/>
      <c r="U19" s="6"/>
      <c r="V19" s="6"/>
      <c r="W19" s="59"/>
      <c r="X19" s="59"/>
    </row>
    <row r="20" spans="1:24" ht="43.5" customHeight="1" x14ac:dyDescent="0.25">
      <c r="A20" s="249"/>
      <c r="B20" s="239"/>
      <c r="C20" s="2" t="s">
        <v>75</v>
      </c>
      <c r="D20" s="74" t="s">
        <v>142</v>
      </c>
      <c r="E20" s="106" t="s">
        <v>12</v>
      </c>
      <c r="F20" s="74"/>
      <c r="G20" s="8">
        <v>0.9</v>
      </c>
      <c r="H20" s="75" t="s">
        <v>145</v>
      </c>
      <c r="I20" s="76">
        <v>1</v>
      </c>
      <c r="J20" s="48" t="s">
        <v>17</v>
      </c>
      <c r="K20" s="105" t="s">
        <v>21</v>
      </c>
      <c r="L20" s="93"/>
      <c r="M20" s="113"/>
      <c r="N20" s="114"/>
      <c r="O20" s="115"/>
      <c r="P20" s="116"/>
      <c r="Q20" s="106" t="s">
        <v>143</v>
      </c>
      <c r="R20" s="239"/>
      <c r="S20" s="106"/>
      <c r="T20" s="6"/>
      <c r="U20" s="6"/>
      <c r="V20" s="6"/>
      <c r="W20" s="59"/>
      <c r="X20" s="59"/>
    </row>
    <row r="21" spans="1:24" ht="32.25" customHeight="1" x14ac:dyDescent="0.25">
      <c r="A21" s="245"/>
      <c r="B21" s="240"/>
      <c r="C21" s="2" t="s">
        <v>76</v>
      </c>
      <c r="D21" s="74" t="s">
        <v>144</v>
      </c>
      <c r="E21" s="106" t="s">
        <v>11</v>
      </c>
      <c r="F21" s="74"/>
      <c r="G21" s="8">
        <v>0.9</v>
      </c>
      <c r="H21" s="75" t="s">
        <v>145</v>
      </c>
      <c r="I21" s="76">
        <v>1</v>
      </c>
      <c r="J21" s="72" t="s">
        <v>17</v>
      </c>
      <c r="K21" s="72" t="s">
        <v>119</v>
      </c>
      <c r="L21" s="93" t="e">
        <f>#REF!</f>
        <v>#REF!</v>
      </c>
      <c r="M21" s="94" t="e">
        <f>#REF!</f>
        <v>#REF!</v>
      </c>
      <c r="N21" s="93" t="e">
        <f>#REF!</f>
        <v>#REF!</v>
      </c>
      <c r="O21" s="94" t="e">
        <f>#REF!</f>
        <v>#REF!</v>
      </c>
      <c r="P21" s="85" t="e">
        <f>AVERAGE(L21,M21,N21:O21)</f>
        <v>#REF!</v>
      </c>
      <c r="Q21" s="106" t="s">
        <v>146</v>
      </c>
      <c r="R21" s="240"/>
      <c r="S21" s="43"/>
      <c r="T21" s="6"/>
      <c r="U21" s="6"/>
      <c r="V21" s="6"/>
      <c r="W21" s="59">
        <v>0.35010000000000002</v>
      </c>
      <c r="X21" s="59">
        <v>0.39900000000000002</v>
      </c>
    </row>
    <row r="22" spans="1:24" ht="38.25" customHeight="1" x14ac:dyDescent="0.25">
      <c r="A22" s="261" t="s">
        <v>38</v>
      </c>
      <c r="B22" s="264" t="s">
        <v>55</v>
      </c>
      <c r="C22" s="2" t="s">
        <v>77</v>
      </c>
      <c r="D22" s="1" t="s">
        <v>147</v>
      </c>
      <c r="E22" s="109" t="s">
        <v>11</v>
      </c>
      <c r="F22" s="1"/>
      <c r="G22" s="8">
        <v>0.9</v>
      </c>
      <c r="H22" s="75" t="s">
        <v>145</v>
      </c>
      <c r="I22" s="76">
        <v>1</v>
      </c>
      <c r="J22" s="105" t="s">
        <v>17</v>
      </c>
      <c r="K22" s="105" t="s">
        <v>119</v>
      </c>
      <c r="L22" s="93"/>
      <c r="M22" s="94"/>
      <c r="N22" s="93"/>
      <c r="O22" s="94"/>
      <c r="P22" s="85"/>
      <c r="Q22" s="106" t="s">
        <v>148</v>
      </c>
      <c r="R22" s="106" t="s">
        <v>149</v>
      </c>
      <c r="S22" s="106"/>
      <c r="T22" s="106"/>
      <c r="U22" s="6"/>
      <c r="V22" s="6"/>
      <c r="W22" s="59"/>
      <c r="X22" s="59"/>
    </row>
    <row r="23" spans="1:24" ht="39" customHeight="1" x14ac:dyDescent="0.25">
      <c r="A23" s="262"/>
      <c r="B23" s="265"/>
      <c r="C23" s="2" t="s">
        <v>78</v>
      </c>
      <c r="D23" s="1" t="s">
        <v>253</v>
      </c>
      <c r="E23" s="109" t="s">
        <v>127</v>
      </c>
      <c r="F23" s="1"/>
      <c r="G23" s="8">
        <v>0.7</v>
      </c>
      <c r="H23" s="75" t="s">
        <v>150</v>
      </c>
      <c r="I23" s="76">
        <v>1</v>
      </c>
      <c r="J23" s="105" t="s">
        <v>17</v>
      </c>
      <c r="K23" s="105" t="s">
        <v>119</v>
      </c>
      <c r="L23" s="93"/>
      <c r="M23" s="94"/>
      <c r="N23" s="93"/>
      <c r="O23" s="94"/>
      <c r="P23" s="85"/>
      <c r="Q23" s="106" t="s">
        <v>151</v>
      </c>
      <c r="R23" s="243" t="s">
        <v>152</v>
      </c>
      <c r="S23" s="106"/>
      <c r="T23" s="106"/>
      <c r="U23" s="6"/>
      <c r="V23" s="6"/>
      <c r="W23" s="59"/>
      <c r="X23" s="59"/>
    </row>
    <row r="24" spans="1:24" ht="38.25" x14ac:dyDescent="0.25">
      <c r="A24" s="262"/>
      <c r="B24" s="265"/>
      <c r="C24" s="2" t="s">
        <v>79</v>
      </c>
      <c r="D24" s="1" t="s">
        <v>254</v>
      </c>
      <c r="E24" s="109" t="s">
        <v>127</v>
      </c>
      <c r="F24" s="1"/>
      <c r="G24" s="8">
        <v>0.7</v>
      </c>
      <c r="H24" s="75" t="s">
        <v>150</v>
      </c>
      <c r="I24" s="76">
        <v>1</v>
      </c>
      <c r="J24" s="105" t="s">
        <v>17</v>
      </c>
      <c r="K24" s="105" t="s">
        <v>119</v>
      </c>
      <c r="L24" s="93"/>
      <c r="M24" s="94"/>
      <c r="N24" s="93"/>
      <c r="O24" s="94"/>
      <c r="P24" s="85"/>
      <c r="Q24" s="106" t="s">
        <v>153</v>
      </c>
      <c r="R24" s="239"/>
      <c r="S24" s="106"/>
      <c r="T24" s="6"/>
      <c r="U24" s="6"/>
      <c r="V24" s="6"/>
      <c r="W24" s="59"/>
      <c r="X24" s="59"/>
    </row>
    <row r="25" spans="1:24" ht="25.5" customHeight="1" x14ac:dyDescent="0.25">
      <c r="A25" s="262"/>
      <c r="B25" s="265"/>
      <c r="C25" s="2" t="s">
        <v>80</v>
      </c>
      <c r="D25" s="1" t="s">
        <v>255</v>
      </c>
      <c r="E25" s="109" t="s">
        <v>127</v>
      </c>
      <c r="F25" s="1"/>
      <c r="G25" s="8">
        <v>0.7</v>
      </c>
      <c r="H25" s="75" t="s">
        <v>150</v>
      </c>
      <c r="I25" s="76">
        <v>1</v>
      </c>
      <c r="J25" s="105" t="s">
        <v>17</v>
      </c>
      <c r="K25" s="105" t="s">
        <v>23</v>
      </c>
      <c r="L25" s="93"/>
      <c r="M25" s="94"/>
      <c r="N25" s="93"/>
      <c r="O25" s="94"/>
      <c r="P25" s="85"/>
      <c r="Q25" s="106" t="s">
        <v>154</v>
      </c>
      <c r="R25" s="240"/>
      <c r="S25" s="106"/>
      <c r="T25" s="6"/>
      <c r="U25" s="6"/>
      <c r="V25" s="6"/>
      <c r="W25" s="59"/>
      <c r="X25" s="59"/>
    </row>
    <row r="26" spans="1:24" ht="29.25" customHeight="1" x14ac:dyDescent="0.25">
      <c r="A26" s="262"/>
      <c r="B26" s="265"/>
      <c r="C26" s="2" t="s">
        <v>155</v>
      </c>
      <c r="D26" s="1" t="s">
        <v>256</v>
      </c>
      <c r="E26" s="109" t="s">
        <v>12</v>
      </c>
      <c r="F26" s="1"/>
      <c r="G26" s="119">
        <v>84</v>
      </c>
      <c r="H26" s="119">
        <v>159</v>
      </c>
      <c r="I26" s="119">
        <v>173</v>
      </c>
      <c r="J26" s="105" t="s">
        <v>156</v>
      </c>
      <c r="K26" s="105" t="s">
        <v>119</v>
      </c>
      <c r="L26" s="93"/>
      <c r="M26" s="94"/>
      <c r="N26" s="93"/>
      <c r="O26" s="94"/>
      <c r="P26" s="85"/>
      <c r="Q26" s="106" t="s">
        <v>157</v>
      </c>
      <c r="R26" s="106" t="s">
        <v>158</v>
      </c>
      <c r="S26" s="106"/>
      <c r="T26" s="106"/>
      <c r="U26" s="6"/>
      <c r="V26" s="6"/>
      <c r="W26" s="59"/>
      <c r="X26" s="59"/>
    </row>
    <row r="27" spans="1:24" ht="54.75" customHeight="1" x14ac:dyDescent="0.25">
      <c r="A27" s="262"/>
      <c r="B27" s="265"/>
      <c r="C27" s="2" t="s">
        <v>81</v>
      </c>
      <c r="D27" s="1" t="s">
        <v>159</v>
      </c>
      <c r="E27" s="109" t="s">
        <v>127</v>
      </c>
      <c r="F27" s="1"/>
      <c r="G27" s="8">
        <v>0.5</v>
      </c>
      <c r="H27" s="75" t="s">
        <v>160</v>
      </c>
      <c r="I27" s="76">
        <v>1</v>
      </c>
      <c r="J27" s="105" t="s">
        <v>17</v>
      </c>
      <c r="K27" s="105" t="s">
        <v>23</v>
      </c>
      <c r="L27" s="93"/>
      <c r="M27" s="94"/>
      <c r="N27" s="93"/>
      <c r="O27" s="94"/>
      <c r="P27" s="85"/>
      <c r="Q27" s="106" t="s">
        <v>161</v>
      </c>
      <c r="R27" s="106" t="s">
        <v>162</v>
      </c>
      <c r="S27" s="106"/>
      <c r="T27" s="106"/>
      <c r="U27" s="6"/>
      <c r="V27" s="6"/>
      <c r="W27" s="59"/>
      <c r="X27" s="59"/>
    </row>
    <row r="28" spans="1:24" ht="39.75" customHeight="1" x14ac:dyDescent="0.25">
      <c r="A28" s="263"/>
      <c r="B28" s="266"/>
      <c r="C28" s="2" t="s">
        <v>82</v>
      </c>
      <c r="D28" s="1" t="s">
        <v>163</v>
      </c>
      <c r="E28" s="109" t="s">
        <v>127</v>
      </c>
      <c r="F28" s="1"/>
      <c r="G28" s="8">
        <v>0.5</v>
      </c>
      <c r="H28" s="75" t="s">
        <v>160</v>
      </c>
      <c r="I28" s="76">
        <v>1</v>
      </c>
      <c r="J28" s="26" t="s">
        <v>17</v>
      </c>
      <c r="K28" s="26" t="s">
        <v>23</v>
      </c>
      <c r="L28" s="82"/>
      <c r="M28" s="63" t="e">
        <f>#REF!</f>
        <v>#REF!</v>
      </c>
      <c r="N28" s="82"/>
      <c r="O28" s="79" t="e">
        <f>#REF!</f>
        <v>#REF!</v>
      </c>
      <c r="P28" s="79" t="e">
        <f>AVERAGE(M28,O28)</f>
        <v>#REF!</v>
      </c>
      <c r="Q28" s="106" t="s">
        <v>164</v>
      </c>
      <c r="R28" s="106" t="s">
        <v>162</v>
      </c>
      <c r="S28" s="43"/>
      <c r="T28" s="6"/>
      <c r="U28" s="6"/>
      <c r="V28" s="6"/>
      <c r="W28" s="59">
        <v>0.80010000000000003</v>
      </c>
      <c r="X28" s="59">
        <v>0.89990000000000003</v>
      </c>
    </row>
    <row r="29" spans="1:24" ht="38.25" customHeight="1" x14ac:dyDescent="0.25">
      <c r="A29" s="261" t="s">
        <v>38</v>
      </c>
      <c r="B29" s="264" t="s">
        <v>56</v>
      </c>
      <c r="C29" s="2" t="s">
        <v>110</v>
      </c>
      <c r="D29" s="1" t="s">
        <v>238</v>
      </c>
      <c r="E29" s="112" t="s">
        <v>127</v>
      </c>
      <c r="F29" s="1"/>
      <c r="G29" s="8">
        <v>0.5</v>
      </c>
      <c r="H29" s="75" t="s">
        <v>239</v>
      </c>
      <c r="I29" s="76">
        <v>0.7</v>
      </c>
      <c r="J29" s="48" t="s">
        <v>17</v>
      </c>
      <c r="K29" s="48" t="s">
        <v>23</v>
      </c>
      <c r="L29" s="82"/>
      <c r="M29" s="63"/>
      <c r="N29" s="82"/>
      <c r="O29" s="79"/>
      <c r="P29" s="79"/>
      <c r="Q29" s="111" t="s">
        <v>240</v>
      </c>
      <c r="R29" s="243" t="s">
        <v>246</v>
      </c>
      <c r="S29" s="111"/>
      <c r="T29" s="111"/>
      <c r="U29" s="6"/>
      <c r="V29" s="6"/>
      <c r="W29" s="59"/>
      <c r="X29" s="59"/>
    </row>
    <row r="30" spans="1:24" ht="42" customHeight="1" x14ac:dyDescent="0.25">
      <c r="A30" s="262"/>
      <c r="B30" s="265"/>
      <c r="C30" s="2" t="s">
        <v>111</v>
      </c>
      <c r="D30" s="1" t="s">
        <v>241</v>
      </c>
      <c r="E30" s="112" t="s">
        <v>11</v>
      </c>
      <c r="F30" s="1"/>
      <c r="G30" s="8">
        <v>0.6</v>
      </c>
      <c r="H30" s="75" t="s">
        <v>242</v>
      </c>
      <c r="I30" s="76">
        <v>1</v>
      </c>
      <c r="J30" s="48" t="s">
        <v>17</v>
      </c>
      <c r="K30" s="48" t="s">
        <v>21</v>
      </c>
      <c r="L30" s="82"/>
      <c r="M30" s="63"/>
      <c r="N30" s="82"/>
      <c r="O30" s="79"/>
      <c r="P30" s="79"/>
      <c r="Q30" s="111" t="s">
        <v>243</v>
      </c>
      <c r="R30" s="239"/>
      <c r="S30" s="106"/>
      <c r="T30" s="6"/>
      <c r="U30" s="6"/>
      <c r="V30" s="6"/>
      <c r="W30" s="59"/>
      <c r="X30" s="59"/>
    </row>
    <row r="31" spans="1:24" ht="53.25" customHeight="1" x14ac:dyDescent="0.25">
      <c r="A31" s="263"/>
      <c r="B31" s="266"/>
      <c r="C31" s="2" t="s">
        <v>112</v>
      </c>
      <c r="D31" s="1" t="s">
        <v>244</v>
      </c>
      <c r="E31" s="112" t="s">
        <v>127</v>
      </c>
      <c r="F31" s="1"/>
      <c r="G31" s="15">
        <v>0</v>
      </c>
      <c r="H31" s="15">
        <v>0</v>
      </c>
      <c r="I31" s="120">
        <v>1E-3</v>
      </c>
      <c r="J31" s="48" t="s">
        <v>17</v>
      </c>
      <c r="K31" s="48" t="s">
        <v>23</v>
      </c>
      <c r="L31" s="82"/>
      <c r="M31" s="82"/>
      <c r="N31" s="82"/>
      <c r="O31" s="63" t="e">
        <f>+#REF!</f>
        <v>#REF!</v>
      </c>
      <c r="P31" s="79" t="e">
        <f>+AVERAGE(L31:O31)</f>
        <v>#REF!</v>
      </c>
      <c r="Q31" s="111" t="s">
        <v>245</v>
      </c>
      <c r="R31" s="240"/>
      <c r="S31" s="68"/>
      <c r="T31" s="6"/>
      <c r="U31" s="6"/>
      <c r="V31" s="6"/>
      <c r="W31" s="59"/>
      <c r="X31" s="59"/>
    </row>
    <row r="32" spans="1:24" ht="50.25" customHeight="1" x14ac:dyDescent="0.25">
      <c r="A32" s="261" t="s">
        <v>39</v>
      </c>
      <c r="B32" s="243" t="s">
        <v>57</v>
      </c>
      <c r="C32" s="2" t="s">
        <v>83</v>
      </c>
      <c r="D32" s="1" t="s">
        <v>165</v>
      </c>
      <c r="E32" s="109" t="s">
        <v>12</v>
      </c>
      <c r="F32" s="1"/>
      <c r="G32" s="15">
        <v>0.5</v>
      </c>
      <c r="H32" s="15" t="s">
        <v>116</v>
      </c>
      <c r="I32" s="15">
        <v>1</v>
      </c>
      <c r="J32" s="48" t="s">
        <v>17</v>
      </c>
      <c r="K32" s="48" t="s">
        <v>21</v>
      </c>
      <c r="L32" s="82"/>
      <c r="M32" s="82"/>
      <c r="N32" s="82"/>
      <c r="O32" s="63"/>
      <c r="P32" s="79"/>
      <c r="Q32" s="106" t="s">
        <v>166</v>
      </c>
      <c r="R32" s="106" t="s">
        <v>167</v>
      </c>
      <c r="S32" s="106"/>
      <c r="T32" s="106"/>
      <c r="U32" s="6"/>
      <c r="V32" s="6"/>
      <c r="W32" s="59"/>
      <c r="X32" s="59"/>
    </row>
    <row r="33" spans="1:24" ht="38.25" x14ac:dyDescent="0.25">
      <c r="A33" s="263"/>
      <c r="B33" s="240"/>
      <c r="C33" s="2" t="s">
        <v>84</v>
      </c>
      <c r="D33" s="1" t="s">
        <v>168</v>
      </c>
      <c r="E33" s="109" t="s">
        <v>12</v>
      </c>
      <c r="F33" s="1"/>
      <c r="G33" s="15">
        <v>0.5</v>
      </c>
      <c r="H33" s="15" t="s">
        <v>116</v>
      </c>
      <c r="I33" s="15">
        <v>1</v>
      </c>
      <c r="J33" s="48" t="s">
        <v>17</v>
      </c>
      <c r="K33" s="48" t="s">
        <v>21</v>
      </c>
      <c r="L33" s="82"/>
      <c r="M33" s="82"/>
      <c r="N33" s="82"/>
      <c r="O33" s="63" t="e">
        <f>+#REF!</f>
        <v>#REF!</v>
      </c>
      <c r="P33" s="79" t="e">
        <f>+AVERAGE(L33:O33)</f>
        <v>#REF!</v>
      </c>
      <c r="Q33" s="106" t="s">
        <v>169</v>
      </c>
      <c r="R33" s="106"/>
      <c r="S33" s="68"/>
      <c r="T33" s="6"/>
      <c r="U33" s="6"/>
      <c r="V33" s="6"/>
      <c r="W33" s="59"/>
      <c r="X33" s="59"/>
    </row>
    <row r="34" spans="1:24" ht="63.75" x14ac:dyDescent="0.25">
      <c r="A34" s="104" t="s">
        <v>39</v>
      </c>
      <c r="B34" s="67" t="s">
        <v>58</v>
      </c>
      <c r="C34" s="70"/>
      <c r="D34" s="1" t="s">
        <v>31</v>
      </c>
      <c r="E34" s="69" t="s">
        <v>11</v>
      </c>
      <c r="F34" s="69" t="s">
        <v>44</v>
      </c>
      <c r="G34" s="15">
        <v>0.9</v>
      </c>
      <c r="H34" s="15" t="s">
        <v>25</v>
      </c>
      <c r="I34" s="15">
        <v>1</v>
      </c>
      <c r="J34" s="48" t="s">
        <v>17</v>
      </c>
      <c r="K34" s="48" t="s">
        <v>24</v>
      </c>
      <c r="L34" s="82"/>
      <c r="M34" s="82"/>
      <c r="N34" s="82"/>
      <c r="O34" s="63" t="e">
        <f>+#REF!</f>
        <v>#REF!</v>
      </c>
      <c r="P34" s="79" t="e">
        <f>+AVERAGE(L34:O34)</f>
        <v>#REF!</v>
      </c>
      <c r="Q34" s="68" t="s">
        <v>35</v>
      </c>
      <c r="R34" s="68" t="s">
        <v>42</v>
      </c>
      <c r="S34" s="68"/>
      <c r="T34" s="6"/>
      <c r="U34" s="6"/>
      <c r="V34" s="6"/>
      <c r="W34" s="59"/>
      <c r="X34" s="59"/>
    </row>
    <row r="35" spans="1:24" ht="66" customHeight="1" x14ac:dyDescent="0.25">
      <c r="A35" s="261" t="s">
        <v>39</v>
      </c>
      <c r="B35" s="243" t="s">
        <v>59</v>
      </c>
      <c r="C35" s="39" t="s">
        <v>170</v>
      </c>
      <c r="D35" s="1" t="s">
        <v>171</v>
      </c>
      <c r="E35" s="109" t="s">
        <v>127</v>
      </c>
      <c r="F35" s="1"/>
      <c r="G35" s="15">
        <v>0.7</v>
      </c>
      <c r="H35" s="15" t="s">
        <v>22</v>
      </c>
      <c r="I35" s="15">
        <v>0.9</v>
      </c>
      <c r="J35" s="48" t="s">
        <v>17</v>
      </c>
      <c r="K35" s="48" t="s">
        <v>23</v>
      </c>
      <c r="L35" s="82"/>
      <c r="M35" s="82"/>
      <c r="N35" s="82"/>
      <c r="O35" s="63"/>
      <c r="P35" s="79"/>
      <c r="Q35" s="106" t="s">
        <v>172</v>
      </c>
      <c r="R35" s="106" t="s">
        <v>173</v>
      </c>
      <c r="S35" s="106"/>
      <c r="T35" s="106"/>
      <c r="U35" s="6"/>
      <c r="V35" s="6"/>
      <c r="W35" s="59"/>
      <c r="X35" s="59"/>
    </row>
    <row r="36" spans="1:24" ht="63.75" customHeight="1" x14ac:dyDescent="0.25">
      <c r="A36" s="263"/>
      <c r="B36" s="240"/>
      <c r="C36" s="39" t="s">
        <v>85</v>
      </c>
      <c r="D36" s="1" t="s">
        <v>174</v>
      </c>
      <c r="E36" s="109" t="s">
        <v>127</v>
      </c>
      <c r="F36" s="1"/>
      <c r="G36" s="15">
        <v>0.65</v>
      </c>
      <c r="H36" s="15" t="s">
        <v>175</v>
      </c>
      <c r="I36" s="15">
        <v>0.9</v>
      </c>
      <c r="J36" s="48" t="s">
        <v>17</v>
      </c>
      <c r="K36" s="48" t="s">
        <v>23</v>
      </c>
      <c r="L36" s="82"/>
      <c r="M36" s="82"/>
      <c r="N36" s="82"/>
      <c r="O36" s="63" t="e">
        <f>+#REF!</f>
        <v>#REF!</v>
      </c>
      <c r="P36" s="79" t="e">
        <f>+AVERAGE(L36:O36)</f>
        <v>#REF!</v>
      </c>
      <c r="Q36" s="106" t="s">
        <v>176</v>
      </c>
      <c r="R36" s="106"/>
      <c r="S36" s="68"/>
      <c r="T36" s="6"/>
      <c r="U36" s="6"/>
      <c r="V36" s="6"/>
      <c r="W36" s="59"/>
      <c r="X36" s="59"/>
    </row>
    <row r="37" spans="1:24" ht="51" customHeight="1" x14ac:dyDescent="0.25">
      <c r="A37" s="248" t="s">
        <v>39</v>
      </c>
      <c r="B37" s="243" t="s">
        <v>60</v>
      </c>
      <c r="C37" s="39" t="s">
        <v>105</v>
      </c>
      <c r="D37" s="1" t="s">
        <v>230</v>
      </c>
      <c r="E37" s="4" t="s">
        <v>127</v>
      </c>
      <c r="F37" s="1"/>
      <c r="G37" s="4">
        <v>0.5</v>
      </c>
      <c r="H37" s="23" t="s">
        <v>116</v>
      </c>
      <c r="I37" s="4">
        <v>1</v>
      </c>
      <c r="J37" s="23" t="s">
        <v>17</v>
      </c>
      <c r="K37" s="3" t="s">
        <v>23</v>
      </c>
      <c r="L37" s="95" t="e">
        <f>#REF!</f>
        <v>#REF!</v>
      </c>
      <c r="M37" s="96" t="e">
        <f>#REF!</f>
        <v>#REF!</v>
      </c>
      <c r="N37" s="95" t="e">
        <f>#REF!</f>
        <v>#REF!</v>
      </c>
      <c r="O37" s="64" t="e">
        <f>#REF!</f>
        <v>#REF!</v>
      </c>
      <c r="P37" s="87" t="e">
        <f>AVERAGE(L37,M37,N37,O37)</f>
        <v>#REF!</v>
      </c>
      <c r="Q37" s="106" t="s">
        <v>231</v>
      </c>
      <c r="R37" s="243" t="s">
        <v>232</v>
      </c>
      <c r="S37" s="106"/>
      <c r="T37" s="106"/>
      <c r="U37" s="6"/>
      <c r="V37" s="6"/>
      <c r="W37" s="23">
        <v>56</v>
      </c>
      <c r="X37" s="23">
        <v>60</v>
      </c>
    </row>
    <row r="38" spans="1:24" ht="25.5" x14ac:dyDescent="0.25">
      <c r="A38" s="249"/>
      <c r="B38" s="239"/>
      <c r="C38" s="39" t="s">
        <v>106</v>
      </c>
      <c r="D38" s="1" t="s">
        <v>233</v>
      </c>
      <c r="E38" s="4" t="s">
        <v>127</v>
      </c>
      <c r="F38" s="1"/>
      <c r="G38" s="4">
        <v>0.5</v>
      </c>
      <c r="H38" s="23" t="s">
        <v>116</v>
      </c>
      <c r="I38" s="4">
        <v>1</v>
      </c>
      <c r="J38" s="23" t="s">
        <v>17</v>
      </c>
      <c r="K38" s="109" t="s">
        <v>23</v>
      </c>
      <c r="L38" s="95" t="e">
        <f>#REF!</f>
        <v>#REF!</v>
      </c>
      <c r="M38" s="96" t="e">
        <f>#REF!</f>
        <v>#REF!</v>
      </c>
      <c r="N38" s="95" t="e">
        <f>#REF!</f>
        <v>#REF!</v>
      </c>
      <c r="O38" s="64" t="e">
        <f>#REF!</f>
        <v>#REF!</v>
      </c>
      <c r="P38" s="87" t="e">
        <f>AVERAGE(L38,M38,N38,O38)</f>
        <v>#REF!</v>
      </c>
      <c r="Q38" s="106" t="s">
        <v>231</v>
      </c>
      <c r="R38" s="239"/>
      <c r="S38" s="43"/>
      <c r="T38" s="6"/>
      <c r="U38" s="6"/>
      <c r="V38" s="6"/>
      <c r="W38" s="23">
        <v>56</v>
      </c>
      <c r="X38" s="23">
        <v>60</v>
      </c>
    </row>
    <row r="39" spans="1:24" ht="25.5" x14ac:dyDescent="0.25">
      <c r="A39" s="249"/>
      <c r="B39" s="239"/>
      <c r="C39" s="39" t="s">
        <v>107</v>
      </c>
      <c r="D39" s="1" t="s">
        <v>234</v>
      </c>
      <c r="E39" s="4" t="s">
        <v>12</v>
      </c>
      <c r="F39" s="1"/>
      <c r="G39" s="4">
        <v>0.5</v>
      </c>
      <c r="H39" s="23" t="s">
        <v>116</v>
      </c>
      <c r="I39" s="4">
        <v>1</v>
      </c>
      <c r="J39" s="23" t="s">
        <v>17</v>
      </c>
      <c r="K39" s="109" t="s">
        <v>23</v>
      </c>
      <c r="L39" s="95" t="e">
        <f>#REF!</f>
        <v>#REF!</v>
      </c>
      <c r="M39" s="96" t="e">
        <f>#REF!</f>
        <v>#REF!</v>
      </c>
      <c r="N39" s="95" t="e">
        <f>#REF!</f>
        <v>#REF!</v>
      </c>
      <c r="O39" s="64" t="e">
        <f>#REF!</f>
        <v>#REF!</v>
      </c>
      <c r="P39" s="87" t="e">
        <f>AVERAGE(L39,M39,N39,O39)</f>
        <v>#REF!</v>
      </c>
      <c r="Q39" s="106" t="s">
        <v>231</v>
      </c>
      <c r="R39" s="239"/>
      <c r="S39" s="43"/>
      <c r="T39" s="6"/>
      <c r="U39" s="6"/>
      <c r="V39" s="6"/>
      <c r="W39" s="23">
        <v>56</v>
      </c>
      <c r="X39" s="23">
        <v>60</v>
      </c>
    </row>
    <row r="40" spans="1:24" ht="38.25" x14ac:dyDescent="0.25">
      <c r="A40" s="249"/>
      <c r="B40" s="239"/>
      <c r="C40" s="39" t="s">
        <v>108</v>
      </c>
      <c r="D40" s="1" t="s">
        <v>235</v>
      </c>
      <c r="E40" s="4" t="s">
        <v>12</v>
      </c>
      <c r="F40" s="1"/>
      <c r="G40" s="4">
        <v>0.5</v>
      </c>
      <c r="H40" s="23" t="s">
        <v>116</v>
      </c>
      <c r="I40" s="4">
        <v>1</v>
      </c>
      <c r="J40" s="23" t="s">
        <v>17</v>
      </c>
      <c r="K40" s="109" t="s">
        <v>23</v>
      </c>
      <c r="L40" s="95"/>
      <c r="M40" s="96"/>
      <c r="N40" s="95"/>
      <c r="O40" s="64"/>
      <c r="P40" s="87"/>
      <c r="Q40" s="106" t="s">
        <v>236</v>
      </c>
      <c r="R40" s="239"/>
      <c r="S40" s="106"/>
      <c r="T40" s="6"/>
      <c r="U40" s="6"/>
      <c r="V40" s="6"/>
      <c r="W40" s="23"/>
      <c r="X40" s="23"/>
    </row>
    <row r="41" spans="1:24" ht="25.5" x14ac:dyDescent="0.25">
      <c r="A41" s="245"/>
      <c r="B41" s="240"/>
      <c r="C41" s="39" t="s">
        <v>109</v>
      </c>
      <c r="D41" s="1" t="s">
        <v>237</v>
      </c>
      <c r="E41" s="4" t="s">
        <v>12</v>
      </c>
      <c r="F41" s="1"/>
      <c r="G41" s="4">
        <v>0.5</v>
      </c>
      <c r="H41" s="23" t="s">
        <v>116</v>
      </c>
      <c r="I41" s="4">
        <v>1</v>
      </c>
      <c r="J41" s="23" t="s">
        <v>17</v>
      </c>
      <c r="K41" s="3" t="s">
        <v>119</v>
      </c>
      <c r="L41" s="95" t="e">
        <f>#REF!</f>
        <v>#REF!</v>
      </c>
      <c r="M41" s="96" t="e">
        <f>#REF!</f>
        <v>#REF!</v>
      </c>
      <c r="N41" s="95" t="e">
        <f>#REF!</f>
        <v>#REF!</v>
      </c>
      <c r="O41" s="64" t="e">
        <f>#REF!</f>
        <v>#REF!</v>
      </c>
      <c r="P41" s="87" t="e">
        <f>AVERAGE(L41,M41,N41,O41)</f>
        <v>#REF!</v>
      </c>
      <c r="Q41" s="106" t="s">
        <v>236</v>
      </c>
      <c r="R41" s="240"/>
      <c r="S41" s="43"/>
      <c r="T41" s="6"/>
      <c r="U41" s="6"/>
      <c r="V41" s="6"/>
      <c r="W41" s="23">
        <v>56</v>
      </c>
      <c r="X41" s="23">
        <v>60</v>
      </c>
    </row>
    <row r="42" spans="1:24" ht="68.25" customHeight="1" x14ac:dyDescent="0.25">
      <c r="A42" s="261" t="s">
        <v>39</v>
      </c>
      <c r="B42" s="243" t="s">
        <v>61</v>
      </c>
      <c r="C42" s="39" t="s">
        <v>90</v>
      </c>
      <c r="D42" s="1" t="s">
        <v>190</v>
      </c>
      <c r="E42" s="48" t="s">
        <v>12</v>
      </c>
      <c r="F42" s="1"/>
      <c r="G42" s="23"/>
      <c r="H42" s="23"/>
      <c r="I42" s="37">
        <v>1</v>
      </c>
      <c r="J42" s="23" t="s">
        <v>17</v>
      </c>
      <c r="K42" s="109" t="s">
        <v>21</v>
      </c>
      <c r="L42" s="95"/>
      <c r="M42" s="96"/>
      <c r="N42" s="95"/>
      <c r="O42" s="64"/>
      <c r="P42" s="87"/>
      <c r="Q42" s="106" t="s">
        <v>191</v>
      </c>
      <c r="R42" s="243" t="s">
        <v>192</v>
      </c>
      <c r="S42" s="106"/>
      <c r="T42" s="106"/>
      <c r="U42" s="6"/>
      <c r="V42" s="6"/>
      <c r="W42" s="23"/>
      <c r="X42" s="23"/>
    </row>
    <row r="43" spans="1:24" ht="53.25" customHeight="1" x14ac:dyDescent="0.25">
      <c r="A43" s="262"/>
      <c r="B43" s="239"/>
      <c r="C43" s="39" t="s">
        <v>91</v>
      </c>
      <c r="D43" s="1" t="s">
        <v>193</v>
      </c>
      <c r="E43" s="48" t="s">
        <v>12</v>
      </c>
      <c r="F43" s="1"/>
      <c r="G43" s="37">
        <v>0.8</v>
      </c>
      <c r="H43" s="48" t="s">
        <v>26</v>
      </c>
      <c r="I43" s="37">
        <v>1</v>
      </c>
      <c r="J43" s="23" t="s">
        <v>17</v>
      </c>
      <c r="K43" s="109" t="s">
        <v>119</v>
      </c>
      <c r="L43" s="95"/>
      <c r="M43" s="96"/>
      <c r="N43" s="95"/>
      <c r="O43" s="64"/>
      <c r="P43" s="87"/>
      <c r="Q43" s="106" t="s">
        <v>194</v>
      </c>
      <c r="R43" s="240"/>
      <c r="S43" s="106"/>
      <c r="T43" s="106"/>
      <c r="U43" s="6"/>
      <c r="V43" s="6"/>
      <c r="W43" s="23"/>
      <c r="X43" s="23"/>
    </row>
    <row r="44" spans="1:24" ht="33.75" customHeight="1" x14ac:dyDescent="0.25">
      <c r="A44" s="262"/>
      <c r="B44" s="239"/>
      <c r="C44" s="39" t="s">
        <v>92</v>
      </c>
      <c r="D44" s="1" t="s">
        <v>195</v>
      </c>
      <c r="E44" s="48" t="s">
        <v>127</v>
      </c>
      <c r="F44" s="1"/>
      <c r="G44" s="37">
        <v>0.05</v>
      </c>
      <c r="H44" s="48" t="s">
        <v>196</v>
      </c>
      <c r="I44" s="37">
        <v>0</v>
      </c>
      <c r="J44" s="23" t="s">
        <v>17</v>
      </c>
      <c r="K44" s="109" t="s">
        <v>119</v>
      </c>
      <c r="L44" s="95"/>
      <c r="M44" s="96"/>
      <c r="N44" s="95"/>
      <c r="O44" s="64"/>
      <c r="P44" s="87"/>
      <c r="Q44" s="106" t="s">
        <v>197</v>
      </c>
      <c r="R44" s="243" t="s">
        <v>212</v>
      </c>
      <c r="S44" s="106"/>
      <c r="T44" s="6"/>
      <c r="U44" s="6"/>
      <c r="V44" s="6"/>
      <c r="W44" s="23"/>
      <c r="X44" s="23"/>
    </row>
    <row r="45" spans="1:24" ht="38.25" customHeight="1" x14ac:dyDescent="0.25">
      <c r="A45" s="262"/>
      <c r="B45" s="239"/>
      <c r="C45" s="39" t="s">
        <v>93</v>
      </c>
      <c r="D45" s="1" t="s">
        <v>198</v>
      </c>
      <c r="E45" s="48" t="s">
        <v>127</v>
      </c>
      <c r="F45" s="1"/>
      <c r="G45" s="37">
        <v>0.05</v>
      </c>
      <c r="H45" s="48" t="s">
        <v>196</v>
      </c>
      <c r="I45" s="37">
        <v>0</v>
      </c>
      <c r="J45" s="23" t="s">
        <v>17</v>
      </c>
      <c r="K45" s="109" t="s">
        <v>119</v>
      </c>
      <c r="L45" s="95"/>
      <c r="M45" s="96"/>
      <c r="N45" s="95"/>
      <c r="O45" s="64"/>
      <c r="P45" s="87"/>
      <c r="Q45" s="106" t="s">
        <v>199</v>
      </c>
      <c r="R45" s="239"/>
      <c r="S45" s="106"/>
      <c r="T45" s="6"/>
      <c r="U45" s="6"/>
      <c r="V45" s="6"/>
      <c r="W45" s="23"/>
      <c r="X45" s="23"/>
    </row>
    <row r="46" spans="1:24" ht="31.5" customHeight="1" x14ac:dyDescent="0.25">
      <c r="A46" s="262"/>
      <c r="B46" s="239"/>
      <c r="C46" s="39" t="s">
        <v>94</v>
      </c>
      <c r="D46" s="1" t="s">
        <v>200</v>
      </c>
      <c r="E46" s="48" t="s">
        <v>127</v>
      </c>
      <c r="F46" s="1"/>
      <c r="G46" s="37">
        <v>0.05</v>
      </c>
      <c r="H46" s="48" t="s">
        <v>196</v>
      </c>
      <c r="I46" s="37">
        <v>0</v>
      </c>
      <c r="J46" s="23" t="s">
        <v>17</v>
      </c>
      <c r="K46" s="109" t="s">
        <v>119</v>
      </c>
      <c r="L46" s="95"/>
      <c r="M46" s="96"/>
      <c r="N46" s="95"/>
      <c r="O46" s="64"/>
      <c r="P46" s="87"/>
      <c r="Q46" s="106" t="s">
        <v>201</v>
      </c>
      <c r="R46" s="239"/>
      <c r="S46" s="106"/>
      <c r="T46" s="6"/>
      <c r="U46" s="6"/>
      <c r="V46" s="6"/>
      <c r="W46" s="23"/>
      <c r="X46" s="23"/>
    </row>
    <row r="47" spans="1:24" ht="38.25" customHeight="1" x14ac:dyDescent="0.25">
      <c r="A47" s="262"/>
      <c r="B47" s="239"/>
      <c r="C47" s="39" t="s">
        <v>95</v>
      </c>
      <c r="D47" s="1" t="s">
        <v>202</v>
      </c>
      <c r="E47" s="48" t="s">
        <v>127</v>
      </c>
      <c r="F47" s="1"/>
      <c r="G47" s="37">
        <v>0.05</v>
      </c>
      <c r="H47" s="48" t="s">
        <v>196</v>
      </c>
      <c r="I47" s="37">
        <v>0</v>
      </c>
      <c r="J47" s="23" t="s">
        <v>17</v>
      </c>
      <c r="K47" s="109" t="s">
        <v>119</v>
      </c>
      <c r="L47" s="95"/>
      <c r="M47" s="96"/>
      <c r="N47" s="95"/>
      <c r="O47" s="64"/>
      <c r="P47" s="87"/>
      <c r="Q47" s="106" t="s">
        <v>203</v>
      </c>
      <c r="R47" s="239"/>
      <c r="S47" s="106"/>
      <c r="T47" s="106"/>
      <c r="U47" s="6"/>
      <c r="V47" s="6"/>
      <c r="W47" s="23"/>
      <c r="X47" s="23"/>
    </row>
    <row r="48" spans="1:24" ht="63" customHeight="1" x14ac:dyDescent="0.25">
      <c r="A48" s="262"/>
      <c r="B48" s="239"/>
      <c r="C48" s="39" t="s">
        <v>96</v>
      </c>
      <c r="D48" s="1" t="s">
        <v>204</v>
      </c>
      <c r="E48" s="48" t="s">
        <v>12</v>
      </c>
      <c r="F48" s="1"/>
      <c r="G48" s="23">
        <v>3</v>
      </c>
      <c r="H48" s="23">
        <v>2</v>
      </c>
      <c r="I48" s="23">
        <v>1</v>
      </c>
      <c r="J48" s="23" t="s">
        <v>156</v>
      </c>
      <c r="K48" s="109" t="s">
        <v>119</v>
      </c>
      <c r="L48" s="95"/>
      <c r="M48" s="96"/>
      <c r="N48" s="95"/>
      <c r="O48" s="64"/>
      <c r="P48" s="87"/>
      <c r="Q48" s="106" t="s">
        <v>205</v>
      </c>
      <c r="R48" s="240"/>
      <c r="S48" s="106"/>
      <c r="T48" s="106"/>
      <c r="U48" s="6"/>
      <c r="V48" s="6"/>
      <c r="W48" s="23"/>
      <c r="X48" s="23"/>
    </row>
    <row r="49" spans="1:24" ht="40.5" customHeight="1" x14ac:dyDescent="0.25">
      <c r="A49" s="262"/>
      <c r="B49" s="239"/>
      <c r="C49" s="39" t="s">
        <v>97</v>
      </c>
      <c r="D49" s="1" t="s">
        <v>206</v>
      </c>
      <c r="E49" s="48" t="s">
        <v>12</v>
      </c>
      <c r="F49" s="1"/>
      <c r="G49" s="23"/>
      <c r="H49" s="23"/>
      <c r="I49" s="37">
        <v>1</v>
      </c>
      <c r="J49" s="23" t="s">
        <v>17</v>
      </c>
      <c r="K49" s="109" t="s">
        <v>119</v>
      </c>
      <c r="L49" s="95"/>
      <c r="M49" s="96"/>
      <c r="N49" s="95"/>
      <c r="O49" s="64"/>
      <c r="P49" s="87"/>
      <c r="Q49" s="106" t="s">
        <v>207</v>
      </c>
      <c r="R49" s="243" t="s">
        <v>211</v>
      </c>
      <c r="S49" s="106"/>
      <c r="T49" s="106"/>
      <c r="U49" s="6"/>
      <c r="V49" s="6"/>
      <c r="W49" s="23"/>
      <c r="X49" s="23"/>
    </row>
    <row r="50" spans="1:24" ht="36" customHeight="1" x14ac:dyDescent="0.25">
      <c r="A50" s="263"/>
      <c r="B50" s="240"/>
      <c r="C50" s="39" t="s">
        <v>98</v>
      </c>
      <c r="D50" s="1" t="s">
        <v>208</v>
      </c>
      <c r="E50" s="48" t="s">
        <v>127</v>
      </c>
      <c r="F50" s="1"/>
      <c r="G50" s="37">
        <v>0.8</v>
      </c>
      <c r="H50" s="48" t="s">
        <v>209</v>
      </c>
      <c r="I50" s="37">
        <v>1</v>
      </c>
      <c r="J50" s="23" t="s">
        <v>17</v>
      </c>
      <c r="K50" s="109" t="s">
        <v>119</v>
      </c>
      <c r="L50" s="95" t="e">
        <f>#REF!</f>
        <v>#REF!</v>
      </c>
      <c r="M50" s="64" t="e">
        <f>#REF!</f>
        <v>#REF!</v>
      </c>
      <c r="N50" s="97" t="e">
        <f>#REF!</f>
        <v>#REF!</v>
      </c>
      <c r="O50" s="64" t="e">
        <f>#REF!</f>
        <v>#REF!</v>
      </c>
      <c r="P50" s="87" t="e">
        <f>AVERAGE(L50,M50,N50,O50)</f>
        <v>#REF!</v>
      </c>
      <c r="Q50" s="106" t="s">
        <v>210</v>
      </c>
      <c r="R50" s="240"/>
      <c r="S50" s="106"/>
      <c r="T50" s="106"/>
      <c r="U50" s="6"/>
      <c r="V50" s="6"/>
      <c r="W50" s="23">
        <v>11</v>
      </c>
      <c r="X50" s="23">
        <v>15</v>
      </c>
    </row>
    <row r="51" spans="1:24" ht="39.75" customHeight="1" x14ac:dyDescent="0.25">
      <c r="A51" s="248" t="s">
        <v>39</v>
      </c>
      <c r="B51" s="243" t="s">
        <v>13</v>
      </c>
      <c r="C51" s="39" t="s">
        <v>99</v>
      </c>
      <c r="D51" s="1" t="s">
        <v>213</v>
      </c>
      <c r="E51" s="48" t="s">
        <v>12</v>
      </c>
      <c r="F51" s="1"/>
      <c r="G51" s="37">
        <v>0.5</v>
      </c>
      <c r="H51" s="36" t="s">
        <v>116</v>
      </c>
      <c r="I51" s="37">
        <v>1</v>
      </c>
      <c r="J51" s="36" t="s">
        <v>17</v>
      </c>
      <c r="K51" s="36" t="s">
        <v>119</v>
      </c>
      <c r="L51" s="86"/>
      <c r="M51" s="63" t="e">
        <f>#REF!</f>
        <v>#REF!</v>
      </c>
      <c r="N51" s="88"/>
      <c r="O51" s="79" t="e">
        <f>#REF!</f>
        <v>#REF!</v>
      </c>
      <c r="P51" s="79" t="e">
        <f>AVERAGE(M51,O51)</f>
        <v>#REF!</v>
      </c>
      <c r="Q51" s="106" t="s">
        <v>214</v>
      </c>
      <c r="R51" s="243" t="s">
        <v>215</v>
      </c>
      <c r="S51" s="106"/>
      <c r="T51" s="106"/>
      <c r="U51" s="6"/>
      <c r="V51" s="6"/>
      <c r="W51" s="59">
        <v>0.50009999999999999</v>
      </c>
      <c r="X51" s="59">
        <v>0.79990000000000006</v>
      </c>
    </row>
    <row r="52" spans="1:24" ht="25.5" customHeight="1" x14ac:dyDescent="0.25">
      <c r="A52" s="249"/>
      <c r="B52" s="239"/>
      <c r="C52" s="39" t="s">
        <v>100</v>
      </c>
      <c r="D52" s="1" t="s">
        <v>216</v>
      </c>
      <c r="E52" s="48" t="s">
        <v>12</v>
      </c>
      <c r="F52" s="1"/>
      <c r="G52" s="37">
        <v>0.5</v>
      </c>
      <c r="H52" s="48" t="s">
        <v>116</v>
      </c>
      <c r="I52" s="37">
        <v>1</v>
      </c>
      <c r="J52" s="36" t="s">
        <v>17</v>
      </c>
      <c r="K52" s="36" t="s">
        <v>119</v>
      </c>
      <c r="L52" s="86"/>
      <c r="M52" s="63" t="e">
        <f>#REF!</f>
        <v>#REF!</v>
      </c>
      <c r="N52" s="88"/>
      <c r="O52" s="62" t="e">
        <f>#REF!</f>
        <v>#REF!</v>
      </c>
      <c r="P52" s="79" t="e">
        <f>AVERAGE(M52,O52)</f>
        <v>#REF!</v>
      </c>
      <c r="Q52" s="106" t="s">
        <v>217</v>
      </c>
      <c r="R52" s="239"/>
      <c r="S52" s="43"/>
      <c r="T52" s="6"/>
      <c r="U52" s="6"/>
      <c r="V52" s="6"/>
      <c r="W52" s="59">
        <v>0.80010000000000003</v>
      </c>
      <c r="X52" s="59">
        <v>0.99990000000000001</v>
      </c>
    </row>
    <row r="53" spans="1:24" ht="25.5" x14ac:dyDescent="0.25">
      <c r="A53" s="249"/>
      <c r="B53" s="239"/>
      <c r="C53" s="39" t="s">
        <v>101</v>
      </c>
      <c r="D53" s="1" t="s">
        <v>218</v>
      </c>
      <c r="E53" s="48" t="s">
        <v>12</v>
      </c>
      <c r="F53" s="1"/>
      <c r="G53" s="37">
        <v>0.5</v>
      </c>
      <c r="H53" s="48" t="s">
        <v>116</v>
      </c>
      <c r="I53" s="37">
        <v>1</v>
      </c>
      <c r="J53" s="14" t="s">
        <v>17</v>
      </c>
      <c r="K53" s="48" t="s">
        <v>119</v>
      </c>
      <c r="L53" s="82"/>
      <c r="M53" s="65"/>
      <c r="N53" s="82"/>
      <c r="O53" s="62" t="e">
        <f>#REF!</f>
        <v>#REF!</v>
      </c>
      <c r="P53" s="79" t="e">
        <f>O53</f>
        <v>#REF!</v>
      </c>
      <c r="Q53" s="106" t="s">
        <v>219</v>
      </c>
      <c r="R53" s="240"/>
      <c r="S53" s="43"/>
      <c r="T53" s="6"/>
      <c r="U53" s="6"/>
      <c r="V53" s="6"/>
      <c r="W53" s="59">
        <v>0.80010000000000003</v>
      </c>
      <c r="X53" s="59">
        <v>0.99990000000000001</v>
      </c>
    </row>
    <row r="54" spans="1:24" ht="54.75" customHeight="1" x14ac:dyDescent="0.25">
      <c r="A54" s="248" t="s">
        <v>39</v>
      </c>
      <c r="B54" s="243" t="s">
        <v>62</v>
      </c>
      <c r="C54" s="39" t="s">
        <v>102</v>
      </c>
      <c r="D54" s="5" t="s">
        <v>220</v>
      </c>
      <c r="E54" s="48" t="s">
        <v>11</v>
      </c>
      <c r="F54" s="5"/>
      <c r="G54" s="16">
        <v>0.4</v>
      </c>
      <c r="H54" s="16" t="s">
        <v>221</v>
      </c>
      <c r="I54" s="16">
        <v>0.8</v>
      </c>
      <c r="J54" s="14" t="s">
        <v>17</v>
      </c>
      <c r="K54" s="14" t="s">
        <v>24</v>
      </c>
      <c r="L54" s="24" t="e">
        <f>#REF!</f>
        <v>#REF!</v>
      </c>
      <c r="M54" s="90" t="e">
        <f>#REF!</f>
        <v>#REF!</v>
      </c>
      <c r="N54" s="63" t="e">
        <f>#REF!</f>
        <v>#REF!</v>
      </c>
      <c r="O54" s="63" t="e">
        <f>#REF!/4</f>
        <v>#REF!</v>
      </c>
      <c r="P54" s="79" t="e">
        <f>AVERAGE(L54,M54,N54,O54)</f>
        <v>#REF!</v>
      </c>
      <c r="Q54" s="106" t="s">
        <v>222</v>
      </c>
      <c r="R54" s="243" t="s">
        <v>223</v>
      </c>
      <c r="S54" s="106"/>
      <c r="T54" s="106"/>
      <c r="U54" s="6"/>
      <c r="V54" s="6"/>
      <c r="W54" s="59">
        <v>0.1701</v>
      </c>
      <c r="X54" s="60">
        <v>0.24989999999999998</v>
      </c>
    </row>
    <row r="55" spans="1:24" ht="42" customHeight="1" x14ac:dyDescent="0.25">
      <c r="A55" s="249"/>
      <c r="B55" s="239"/>
      <c r="C55" s="39" t="s">
        <v>103</v>
      </c>
      <c r="D55" s="5" t="s">
        <v>224</v>
      </c>
      <c r="E55" s="48" t="s">
        <v>12</v>
      </c>
      <c r="F55" s="5"/>
      <c r="G55" s="16">
        <v>0.5</v>
      </c>
      <c r="H55" s="16" t="s">
        <v>225</v>
      </c>
      <c r="I55" s="16">
        <v>1</v>
      </c>
      <c r="J55" s="48" t="s">
        <v>17</v>
      </c>
      <c r="K55" s="48" t="s">
        <v>23</v>
      </c>
      <c r="L55" s="24"/>
      <c r="M55" s="90"/>
      <c r="N55" s="63"/>
      <c r="O55" s="63"/>
      <c r="P55" s="79"/>
      <c r="Q55" s="106" t="s">
        <v>226</v>
      </c>
      <c r="R55" s="239"/>
      <c r="S55" s="106"/>
      <c r="T55" s="6"/>
      <c r="U55" s="6"/>
      <c r="V55" s="6"/>
      <c r="W55" s="59"/>
      <c r="X55" s="60"/>
    </row>
    <row r="56" spans="1:24" ht="40.5" customHeight="1" x14ac:dyDescent="0.25">
      <c r="A56" s="245"/>
      <c r="B56" s="240"/>
      <c r="C56" s="39" t="s">
        <v>104</v>
      </c>
      <c r="D56" s="5" t="s">
        <v>227</v>
      </c>
      <c r="E56" s="48" t="s">
        <v>12</v>
      </c>
      <c r="F56" s="5"/>
      <c r="G56" s="12">
        <v>0.1</v>
      </c>
      <c r="H56" s="12" t="s">
        <v>228</v>
      </c>
      <c r="I56" s="12">
        <v>0.01</v>
      </c>
      <c r="J56" s="14" t="s">
        <v>17</v>
      </c>
      <c r="K56" s="14" t="s">
        <v>24</v>
      </c>
      <c r="L56" s="24" t="e">
        <f>#REF!</f>
        <v>#REF!</v>
      </c>
      <c r="M56" s="90" t="e">
        <f>#REF!</f>
        <v>#REF!</v>
      </c>
      <c r="N56" s="63" t="e">
        <f>#REF!</f>
        <v>#REF!</v>
      </c>
      <c r="O56" s="90" t="e">
        <f>#REF!/4</f>
        <v>#REF!</v>
      </c>
      <c r="P56" s="79" t="e">
        <f>AVERAGE(L56,M56,N56,O56)</f>
        <v>#REF!</v>
      </c>
      <c r="Q56" s="106" t="s">
        <v>229</v>
      </c>
      <c r="R56" s="240"/>
      <c r="S56" s="43"/>
      <c r="T56" s="6"/>
      <c r="U56" s="6"/>
      <c r="V56" s="6"/>
      <c r="W56" s="59">
        <v>0.1701</v>
      </c>
      <c r="X56" s="60">
        <v>0.24989999999999998</v>
      </c>
    </row>
    <row r="57" spans="1:24" ht="38.25" x14ac:dyDescent="0.25">
      <c r="A57" s="248" t="s">
        <v>46</v>
      </c>
      <c r="B57" s="243" t="s">
        <v>63</v>
      </c>
      <c r="C57" s="39" t="s">
        <v>113</v>
      </c>
      <c r="D57" s="5" t="s">
        <v>247</v>
      </c>
      <c r="E57" s="48" t="s">
        <v>12</v>
      </c>
      <c r="F57" s="5"/>
      <c r="G57" s="12">
        <v>0.5</v>
      </c>
      <c r="H57" s="12" t="s">
        <v>116</v>
      </c>
      <c r="I57" s="12">
        <v>1</v>
      </c>
      <c r="J57" s="21" t="s">
        <v>17</v>
      </c>
      <c r="K57" s="21" t="s">
        <v>21</v>
      </c>
      <c r="L57" s="24" t="e">
        <f>#REF!</f>
        <v>#REF!</v>
      </c>
      <c r="M57" s="63" t="e">
        <f>#REF!</f>
        <v>#REF!</v>
      </c>
      <c r="N57" s="25" t="e">
        <f>#REF!</f>
        <v>#REF!</v>
      </c>
      <c r="O57" s="90" t="e">
        <f>#REF!</f>
        <v>#REF!</v>
      </c>
      <c r="P57" s="79" t="e">
        <f>AVERAGE(L57,M57,N57,O57)</f>
        <v>#REF!</v>
      </c>
      <c r="Q57" s="111" t="s">
        <v>248</v>
      </c>
      <c r="R57" s="110" t="s">
        <v>249</v>
      </c>
      <c r="S57" s="110"/>
      <c r="T57" s="110"/>
      <c r="U57" s="6"/>
      <c r="V57" s="6"/>
      <c r="W57" s="59">
        <v>5.0099999999999999E-2</v>
      </c>
      <c r="X57" s="59">
        <v>7.9899999999999999E-2</v>
      </c>
    </row>
    <row r="58" spans="1:24" ht="25.5" customHeight="1" x14ac:dyDescent="0.25">
      <c r="A58" s="245"/>
      <c r="B58" s="240"/>
      <c r="C58" s="39" t="s">
        <v>114</v>
      </c>
      <c r="D58" s="5" t="s">
        <v>250</v>
      </c>
      <c r="E58" s="48" t="s">
        <v>127</v>
      </c>
      <c r="F58" s="5"/>
      <c r="G58" s="12">
        <v>0.5</v>
      </c>
      <c r="H58" s="12" t="s">
        <v>116</v>
      </c>
      <c r="I58" s="12">
        <v>1</v>
      </c>
      <c r="J58" s="14" t="s">
        <v>17</v>
      </c>
      <c r="K58" s="14" t="s">
        <v>21</v>
      </c>
      <c r="L58" s="24" t="e">
        <f>#REF!</f>
        <v>#REF!</v>
      </c>
      <c r="M58" s="63" t="e">
        <f>#REF!</f>
        <v>#REF!</v>
      </c>
      <c r="N58" s="25" t="e">
        <f>#REF!</f>
        <v>#REF!</v>
      </c>
      <c r="O58" s="62" t="e">
        <f>#REF!</f>
        <v>#REF!</v>
      </c>
      <c r="P58" s="79" t="e">
        <f>AVERAGE(L58,M58,N58,O58)</f>
        <v>#REF!</v>
      </c>
      <c r="Q58" s="111" t="s">
        <v>251</v>
      </c>
      <c r="R58" s="111"/>
      <c r="S58" s="43"/>
      <c r="T58" s="6"/>
      <c r="U58" s="6"/>
      <c r="V58" s="6"/>
      <c r="W58" s="59">
        <v>0.70009999999999994</v>
      </c>
      <c r="X58" s="59">
        <v>0.79990000000000006</v>
      </c>
    </row>
    <row r="59" spans="1:24" x14ac:dyDescent="0.25">
      <c r="A59" s="248"/>
      <c r="B59" s="248"/>
      <c r="C59" s="248"/>
      <c r="D59" s="248"/>
      <c r="E59" s="248"/>
      <c r="F59" s="248"/>
      <c r="G59" s="248"/>
      <c r="H59" s="248"/>
      <c r="I59" s="248"/>
      <c r="J59" s="248"/>
      <c r="K59" s="248"/>
      <c r="L59" s="248"/>
      <c r="M59" s="248"/>
      <c r="N59" s="248"/>
      <c r="O59" s="248"/>
      <c r="P59" s="248"/>
      <c r="Q59" s="248"/>
      <c r="R59" s="248"/>
      <c r="S59" s="43"/>
      <c r="T59" s="6"/>
      <c r="U59" s="6"/>
      <c r="V59" s="6"/>
      <c r="W59" s="59"/>
      <c r="X59" s="59"/>
    </row>
    <row r="60" spans="1:24" x14ac:dyDescent="0.25">
      <c r="A60" s="245"/>
      <c r="B60" s="245"/>
      <c r="C60" s="245"/>
      <c r="D60" s="245"/>
      <c r="E60" s="245"/>
      <c r="F60" s="245"/>
      <c r="G60" s="245"/>
      <c r="H60" s="245"/>
      <c r="I60" s="245"/>
      <c r="J60" s="245"/>
      <c r="K60" s="245"/>
      <c r="L60" s="245"/>
      <c r="M60" s="245"/>
      <c r="N60" s="245"/>
      <c r="O60" s="245"/>
      <c r="P60" s="245"/>
      <c r="Q60" s="245"/>
      <c r="R60" s="245"/>
      <c r="S60" s="43"/>
      <c r="T60" s="6"/>
      <c r="U60" s="6"/>
      <c r="V60" s="6"/>
      <c r="W60" s="59"/>
      <c r="X60" s="59"/>
    </row>
    <row r="61" spans="1:24" x14ac:dyDescent="0.25">
      <c r="A61" s="248"/>
      <c r="B61" s="248"/>
      <c r="C61" s="248"/>
      <c r="D61" s="248"/>
      <c r="E61" s="248"/>
      <c r="F61" s="248"/>
      <c r="G61" s="248"/>
      <c r="H61" s="248"/>
      <c r="I61" s="248"/>
      <c r="J61" s="248"/>
      <c r="K61" s="248"/>
      <c r="L61" s="248"/>
      <c r="M61" s="248"/>
      <c r="N61" s="248"/>
      <c r="O61" s="248"/>
      <c r="P61" s="248"/>
      <c r="Q61" s="248"/>
      <c r="R61" s="248"/>
      <c r="S61" s="43"/>
      <c r="T61" s="6"/>
      <c r="U61" s="6"/>
      <c r="V61" s="6"/>
      <c r="W61" s="59"/>
      <c r="X61" s="59"/>
    </row>
    <row r="62" spans="1:24" ht="66.75" customHeight="1" x14ac:dyDescent="0.25">
      <c r="A62" s="245"/>
      <c r="B62" s="245"/>
      <c r="C62" s="245"/>
      <c r="D62" s="245"/>
      <c r="E62" s="245"/>
      <c r="F62" s="245"/>
      <c r="G62" s="245"/>
      <c r="H62" s="245"/>
      <c r="I62" s="245"/>
      <c r="J62" s="245"/>
      <c r="K62" s="245"/>
      <c r="L62" s="245"/>
      <c r="M62" s="245"/>
      <c r="N62" s="245"/>
      <c r="O62" s="245"/>
      <c r="P62" s="245"/>
      <c r="Q62" s="245"/>
      <c r="R62" s="245"/>
      <c r="S62" s="43"/>
      <c r="T62" s="6"/>
      <c r="U62" s="6"/>
      <c r="V62" s="6"/>
      <c r="W62" s="59"/>
      <c r="X62" s="59"/>
    </row>
    <row r="63" spans="1:24" x14ac:dyDescent="0.25">
      <c r="A63" s="248"/>
      <c r="B63" s="248"/>
      <c r="C63" s="248"/>
      <c r="D63" s="248"/>
      <c r="E63" s="248"/>
      <c r="F63" s="248"/>
      <c r="G63" s="248"/>
      <c r="H63" s="248"/>
      <c r="I63" s="248"/>
      <c r="J63" s="248"/>
      <c r="K63" s="248"/>
      <c r="L63" s="248"/>
      <c r="M63" s="248"/>
      <c r="N63" s="248"/>
      <c r="O63" s="248"/>
      <c r="P63" s="248"/>
      <c r="Q63" s="248"/>
      <c r="R63" s="248"/>
      <c r="S63" s="43"/>
      <c r="T63" s="6"/>
      <c r="U63" s="6"/>
      <c r="V63" s="6"/>
      <c r="W63" s="59"/>
      <c r="X63" s="59"/>
    </row>
    <row r="64" spans="1:24" ht="56.25" customHeight="1" x14ac:dyDescent="0.25">
      <c r="A64" s="245"/>
      <c r="B64" s="245"/>
      <c r="C64" s="245"/>
      <c r="D64" s="245"/>
      <c r="E64" s="245"/>
      <c r="F64" s="245"/>
      <c r="G64" s="245"/>
      <c r="H64" s="245"/>
      <c r="I64" s="245"/>
      <c r="J64" s="245"/>
      <c r="K64" s="245"/>
      <c r="L64" s="245"/>
      <c r="M64" s="245"/>
      <c r="N64" s="245"/>
      <c r="O64" s="245"/>
      <c r="P64" s="245"/>
      <c r="Q64" s="245"/>
      <c r="R64" s="245"/>
      <c r="S64" s="43"/>
      <c r="T64" s="6"/>
      <c r="U64" s="6"/>
      <c r="V64" s="6"/>
      <c r="W64" s="59"/>
      <c r="X64" s="59"/>
    </row>
    <row r="65" spans="1:24" x14ac:dyDescent="0.25">
      <c r="A65" s="248"/>
      <c r="B65" s="248"/>
      <c r="C65" s="248"/>
      <c r="D65" s="248"/>
      <c r="E65" s="248"/>
      <c r="F65" s="248"/>
      <c r="G65" s="248"/>
      <c r="H65" s="248"/>
      <c r="I65" s="248"/>
      <c r="J65" s="248"/>
      <c r="K65" s="248"/>
      <c r="L65" s="248"/>
      <c r="M65" s="248"/>
      <c r="N65" s="248"/>
      <c r="O65" s="248"/>
      <c r="P65" s="248"/>
      <c r="Q65" s="248"/>
      <c r="R65" s="248"/>
      <c r="S65" s="43"/>
      <c r="T65" s="6"/>
      <c r="U65" s="6"/>
      <c r="V65" s="6"/>
      <c r="W65" s="59"/>
      <c r="X65" s="59"/>
    </row>
    <row r="66" spans="1:24" x14ac:dyDescent="0.25">
      <c r="A66" s="245"/>
      <c r="B66" s="245"/>
      <c r="C66" s="245"/>
      <c r="D66" s="245"/>
      <c r="E66" s="245"/>
      <c r="F66" s="245"/>
      <c r="G66" s="245"/>
      <c r="H66" s="245"/>
      <c r="I66" s="245"/>
      <c r="J66" s="245"/>
      <c r="K66" s="245"/>
      <c r="L66" s="245"/>
      <c r="M66" s="245"/>
      <c r="N66" s="245"/>
      <c r="O66" s="245"/>
      <c r="P66" s="245"/>
      <c r="Q66" s="245"/>
      <c r="R66" s="245"/>
      <c r="S66" s="43"/>
      <c r="T66" s="6"/>
      <c r="U66" s="6"/>
      <c r="V66" s="6"/>
      <c r="W66" s="59"/>
      <c r="X66" s="59"/>
    </row>
    <row r="67" spans="1:24" x14ac:dyDescent="0.25">
      <c r="A67" s="248"/>
      <c r="B67" s="248"/>
      <c r="C67" s="248"/>
      <c r="D67" s="248"/>
      <c r="E67" s="248"/>
      <c r="F67" s="248"/>
      <c r="G67" s="248"/>
      <c r="H67" s="248"/>
      <c r="I67" s="248"/>
      <c r="J67" s="248"/>
      <c r="K67" s="248"/>
      <c r="L67" s="248"/>
      <c r="M67" s="248"/>
      <c r="N67" s="248"/>
      <c r="O67" s="248"/>
      <c r="P67" s="248"/>
      <c r="Q67" s="248"/>
      <c r="R67" s="248"/>
      <c r="S67" s="43"/>
      <c r="T67" s="6"/>
      <c r="U67" s="6"/>
      <c r="V67" s="6"/>
      <c r="W67" s="59"/>
      <c r="X67" s="59"/>
    </row>
    <row r="68" spans="1:24" x14ac:dyDescent="0.25">
      <c r="A68" s="245"/>
      <c r="B68" s="245"/>
      <c r="C68" s="245"/>
      <c r="D68" s="245"/>
      <c r="E68" s="245"/>
      <c r="F68" s="245"/>
      <c r="G68" s="245"/>
      <c r="H68" s="245"/>
      <c r="I68" s="245"/>
      <c r="J68" s="245"/>
      <c r="K68" s="245"/>
      <c r="L68" s="245"/>
      <c r="M68" s="245"/>
      <c r="N68" s="245"/>
      <c r="O68" s="245"/>
      <c r="P68" s="245"/>
      <c r="Q68" s="245"/>
      <c r="R68" s="245"/>
      <c r="S68" s="43"/>
      <c r="T68" s="6"/>
      <c r="U68" s="6"/>
      <c r="V68" s="6"/>
      <c r="W68" s="59"/>
      <c r="X68" s="59"/>
    </row>
    <row r="69" spans="1:24" x14ac:dyDescent="0.25">
      <c r="A69" s="248"/>
      <c r="B69" s="248"/>
      <c r="C69" s="248"/>
      <c r="D69" s="248"/>
      <c r="E69" s="248"/>
      <c r="F69" s="248"/>
      <c r="G69" s="248"/>
      <c r="H69" s="248"/>
      <c r="I69" s="248"/>
      <c r="J69" s="248"/>
      <c r="K69" s="248"/>
      <c r="L69" s="248"/>
      <c r="M69" s="248"/>
      <c r="N69" s="248"/>
      <c r="O69" s="248"/>
      <c r="P69" s="248"/>
      <c r="Q69" s="248"/>
      <c r="R69" s="248"/>
      <c r="S69" s="43"/>
      <c r="T69" s="6"/>
      <c r="U69" s="6"/>
      <c r="V69" s="6"/>
      <c r="W69" s="59"/>
      <c r="X69" s="59"/>
    </row>
    <row r="70" spans="1:24" x14ac:dyDescent="0.25">
      <c r="A70" s="245"/>
      <c r="B70" s="245"/>
      <c r="C70" s="245"/>
      <c r="D70" s="245"/>
      <c r="E70" s="245"/>
      <c r="F70" s="245"/>
      <c r="G70" s="245"/>
      <c r="H70" s="245"/>
      <c r="I70" s="245"/>
      <c r="J70" s="245"/>
      <c r="K70" s="245"/>
      <c r="L70" s="245"/>
      <c r="M70" s="245"/>
      <c r="N70" s="245"/>
      <c r="O70" s="245"/>
      <c r="P70" s="245"/>
      <c r="Q70" s="245"/>
      <c r="R70" s="245"/>
      <c r="S70" s="43"/>
      <c r="T70" s="6"/>
      <c r="U70" s="6"/>
      <c r="V70" s="6"/>
      <c r="W70" s="59"/>
      <c r="X70" s="59"/>
    </row>
    <row r="71" spans="1:24" x14ac:dyDescent="0.25">
      <c r="A71" s="248"/>
      <c r="B71" s="248"/>
      <c r="C71" s="248"/>
      <c r="D71" s="248"/>
      <c r="E71" s="248"/>
      <c r="F71" s="248"/>
      <c r="G71" s="248"/>
      <c r="H71" s="248"/>
      <c r="I71" s="248"/>
      <c r="J71" s="248"/>
      <c r="K71" s="248"/>
      <c r="L71" s="248"/>
      <c r="M71" s="248"/>
      <c r="N71" s="248"/>
      <c r="O71" s="248"/>
      <c r="P71" s="248"/>
      <c r="Q71" s="248"/>
      <c r="R71" s="248"/>
      <c r="S71" s="46"/>
      <c r="T71" s="45"/>
      <c r="U71" s="6"/>
      <c r="V71" s="6"/>
      <c r="W71" s="59"/>
      <c r="X71" s="59"/>
    </row>
    <row r="72" spans="1:24" x14ac:dyDescent="0.25">
      <c r="A72" s="245"/>
      <c r="B72" s="245"/>
      <c r="C72" s="245"/>
      <c r="D72" s="245"/>
      <c r="E72" s="245"/>
      <c r="F72" s="245"/>
      <c r="G72" s="245"/>
      <c r="H72" s="245"/>
      <c r="I72" s="245"/>
      <c r="J72" s="245"/>
      <c r="K72" s="245"/>
      <c r="L72" s="245"/>
      <c r="M72" s="245"/>
      <c r="N72" s="245"/>
      <c r="O72" s="245"/>
      <c r="P72" s="245"/>
      <c r="Q72" s="245"/>
      <c r="R72" s="245"/>
      <c r="S72" s="46"/>
      <c r="T72" s="6"/>
      <c r="U72" s="6"/>
      <c r="V72" s="6"/>
      <c r="W72" s="59"/>
      <c r="X72" s="59"/>
    </row>
    <row r="73" spans="1:24" x14ac:dyDescent="0.25">
      <c r="A73" s="248"/>
      <c r="B73" s="248"/>
      <c r="C73" s="248"/>
      <c r="D73" s="248"/>
      <c r="E73" s="248"/>
      <c r="F73" s="248"/>
      <c r="G73" s="248"/>
      <c r="H73" s="248"/>
      <c r="I73" s="248"/>
      <c r="J73" s="248"/>
      <c r="K73" s="248"/>
      <c r="L73" s="248"/>
      <c r="M73" s="248"/>
      <c r="N73" s="248"/>
      <c r="O73" s="248"/>
      <c r="P73" s="248"/>
      <c r="Q73" s="248"/>
      <c r="R73" s="248"/>
      <c r="S73" s="46"/>
      <c r="T73" s="6"/>
      <c r="U73" s="6"/>
      <c r="V73" s="6"/>
      <c r="W73" s="59"/>
      <c r="X73" s="59"/>
    </row>
    <row r="74" spans="1:24" x14ac:dyDescent="0.25">
      <c r="A74" s="245"/>
      <c r="B74" s="245"/>
      <c r="C74" s="245"/>
      <c r="D74" s="245"/>
      <c r="E74" s="245"/>
      <c r="F74" s="245"/>
      <c r="G74" s="245"/>
      <c r="H74" s="245"/>
      <c r="I74" s="245"/>
      <c r="J74" s="245"/>
      <c r="K74" s="245"/>
      <c r="L74" s="245"/>
      <c r="M74" s="245"/>
      <c r="N74" s="245"/>
      <c r="O74" s="245"/>
      <c r="P74" s="245"/>
      <c r="Q74" s="245"/>
      <c r="R74" s="245"/>
      <c r="S74" s="46"/>
      <c r="T74" s="6"/>
      <c r="U74" s="6"/>
      <c r="V74" s="6"/>
      <c r="W74" s="59"/>
      <c r="X74" s="59"/>
    </row>
    <row r="75" spans="1:24" ht="27.75" customHeight="1" x14ac:dyDescent="0.25">
      <c r="A75" s="248"/>
      <c r="B75" s="248"/>
      <c r="C75" s="248"/>
      <c r="D75" s="248"/>
      <c r="E75" s="248"/>
      <c r="F75" s="248"/>
      <c r="G75" s="248"/>
      <c r="H75" s="248"/>
      <c r="I75" s="248"/>
      <c r="J75" s="248"/>
      <c r="K75" s="248"/>
      <c r="L75" s="248"/>
      <c r="M75" s="248"/>
      <c r="N75" s="248"/>
      <c r="O75" s="248"/>
      <c r="P75" s="248"/>
      <c r="Q75" s="248"/>
      <c r="R75" s="248"/>
      <c r="S75" s="43"/>
      <c r="T75" s="6"/>
      <c r="U75" s="6"/>
      <c r="V75" s="6"/>
      <c r="W75" s="61"/>
      <c r="X75" s="61"/>
    </row>
    <row r="76" spans="1:24" ht="48.75" customHeight="1" x14ac:dyDescent="0.25">
      <c r="A76" s="245"/>
      <c r="B76" s="245"/>
      <c r="C76" s="245"/>
      <c r="D76" s="245"/>
      <c r="E76" s="245"/>
      <c r="F76" s="245"/>
      <c r="G76" s="245"/>
      <c r="H76" s="245"/>
      <c r="I76" s="245"/>
      <c r="J76" s="245"/>
      <c r="K76" s="245"/>
      <c r="L76" s="245"/>
      <c r="M76" s="245"/>
      <c r="N76" s="245"/>
      <c r="O76" s="245"/>
      <c r="P76" s="245"/>
      <c r="Q76" s="245"/>
      <c r="R76" s="245"/>
      <c r="S76" s="43"/>
      <c r="T76" s="6"/>
      <c r="U76" s="6"/>
      <c r="V76" s="6"/>
      <c r="W76" s="59"/>
      <c r="X76" s="59"/>
    </row>
    <row r="77" spans="1:24" ht="67.5" customHeight="1" x14ac:dyDescent="0.25">
      <c r="A77" s="248"/>
      <c r="B77" s="248"/>
      <c r="C77" s="248"/>
      <c r="D77" s="248"/>
      <c r="E77" s="248"/>
      <c r="F77" s="248"/>
      <c r="G77" s="248"/>
      <c r="H77" s="248"/>
      <c r="I77" s="248"/>
      <c r="J77" s="248"/>
      <c r="K77" s="248"/>
      <c r="L77" s="248"/>
      <c r="M77" s="248"/>
      <c r="N77" s="248"/>
      <c r="O77" s="248"/>
      <c r="P77" s="248"/>
      <c r="Q77" s="248"/>
      <c r="R77" s="248"/>
      <c r="S77" s="46"/>
      <c r="T77" s="6"/>
      <c r="U77" s="6"/>
      <c r="V77" s="6"/>
      <c r="W77" s="59"/>
      <c r="X77" s="59"/>
    </row>
    <row r="78" spans="1:24" ht="34.5" customHeight="1" x14ac:dyDescent="0.25">
      <c r="A78" s="245"/>
      <c r="B78" s="245"/>
      <c r="C78" s="245"/>
      <c r="D78" s="245"/>
      <c r="E78" s="245"/>
      <c r="F78" s="245"/>
      <c r="G78" s="245"/>
      <c r="H78" s="245"/>
      <c r="I78" s="245"/>
      <c r="J78" s="245"/>
      <c r="K78" s="245"/>
      <c r="L78" s="245"/>
      <c r="M78" s="245"/>
      <c r="N78" s="245"/>
      <c r="O78" s="245"/>
      <c r="P78" s="245"/>
      <c r="Q78" s="245"/>
      <c r="R78" s="245"/>
      <c r="S78" s="43"/>
      <c r="T78" s="6"/>
      <c r="U78" s="6"/>
      <c r="V78" s="6"/>
      <c r="W78" s="59"/>
      <c r="X78" s="59"/>
    </row>
    <row r="79" spans="1:24" ht="49.5" customHeight="1" x14ac:dyDescent="0.25">
      <c r="A79" s="248"/>
      <c r="B79" s="248"/>
      <c r="C79" s="248"/>
      <c r="D79" s="248"/>
      <c r="E79" s="248"/>
      <c r="F79" s="248"/>
      <c r="G79" s="248"/>
      <c r="H79" s="248"/>
      <c r="I79" s="248"/>
      <c r="J79" s="248"/>
      <c r="K79" s="248"/>
      <c r="L79" s="248"/>
      <c r="M79" s="248"/>
      <c r="N79" s="248"/>
      <c r="O79" s="248"/>
      <c r="P79" s="248"/>
      <c r="Q79" s="248"/>
      <c r="R79" s="248"/>
      <c r="S79" s="43"/>
      <c r="T79" s="6"/>
      <c r="U79" s="6"/>
      <c r="V79" s="6"/>
      <c r="W79" s="59"/>
      <c r="X79" s="59"/>
    </row>
    <row r="80" spans="1:24" ht="36" customHeight="1" x14ac:dyDescent="0.25">
      <c r="A80" s="245"/>
      <c r="B80" s="245"/>
      <c r="C80" s="245"/>
      <c r="D80" s="245"/>
      <c r="E80" s="245"/>
      <c r="F80" s="245"/>
      <c r="G80" s="245"/>
      <c r="H80" s="245"/>
      <c r="I80" s="245"/>
      <c r="J80" s="245"/>
      <c r="K80" s="245"/>
      <c r="L80" s="245"/>
      <c r="M80" s="245"/>
      <c r="N80" s="245"/>
      <c r="O80" s="245"/>
      <c r="P80" s="245"/>
      <c r="Q80" s="245"/>
      <c r="R80" s="245"/>
      <c r="S80" s="43"/>
      <c r="T80" s="6"/>
      <c r="U80" s="6"/>
      <c r="V80" s="6"/>
      <c r="W80" s="59"/>
      <c r="X80" s="59"/>
    </row>
    <row r="81" spans="1:24" ht="39" customHeight="1" x14ac:dyDescent="0.25">
      <c r="A81" s="248"/>
      <c r="B81" s="248"/>
      <c r="C81" s="248"/>
      <c r="D81" s="248"/>
      <c r="E81" s="248"/>
      <c r="F81" s="248"/>
      <c r="G81" s="248"/>
      <c r="H81" s="248"/>
      <c r="I81" s="248"/>
      <c r="J81" s="248"/>
      <c r="K81" s="248"/>
      <c r="L81" s="248"/>
      <c r="M81" s="248"/>
      <c r="N81" s="248"/>
      <c r="O81" s="248"/>
      <c r="P81" s="248"/>
      <c r="Q81" s="248"/>
      <c r="R81" s="248"/>
      <c r="S81" s="43"/>
      <c r="T81" s="6"/>
      <c r="U81" s="6"/>
      <c r="V81" s="6"/>
      <c r="W81" s="59"/>
      <c r="X81" s="59"/>
    </row>
    <row r="82" spans="1:24" ht="37.5" customHeight="1" x14ac:dyDescent="0.25">
      <c r="A82" s="245"/>
      <c r="B82" s="245"/>
      <c r="C82" s="245"/>
      <c r="D82" s="245"/>
      <c r="E82" s="245"/>
      <c r="F82" s="245"/>
      <c r="G82" s="245"/>
      <c r="H82" s="245"/>
      <c r="I82" s="245"/>
      <c r="J82" s="245"/>
      <c r="K82" s="245"/>
      <c r="L82" s="245"/>
      <c r="M82" s="245"/>
      <c r="N82" s="245"/>
      <c r="O82" s="245"/>
      <c r="P82" s="245"/>
      <c r="Q82" s="245"/>
      <c r="R82" s="245"/>
      <c r="S82" s="43"/>
      <c r="T82" s="6"/>
      <c r="U82" s="6"/>
      <c r="V82" s="6"/>
      <c r="W82" s="59"/>
      <c r="X82" s="59"/>
    </row>
    <row r="83" spans="1:24" ht="40.5" customHeight="1" x14ac:dyDescent="0.25">
      <c r="A83" s="248"/>
      <c r="B83" s="248"/>
      <c r="C83" s="248"/>
      <c r="D83" s="248"/>
      <c r="E83" s="248"/>
      <c r="F83" s="248"/>
      <c r="G83" s="248"/>
      <c r="H83" s="248"/>
      <c r="I83" s="248"/>
      <c r="J83" s="248"/>
      <c r="K83" s="248"/>
      <c r="L83" s="248"/>
      <c r="M83" s="248"/>
      <c r="N83" s="248"/>
      <c r="O83" s="248"/>
      <c r="P83" s="248"/>
      <c r="Q83" s="248"/>
      <c r="R83" s="248"/>
      <c r="S83" s="43"/>
      <c r="T83" s="6"/>
      <c r="U83" s="6"/>
      <c r="V83" s="6"/>
      <c r="W83" s="59"/>
      <c r="X83" s="59"/>
    </row>
    <row r="84" spans="1:24" ht="20.25" customHeight="1" x14ac:dyDescent="0.25">
      <c r="A84" s="245"/>
      <c r="B84" s="245"/>
      <c r="C84" s="245"/>
      <c r="D84" s="245"/>
      <c r="E84" s="245"/>
      <c r="F84" s="245"/>
      <c r="G84" s="245"/>
      <c r="H84" s="245"/>
      <c r="I84" s="245"/>
      <c r="J84" s="245"/>
      <c r="K84" s="245"/>
      <c r="L84" s="245"/>
      <c r="M84" s="245"/>
      <c r="N84" s="245"/>
      <c r="O84" s="245"/>
      <c r="P84" s="245"/>
      <c r="Q84" s="245"/>
      <c r="R84" s="245"/>
      <c r="S84" s="32"/>
      <c r="T84" s="33"/>
    </row>
    <row r="85" spans="1:24" ht="5.25" customHeight="1" x14ac:dyDescent="0.25">
      <c r="A85" s="248"/>
      <c r="B85" s="248"/>
      <c r="C85" s="248"/>
      <c r="D85" s="248"/>
      <c r="E85" s="248"/>
      <c r="F85" s="248"/>
      <c r="G85" s="248"/>
      <c r="H85" s="248"/>
      <c r="I85" s="248"/>
      <c r="J85" s="248"/>
      <c r="K85" s="248"/>
      <c r="L85" s="248"/>
      <c r="M85" s="248"/>
      <c r="N85" s="248"/>
      <c r="O85" s="248"/>
      <c r="P85" s="248"/>
      <c r="Q85" s="248"/>
      <c r="R85" s="248"/>
      <c r="S85" s="31"/>
      <c r="T85" s="27"/>
    </row>
    <row r="86" spans="1:24" x14ac:dyDescent="0.25">
      <c r="A86" s="245"/>
      <c r="B86" s="245"/>
      <c r="C86" s="245"/>
      <c r="D86" s="245"/>
      <c r="E86" s="245"/>
      <c r="F86" s="245"/>
      <c r="G86" s="245"/>
      <c r="H86" s="245"/>
      <c r="I86" s="245"/>
      <c r="J86" s="245"/>
      <c r="K86" s="245"/>
      <c r="L86" s="245"/>
      <c r="M86" s="245"/>
      <c r="N86" s="245"/>
      <c r="O86" s="245"/>
      <c r="P86" s="245"/>
      <c r="Q86" s="245"/>
      <c r="R86" s="245"/>
      <c r="S86" s="31"/>
      <c r="T86" s="31"/>
      <c r="U86" s="31"/>
    </row>
    <row r="87" spans="1:24" x14ac:dyDescent="0.25">
      <c r="A87" s="248"/>
      <c r="B87" s="248"/>
      <c r="C87" s="248"/>
      <c r="D87" s="248"/>
      <c r="E87" s="248"/>
      <c r="F87" s="248"/>
      <c r="G87" s="248"/>
      <c r="H87" s="248"/>
      <c r="I87" s="248"/>
      <c r="J87" s="248"/>
      <c r="K87" s="248"/>
      <c r="L87" s="248"/>
      <c r="M87" s="248"/>
      <c r="N87" s="248"/>
      <c r="O87" s="248"/>
      <c r="P87" s="248"/>
      <c r="Q87" s="248"/>
      <c r="R87" s="248"/>
      <c r="S87" s="52"/>
      <c r="T87" s="53"/>
      <c r="U87" s="38"/>
    </row>
    <row r="88" spans="1:24" x14ac:dyDescent="0.25">
      <c r="A88" s="245"/>
      <c r="B88" s="245"/>
      <c r="C88" s="245"/>
      <c r="D88" s="245"/>
      <c r="E88" s="245"/>
      <c r="F88" s="245"/>
      <c r="G88" s="245"/>
      <c r="H88" s="245"/>
      <c r="I88" s="245"/>
      <c r="J88" s="245"/>
      <c r="K88" s="245"/>
      <c r="L88" s="245"/>
      <c r="M88" s="245"/>
      <c r="N88" s="245"/>
      <c r="O88" s="245"/>
      <c r="P88" s="245"/>
      <c r="Q88" s="245"/>
      <c r="R88" s="245"/>
      <c r="S88" s="54"/>
      <c r="T88" s="55"/>
      <c r="U88" s="38"/>
    </row>
    <row r="89" spans="1:24" x14ac:dyDescent="0.25">
      <c r="A89" s="248"/>
      <c r="B89" s="248"/>
      <c r="C89" s="248"/>
      <c r="D89" s="248"/>
      <c r="E89" s="248"/>
      <c r="F89" s="248"/>
      <c r="G89" s="248"/>
      <c r="H89" s="248"/>
      <c r="I89" s="248"/>
      <c r="J89" s="248"/>
      <c r="K89" s="248"/>
      <c r="L89" s="248"/>
      <c r="M89" s="248"/>
      <c r="N89" s="248"/>
      <c r="O89" s="248"/>
      <c r="P89" s="248"/>
      <c r="Q89" s="248"/>
      <c r="R89" s="248"/>
      <c r="S89" s="54"/>
      <c r="T89" s="56"/>
      <c r="U89" s="38"/>
    </row>
    <row r="90" spans="1:24" x14ac:dyDescent="0.25">
      <c r="A90" s="245"/>
      <c r="B90" s="245"/>
      <c r="C90" s="245"/>
      <c r="D90" s="245"/>
      <c r="E90" s="245"/>
      <c r="F90" s="245"/>
      <c r="G90" s="245"/>
      <c r="H90" s="245"/>
      <c r="I90" s="245"/>
      <c r="J90" s="245"/>
      <c r="K90" s="245"/>
      <c r="L90" s="245"/>
      <c r="M90" s="245"/>
      <c r="N90" s="245"/>
      <c r="O90" s="245"/>
      <c r="P90" s="245"/>
      <c r="Q90" s="245"/>
      <c r="R90" s="245"/>
      <c r="S90" s="54"/>
      <c r="T90" s="56"/>
      <c r="U90" s="38"/>
    </row>
    <row r="91" spans="1:24" x14ac:dyDescent="0.25">
      <c r="A91" s="248"/>
      <c r="B91" s="248"/>
      <c r="C91" s="248"/>
      <c r="D91" s="248"/>
      <c r="E91" s="248"/>
      <c r="F91" s="248"/>
      <c r="G91" s="248"/>
      <c r="H91" s="248"/>
      <c r="I91" s="248"/>
      <c r="J91" s="248"/>
      <c r="K91" s="248"/>
      <c r="L91" s="248"/>
      <c r="M91" s="248"/>
      <c r="N91" s="248"/>
      <c r="O91" s="248"/>
      <c r="P91" s="248"/>
      <c r="Q91" s="248"/>
      <c r="R91" s="248"/>
      <c r="U91" s="57"/>
    </row>
    <row r="92" spans="1:24" x14ac:dyDescent="0.25">
      <c r="A92" s="245"/>
      <c r="B92" s="245"/>
      <c r="C92" s="245"/>
      <c r="D92" s="245"/>
      <c r="E92" s="245"/>
      <c r="F92" s="245"/>
      <c r="G92" s="245"/>
      <c r="H92" s="245"/>
      <c r="I92" s="245"/>
      <c r="J92" s="245"/>
      <c r="K92" s="245"/>
      <c r="L92" s="245"/>
      <c r="M92" s="245"/>
      <c r="N92" s="245"/>
      <c r="O92" s="245"/>
      <c r="P92" s="245"/>
      <c r="Q92" s="245"/>
      <c r="R92" s="245"/>
      <c r="S92" s="31"/>
      <c r="T92" s="27"/>
    </row>
  </sheetData>
  <autoFilter ref="A3:X83" xr:uid="{00000000-0009-0000-0000-000000000000}"/>
  <mergeCells count="357">
    <mergeCell ref="R37:R41"/>
    <mergeCell ref="R54:R56"/>
    <mergeCell ref="R51:R53"/>
    <mergeCell ref="R49:R50"/>
    <mergeCell ref="R44:R48"/>
    <mergeCell ref="R42:R43"/>
    <mergeCell ref="R10:R13"/>
    <mergeCell ref="R23:R25"/>
    <mergeCell ref="R18:R21"/>
    <mergeCell ref="R16:R17"/>
    <mergeCell ref="R14:R15"/>
    <mergeCell ref="J91:J92"/>
    <mergeCell ref="K91:K92"/>
    <mergeCell ref="L91:L92"/>
    <mergeCell ref="M91:M92"/>
    <mergeCell ref="K89:K90"/>
    <mergeCell ref="L89:L90"/>
    <mergeCell ref="M89:M90"/>
    <mergeCell ref="N89:N90"/>
    <mergeCell ref="N91:N92"/>
    <mergeCell ref="A91:A92"/>
    <mergeCell ref="B91:B92"/>
    <mergeCell ref="C91:C92"/>
    <mergeCell ref="D91:D92"/>
    <mergeCell ref="E91:E92"/>
    <mergeCell ref="F91:F92"/>
    <mergeCell ref="G91:G92"/>
    <mergeCell ref="H91:H92"/>
    <mergeCell ref="I91:I92"/>
    <mergeCell ref="F89:F90"/>
    <mergeCell ref="G89:G90"/>
    <mergeCell ref="H89:H90"/>
    <mergeCell ref="I89:I90"/>
    <mergeCell ref="J89:J90"/>
    <mergeCell ref="A89:A90"/>
    <mergeCell ref="B89:B90"/>
    <mergeCell ref="C89:C90"/>
    <mergeCell ref="D89:D90"/>
    <mergeCell ref="E89:E90"/>
    <mergeCell ref="O91:O92"/>
    <mergeCell ref="N87:N88"/>
    <mergeCell ref="O87:O88"/>
    <mergeCell ref="P87:P88"/>
    <mergeCell ref="Q87:Q88"/>
    <mergeCell ref="R87:R88"/>
    <mergeCell ref="P85:P86"/>
    <mergeCell ref="Q85:Q86"/>
    <mergeCell ref="R85:R86"/>
    <mergeCell ref="O89:O90"/>
    <mergeCell ref="P91:P92"/>
    <mergeCell ref="Q91:Q92"/>
    <mergeCell ref="R91:R92"/>
    <mergeCell ref="P89:P90"/>
    <mergeCell ref="Q89:Q90"/>
    <mergeCell ref="R89:R90"/>
    <mergeCell ref="A87:A88"/>
    <mergeCell ref="B87:B88"/>
    <mergeCell ref="C87:C88"/>
    <mergeCell ref="D87:D88"/>
    <mergeCell ref="E87:E88"/>
    <mergeCell ref="F87:F88"/>
    <mergeCell ref="G87:G88"/>
    <mergeCell ref="H87:H88"/>
    <mergeCell ref="I87:I88"/>
    <mergeCell ref="J87:J88"/>
    <mergeCell ref="K87:K88"/>
    <mergeCell ref="L87:L88"/>
    <mergeCell ref="M87:M88"/>
    <mergeCell ref="K85:K86"/>
    <mergeCell ref="L85:L86"/>
    <mergeCell ref="M85:M86"/>
    <mergeCell ref="N85:N86"/>
    <mergeCell ref="O85:O86"/>
    <mergeCell ref="F85:F86"/>
    <mergeCell ref="G85:G86"/>
    <mergeCell ref="H85:H86"/>
    <mergeCell ref="I85:I86"/>
    <mergeCell ref="J85:J86"/>
    <mergeCell ref="A85:A86"/>
    <mergeCell ref="B85:B86"/>
    <mergeCell ref="C85:C86"/>
    <mergeCell ref="D85:D86"/>
    <mergeCell ref="E85:E86"/>
    <mergeCell ref="N83:N84"/>
    <mergeCell ref="O83:O84"/>
    <mergeCell ref="P83:P84"/>
    <mergeCell ref="Q83:Q84"/>
    <mergeCell ref="R83:R84"/>
    <mergeCell ref="P81:P82"/>
    <mergeCell ref="Q81:Q82"/>
    <mergeCell ref="R81:R82"/>
    <mergeCell ref="A83:A84"/>
    <mergeCell ref="B83:B84"/>
    <mergeCell ref="C83:C84"/>
    <mergeCell ref="D83:D84"/>
    <mergeCell ref="E83:E84"/>
    <mergeCell ref="F83:F84"/>
    <mergeCell ref="G83:G84"/>
    <mergeCell ref="H83:H84"/>
    <mergeCell ref="I83:I84"/>
    <mergeCell ref="J83:J84"/>
    <mergeCell ref="K83:K84"/>
    <mergeCell ref="L83:L84"/>
    <mergeCell ref="M83:M84"/>
    <mergeCell ref="R79:R80"/>
    <mergeCell ref="A81:A82"/>
    <mergeCell ref="B81:B82"/>
    <mergeCell ref="C81:C82"/>
    <mergeCell ref="D81:D82"/>
    <mergeCell ref="E81:E82"/>
    <mergeCell ref="F81:F82"/>
    <mergeCell ref="G81:G82"/>
    <mergeCell ref="H81:H82"/>
    <mergeCell ref="I81:I82"/>
    <mergeCell ref="J81:J82"/>
    <mergeCell ref="K81:K82"/>
    <mergeCell ref="L81:L82"/>
    <mergeCell ref="M81:M82"/>
    <mergeCell ref="N81:N82"/>
    <mergeCell ref="O81:O82"/>
    <mergeCell ref="M79:M80"/>
    <mergeCell ref="N79:N80"/>
    <mergeCell ref="O79:O80"/>
    <mergeCell ref="P79:P80"/>
    <mergeCell ref="Q79:Q80"/>
    <mergeCell ref="H79:H80"/>
    <mergeCell ref="I79:I80"/>
    <mergeCell ref="J79:J80"/>
    <mergeCell ref="K79:K80"/>
    <mergeCell ref="L79:L80"/>
    <mergeCell ref="C79:C80"/>
    <mergeCell ref="D79:D80"/>
    <mergeCell ref="E79:E80"/>
    <mergeCell ref="F79:F80"/>
    <mergeCell ref="G79:G80"/>
    <mergeCell ref="N77:N78"/>
    <mergeCell ref="O77:O78"/>
    <mergeCell ref="P77:P78"/>
    <mergeCell ref="Q77:Q78"/>
    <mergeCell ref="R77:R78"/>
    <mergeCell ref="P75:P76"/>
    <mergeCell ref="Q75:Q76"/>
    <mergeCell ref="R75:R76"/>
    <mergeCell ref="A77:A78"/>
    <mergeCell ref="B77:B78"/>
    <mergeCell ref="C77:C78"/>
    <mergeCell ref="D77:D78"/>
    <mergeCell ref="E77:E78"/>
    <mergeCell ref="F77:F78"/>
    <mergeCell ref="G77:G78"/>
    <mergeCell ref="H77:H78"/>
    <mergeCell ref="I77:I78"/>
    <mergeCell ref="J77:J78"/>
    <mergeCell ref="K77:K78"/>
    <mergeCell ref="L77:L78"/>
    <mergeCell ref="M77:M78"/>
    <mergeCell ref="R73:R74"/>
    <mergeCell ref="A75:A76"/>
    <mergeCell ref="B75:B76"/>
    <mergeCell ref="C75:C76"/>
    <mergeCell ref="D75:D76"/>
    <mergeCell ref="E75:E76"/>
    <mergeCell ref="F75:F76"/>
    <mergeCell ref="G75:G76"/>
    <mergeCell ref="H75:H76"/>
    <mergeCell ref="I75:I76"/>
    <mergeCell ref="J75:J76"/>
    <mergeCell ref="K75:K76"/>
    <mergeCell ref="L75:L76"/>
    <mergeCell ref="M75:M76"/>
    <mergeCell ref="N75:N76"/>
    <mergeCell ref="O75:O76"/>
    <mergeCell ref="M73:M74"/>
    <mergeCell ref="N73:N74"/>
    <mergeCell ref="O73:O74"/>
    <mergeCell ref="P73:P74"/>
    <mergeCell ref="Q73:Q74"/>
    <mergeCell ref="H73:H74"/>
    <mergeCell ref="I73:I74"/>
    <mergeCell ref="J73:J74"/>
    <mergeCell ref="P71:P72"/>
    <mergeCell ref="Q71:Q72"/>
    <mergeCell ref="R71:R72"/>
    <mergeCell ref="P69:P70"/>
    <mergeCell ref="Q69:Q70"/>
    <mergeCell ref="R69:R70"/>
    <mergeCell ref="A71:A72"/>
    <mergeCell ref="B71:B72"/>
    <mergeCell ref="C71:C72"/>
    <mergeCell ref="D71:D72"/>
    <mergeCell ref="E71:E72"/>
    <mergeCell ref="F71:F72"/>
    <mergeCell ref="G71:G72"/>
    <mergeCell ref="H71:H72"/>
    <mergeCell ref="I71:I72"/>
    <mergeCell ref="J71:J72"/>
    <mergeCell ref="K71:K72"/>
    <mergeCell ref="L71:L72"/>
    <mergeCell ref="M71:M72"/>
    <mergeCell ref="N71:N72"/>
    <mergeCell ref="O71:O72"/>
    <mergeCell ref="P67:P68"/>
    <mergeCell ref="Q67:Q68"/>
    <mergeCell ref="R67:R68"/>
    <mergeCell ref="C69:C70"/>
    <mergeCell ref="D69:D70"/>
    <mergeCell ref="E69:E70"/>
    <mergeCell ref="F69:F70"/>
    <mergeCell ref="G69:G70"/>
    <mergeCell ref="H69:H70"/>
    <mergeCell ref="I69:I70"/>
    <mergeCell ref="J69:J70"/>
    <mergeCell ref="K69:K70"/>
    <mergeCell ref="L69:L70"/>
    <mergeCell ref="M69:M70"/>
    <mergeCell ref="N69:N70"/>
    <mergeCell ref="O69:O70"/>
    <mergeCell ref="R65:R66"/>
    <mergeCell ref="A67:A68"/>
    <mergeCell ref="B67:B68"/>
    <mergeCell ref="C67:C68"/>
    <mergeCell ref="D67:D68"/>
    <mergeCell ref="E67:E68"/>
    <mergeCell ref="F67:F68"/>
    <mergeCell ref="G67:G68"/>
    <mergeCell ref="H67:H68"/>
    <mergeCell ref="I67:I68"/>
    <mergeCell ref="J67:J68"/>
    <mergeCell ref="K67:K68"/>
    <mergeCell ref="L67:L68"/>
    <mergeCell ref="M67:M68"/>
    <mergeCell ref="N67:N68"/>
    <mergeCell ref="O67:O68"/>
    <mergeCell ref="M65:M66"/>
    <mergeCell ref="N65:N66"/>
    <mergeCell ref="O65:O66"/>
    <mergeCell ref="P65:P66"/>
    <mergeCell ref="Q65:Q66"/>
    <mergeCell ref="H65:H66"/>
    <mergeCell ref="I65:I66"/>
    <mergeCell ref="J65:J66"/>
    <mergeCell ref="P63:P64"/>
    <mergeCell ref="Q63:Q64"/>
    <mergeCell ref="R63:R64"/>
    <mergeCell ref="P61:P62"/>
    <mergeCell ref="Q61:Q62"/>
    <mergeCell ref="R61:R62"/>
    <mergeCell ref="A63:A64"/>
    <mergeCell ref="B63:B64"/>
    <mergeCell ref="C63:C64"/>
    <mergeCell ref="D63:D64"/>
    <mergeCell ref="E63:E64"/>
    <mergeCell ref="F63:F64"/>
    <mergeCell ref="G63:G64"/>
    <mergeCell ref="H63:H64"/>
    <mergeCell ref="I63:I64"/>
    <mergeCell ref="J63:J64"/>
    <mergeCell ref="K63:K64"/>
    <mergeCell ref="L63:L64"/>
    <mergeCell ref="M63:M64"/>
    <mergeCell ref="N63:N64"/>
    <mergeCell ref="O63:O64"/>
    <mergeCell ref="R59:R60"/>
    <mergeCell ref="A61:A62"/>
    <mergeCell ref="B61:B62"/>
    <mergeCell ref="C61:C62"/>
    <mergeCell ref="D61:D62"/>
    <mergeCell ref="E61:E62"/>
    <mergeCell ref="F61:F62"/>
    <mergeCell ref="G61:G62"/>
    <mergeCell ref="H61:H62"/>
    <mergeCell ref="I61:I62"/>
    <mergeCell ref="J61:J62"/>
    <mergeCell ref="K61:K62"/>
    <mergeCell ref="L61:L62"/>
    <mergeCell ref="M61:M62"/>
    <mergeCell ref="N61:N62"/>
    <mergeCell ref="O61:O62"/>
    <mergeCell ref="M59:M60"/>
    <mergeCell ref="N59:N60"/>
    <mergeCell ref="O59:O60"/>
    <mergeCell ref="P59:P60"/>
    <mergeCell ref="Q59:Q60"/>
    <mergeCell ref="H59:H60"/>
    <mergeCell ref="I59:I60"/>
    <mergeCell ref="J59:J60"/>
    <mergeCell ref="K59:K60"/>
    <mergeCell ref="L59:L60"/>
    <mergeCell ref="C59:C60"/>
    <mergeCell ref="D59:D60"/>
    <mergeCell ref="E59:E60"/>
    <mergeCell ref="F59:F60"/>
    <mergeCell ref="G59:G60"/>
    <mergeCell ref="A73:A74"/>
    <mergeCell ref="B73:B74"/>
    <mergeCell ref="K65:K66"/>
    <mergeCell ref="L65:L66"/>
    <mergeCell ref="C65:C66"/>
    <mergeCell ref="D65:D66"/>
    <mergeCell ref="E65:E66"/>
    <mergeCell ref="F65:F66"/>
    <mergeCell ref="G65:G66"/>
    <mergeCell ref="K73:K74"/>
    <mergeCell ref="L73:L74"/>
    <mergeCell ref="C73:C74"/>
    <mergeCell ref="D73:D74"/>
    <mergeCell ref="E73:E74"/>
    <mergeCell ref="F73:F74"/>
    <mergeCell ref="G73:G74"/>
    <mergeCell ref="A79:A80"/>
    <mergeCell ref="B79:B80"/>
    <mergeCell ref="A69:A70"/>
    <mergeCell ref="B69:B70"/>
    <mergeCell ref="A65:A66"/>
    <mergeCell ref="B65:B66"/>
    <mergeCell ref="A54:A56"/>
    <mergeCell ref="B54:B56"/>
    <mergeCell ref="A57:A58"/>
    <mergeCell ref="B57:B58"/>
    <mergeCell ref="A59:A60"/>
    <mergeCell ref="B59:B60"/>
    <mergeCell ref="A37:A41"/>
    <mergeCell ref="B37:B41"/>
    <mergeCell ref="A51:A53"/>
    <mergeCell ref="B51:B53"/>
    <mergeCell ref="A14:A15"/>
    <mergeCell ref="B14:B15"/>
    <mergeCell ref="A16:A17"/>
    <mergeCell ref="B16:B17"/>
    <mergeCell ref="A18:A21"/>
    <mergeCell ref="B18:B21"/>
    <mergeCell ref="A22:A28"/>
    <mergeCell ref="B22:B28"/>
    <mergeCell ref="A32:A33"/>
    <mergeCell ref="B32:B33"/>
    <mergeCell ref="A35:A36"/>
    <mergeCell ref="B35:B36"/>
    <mergeCell ref="A42:A50"/>
    <mergeCell ref="B42:B50"/>
    <mergeCell ref="A29:A31"/>
    <mergeCell ref="B29:B31"/>
    <mergeCell ref="R4:R6"/>
    <mergeCell ref="R2:R3"/>
    <mergeCell ref="R29:R31"/>
    <mergeCell ref="A4:A5"/>
    <mergeCell ref="B4:B5"/>
    <mergeCell ref="A7:A9"/>
    <mergeCell ref="B7:B9"/>
    <mergeCell ref="A1:V1"/>
    <mergeCell ref="A2:E2"/>
    <mergeCell ref="Q2:Q3"/>
    <mergeCell ref="L2:P2"/>
    <mergeCell ref="G2:I2"/>
    <mergeCell ref="J2:K2"/>
    <mergeCell ref="R7:R9"/>
    <mergeCell ref="A10:A13"/>
    <mergeCell ref="B10:B13"/>
  </mergeCells>
  <dataValidations count="1">
    <dataValidation type="textLength" allowBlank="1" showInputMessage="1" error="Escriba un texto  Maximo 390 Caracteres" promptTitle="Cualquier contenido Maximo 390 Caracteres" prompt=" Describa brevemente el indicador y qué pretende medir. Para mayor información ver el bloque de ayuda F6 INDICADORES DE GESTIÓN" sqref="S15 S11 S7:S9 S13" xr:uid="{00000000-0002-0000-0000-000000000000}">
      <formula1>0</formula1>
      <formula2>390</formula2>
    </dataValidation>
  </dataValidations>
  <pageMargins left="0.7" right="0.7" top="0.75" bottom="0.75" header="0.3" footer="0.3"/>
  <pageSetup paperSize="9" scale="16" orientation="portrait" horizontalDpi="4294967293" r:id="rId1"/>
  <rowBreaks count="1" manualBreakCount="1">
    <brk id="140" max="2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78FB1-8073-4A7F-89F6-ABF57AF847FC}">
  <sheetPr codeName="Hoja2"/>
  <dimension ref="A1:AG169"/>
  <sheetViews>
    <sheetView tabSelected="1" zoomScaleNormal="100" workbookViewId="0">
      <pane ySplit="2" topLeftCell="A3" activePane="bottomLeft" state="frozen"/>
      <selection pane="bottomLeft" activeCell="D6" sqref="D6"/>
    </sheetView>
  </sheetViews>
  <sheetFormatPr baseColWidth="10" defaultRowHeight="12.75" x14ac:dyDescent="0.2"/>
  <cols>
    <col min="1" max="1" width="12.28515625" style="162" customWidth="1"/>
    <col min="2" max="2" width="19" style="162" customWidth="1"/>
    <col min="3" max="3" width="15.42578125" style="162" customWidth="1"/>
    <col min="4" max="4" width="24" style="180" customWidth="1"/>
    <col min="5" max="7" width="8.7109375" style="162" customWidth="1"/>
    <col min="8" max="8" width="16.140625" style="162" customWidth="1"/>
    <col min="9" max="9" width="7.85546875" style="162" customWidth="1"/>
    <col min="10" max="10" width="9.28515625" style="162" customWidth="1"/>
    <col min="11" max="11" width="13.42578125" style="162" customWidth="1"/>
    <col min="12" max="22" width="9.5703125" style="162" customWidth="1"/>
    <col min="23" max="23" width="10.28515625" style="162" customWidth="1"/>
    <col min="24" max="25" width="18.5703125" style="162" customWidth="1"/>
    <col min="26" max="26" width="37.7109375" style="162" customWidth="1"/>
    <col min="27" max="27" width="24.42578125" style="179" customWidth="1"/>
    <col min="28" max="28" width="24.42578125" style="162" customWidth="1"/>
    <col min="29" max="29" width="31" style="227" customWidth="1"/>
    <col min="30" max="30" width="29.7109375" style="162" customWidth="1"/>
    <col min="31" max="31" width="24.42578125" style="162" customWidth="1"/>
    <col min="32" max="16384" width="11.42578125" style="162"/>
  </cols>
  <sheetData>
    <row r="1" spans="1:31" ht="33" customHeight="1" x14ac:dyDescent="0.2">
      <c r="A1" s="270" t="s">
        <v>0</v>
      </c>
      <c r="B1" s="270"/>
      <c r="C1" s="270"/>
      <c r="D1" s="270"/>
      <c r="E1" s="270"/>
      <c r="F1" s="270"/>
      <c r="G1" s="271" t="s">
        <v>28</v>
      </c>
      <c r="H1" s="271"/>
      <c r="I1" s="271"/>
      <c r="J1" s="272" t="s">
        <v>18</v>
      </c>
      <c r="K1" s="272"/>
      <c r="L1" s="273" t="s">
        <v>261</v>
      </c>
      <c r="M1" s="273"/>
      <c r="N1" s="273"/>
      <c r="O1" s="273"/>
      <c r="P1" s="273"/>
      <c r="Q1" s="273"/>
      <c r="R1" s="273"/>
      <c r="S1" s="273"/>
      <c r="T1" s="273"/>
      <c r="U1" s="273"/>
      <c r="V1" s="273"/>
      <c r="W1" s="273"/>
      <c r="X1" s="234"/>
      <c r="Y1" s="235"/>
      <c r="Z1" s="274" t="s">
        <v>492</v>
      </c>
      <c r="AA1" s="274" t="s">
        <v>257</v>
      </c>
      <c r="AB1" s="274" t="s">
        <v>258</v>
      </c>
      <c r="AC1" s="267" t="s">
        <v>291</v>
      </c>
      <c r="AD1" s="267" t="s">
        <v>290</v>
      </c>
      <c r="AE1" s="267" t="s">
        <v>10</v>
      </c>
    </row>
    <row r="2" spans="1:31" ht="28.5" customHeight="1" x14ac:dyDescent="0.2">
      <c r="A2" s="153" t="s">
        <v>262</v>
      </c>
      <c r="B2" s="154" t="s">
        <v>1</v>
      </c>
      <c r="C2" s="154" t="s">
        <v>2</v>
      </c>
      <c r="D2" s="154" t="s">
        <v>29</v>
      </c>
      <c r="E2" s="154" t="s">
        <v>27</v>
      </c>
      <c r="F2" s="154" t="s">
        <v>43</v>
      </c>
      <c r="G2" s="155" t="s">
        <v>15</v>
      </c>
      <c r="H2" s="156" t="s">
        <v>16</v>
      </c>
      <c r="I2" s="157" t="s">
        <v>14</v>
      </c>
      <c r="J2" s="158" t="s">
        <v>19</v>
      </c>
      <c r="K2" s="158" t="s">
        <v>20</v>
      </c>
      <c r="L2" s="185" t="s">
        <v>263</v>
      </c>
      <c r="M2" s="185" t="s">
        <v>264</v>
      </c>
      <c r="N2" s="185" t="s">
        <v>265</v>
      </c>
      <c r="O2" s="185" t="s">
        <v>266</v>
      </c>
      <c r="P2" s="185" t="s">
        <v>267</v>
      </c>
      <c r="Q2" s="185" t="s">
        <v>268</v>
      </c>
      <c r="R2" s="185" t="s">
        <v>269</v>
      </c>
      <c r="S2" s="185" t="s">
        <v>270</v>
      </c>
      <c r="T2" s="185" t="s">
        <v>333</v>
      </c>
      <c r="U2" s="185" t="s">
        <v>271</v>
      </c>
      <c r="V2" s="185" t="s">
        <v>334</v>
      </c>
      <c r="W2" s="185" t="s">
        <v>335</v>
      </c>
      <c r="X2" s="185" t="s">
        <v>554</v>
      </c>
      <c r="Y2" s="185" t="s">
        <v>486</v>
      </c>
      <c r="Z2" s="274"/>
      <c r="AA2" s="274"/>
      <c r="AB2" s="274"/>
      <c r="AC2" s="267"/>
      <c r="AD2" s="267"/>
      <c r="AE2" s="267"/>
    </row>
    <row r="3" spans="1:31" ht="57" customHeight="1" x14ac:dyDescent="0.2">
      <c r="A3" s="268" t="s">
        <v>37</v>
      </c>
      <c r="B3" s="269" t="s">
        <v>48</v>
      </c>
      <c r="C3" s="150" t="s">
        <v>64</v>
      </c>
      <c r="D3" s="125" t="s">
        <v>115</v>
      </c>
      <c r="E3" s="125" t="s">
        <v>12</v>
      </c>
      <c r="F3" s="125" t="s">
        <v>44</v>
      </c>
      <c r="G3" s="128">
        <v>0.5</v>
      </c>
      <c r="H3" s="125" t="s">
        <v>116</v>
      </c>
      <c r="I3" s="128">
        <v>1</v>
      </c>
      <c r="J3" s="125" t="s">
        <v>17</v>
      </c>
      <c r="K3" s="125" t="s">
        <v>23</v>
      </c>
      <c r="L3" s="151"/>
      <c r="M3" s="151"/>
      <c r="N3" s="151"/>
      <c r="O3" s="151"/>
      <c r="P3" s="151"/>
      <c r="Q3" s="189">
        <v>0.43</v>
      </c>
      <c r="R3" s="151"/>
      <c r="S3" s="151"/>
      <c r="T3" s="151"/>
      <c r="U3" s="151"/>
      <c r="V3" s="151"/>
      <c r="W3" s="189">
        <v>0.98</v>
      </c>
      <c r="X3" s="151">
        <v>0.98</v>
      </c>
      <c r="Y3" s="151" t="s">
        <v>555</v>
      </c>
      <c r="Z3" s="225" t="s">
        <v>553</v>
      </c>
      <c r="AA3" s="169" t="s">
        <v>121</v>
      </c>
      <c r="AB3" s="269" t="s">
        <v>259</v>
      </c>
      <c r="AC3" s="225" t="s">
        <v>534</v>
      </c>
      <c r="AD3" s="164"/>
      <c r="AE3" s="164"/>
    </row>
    <row r="4" spans="1:31" ht="67.5" customHeight="1" x14ac:dyDescent="0.2">
      <c r="A4" s="268"/>
      <c r="B4" s="269"/>
      <c r="C4" s="150" t="s">
        <v>65</v>
      </c>
      <c r="D4" s="125" t="s">
        <v>117</v>
      </c>
      <c r="E4" s="125" t="s">
        <v>12</v>
      </c>
      <c r="F4" s="125" t="s">
        <v>44</v>
      </c>
      <c r="G4" s="128">
        <v>0.5</v>
      </c>
      <c r="H4" s="125" t="s">
        <v>116</v>
      </c>
      <c r="I4" s="128">
        <v>1</v>
      </c>
      <c r="J4" s="125" t="s">
        <v>17</v>
      </c>
      <c r="K4" s="125" t="s">
        <v>21</v>
      </c>
      <c r="L4" s="186"/>
      <c r="M4" s="186"/>
      <c r="N4" s="189">
        <v>1</v>
      </c>
      <c r="O4" s="186"/>
      <c r="P4" s="186"/>
      <c r="Q4" s="189">
        <v>1</v>
      </c>
      <c r="R4" s="186"/>
      <c r="S4" s="186"/>
      <c r="T4" s="189">
        <v>1</v>
      </c>
      <c r="U4" s="186"/>
      <c r="V4" s="186"/>
      <c r="W4" s="189">
        <v>1</v>
      </c>
      <c r="X4" s="151">
        <v>1</v>
      </c>
      <c r="Y4" s="151">
        <f>AVERAGE(L4:W4)</f>
        <v>1</v>
      </c>
      <c r="Z4" s="225" t="s">
        <v>493</v>
      </c>
      <c r="AA4" s="169" t="s">
        <v>302</v>
      </c>
      <c r="AB4" s="269"/>
      <c r="AC4" s="126" t="s">
        <v>380</v>
      </c>
      <c r="AD4" s="127"/>
      <c r="AE4" s="127"/>
    </row>
    <row r="5" spans="1:31" ht="54" customHeight="1" x14ac:dyDescent="0.2">
      <c r="A5" s="268" t="s">
        <v>37</v>
      </c>
      <c r="B5" s="269" t="s">
        <v>50</v>
      </c>
      <c r="C5" s="150" t="s">
        <v>292</v>
      </c>
      <c r="D5" s="125" t="s">
        <v>252</v>
      </c>
      <c r="E5" s="125" t="s">
        <v>12</v>
      </c>
      <c r="F5" s="126"/>
      <c r="G5" s="151">
        <v>3.2000000000000002E-3</v>
      </c>
      <c r="H5" s="125" t="s">
        <v>304</v>
      </c>
      <c r="I5" s="151">
        <v>4.1999999999999997E-3</v>
      </c>
      <c r="J5" s="125" t="s">
        <v>17</v>
      </c>
      <c r="K5" s="125" t="s">
        <v>119</v>
      </c>
      <c r="L5" s="191">
        <v>1.8E-3</v>
      </c>
      <c r="M5" s="191">
        <v>2E-3</v>
      </c>
      <c r="N5" s="191">
        <v>2.5000000000000001E-3</v>
      </c>
      <c r="O5" s="191">
        <v>2.8E-3</v>
      </c>
      <c r="P5" s="191">
        <v>8.0000000000000004E-4</v>
      </c>
      <c r="Q5" s="191">
        <v>6.9999999999999999E-4</v>
      </c>
      <c r="R5" s="189">
        <v>6.7900000000000002E-2</v>
      </c>
      <c r="S5" s="189">
        <v>7.7200000000000005E-2</v>
      </c>
      <c r="T5" s="189">
        <v>4.7E-2</v>
      </c>
      <c r="U5" s="189">
        <v>7.6999999999999999E-2</v>
      </c>
      <c r="V5" s="189">
        <v>4.1599999999999998E-2</v>
      </c>
      <c r="W5" s="189">
        <v>4.2999999999999997E-2</v>
      </c>
      <c r="X5" s="151">
        <v>1</v>
      </c>
      <c r="Y5" s="151">
        <f t="shared" ref="Y5:Y68" si="0">AVERAGE(L5:W5)</f>
        <v>3.0358333333333334E-2</v>
      </c>
      <c r="Z5" s="225" t="s">
        <v>535</v>
      </c>
      <c r="AA5" s="169" t="s">
        <v>123</v>
      </c>
      <c r="AB5" s="269" t="s">
        <v>124</v>
      </c>
      <c r="AC5" s="126" t="s">
        <v>404</v>
      </c>
      <c r="AD5" s="126" t="s">
        <v>447</v>
      </c>
      <c r="AE5" s="127"/>
    </row>
    <row r="6" spans="1:31" ht="57.75" customHeight="1" x14ac:dyDescent="0.2">
      <c r="A6" s="268"/>
      <c r="B6" s="269"/>
      <c r="C6" s="150" t="s">
        <v>67</v>
      </c>
      <c r="D6" s="125" t="s">
        <v>120</v>
      </c>
      <c r="E6" s="125" t="s">
        <v>12</v>
      </c>
      <c r="F6" s="126"/>
      <c r="G6" s="128">
        <v>0.95</v>
      </c>
      <c r="H6" s="125" t="s">
        <v>305</v>
      </c>
      <c r="I6" s="128">
        <v>1</v>
      </c>
      <c r="J6" s="125" t="s">
        <v>17</v>
      </c>
      <c r="K6" s="125" t="s">
        <v>119</v>
      </c>
      <c r="L6" s="189">
        <v>1</v>
      </c>
      <c r="M6" s="189">
        <v>1</v>
      </c>
      <c r="N6" s="189">
        <v>1</v>
      </c>
      <c r="O6" s="189">
        <v>1</v>
      </c>
      <c r="P6" s="189">
        <v>1</v>
      </c>
      <c r="Q6" s="189">
        <v>1</v>
      </c>
      <c r="R6" s="189">
        <v>1</v>
      </c>
      <c r="S6" s="189">
        <v>1</v>
      </c>
      <c r="T6" s="189">
        <v>1</v>
      </c>
      <c r="U6" s="189">
        <v>1</v>
      </c>
      <c r="V6" s="189">
        <v>1</v>
      </c>
      <c r="W6" s="189">
        <v>1</v>
      </c>
      <c r="X6" s="151">
        <v>1</v>
      </c>
      <c r="Y6" s="151">
        <f t="shared" si="0"/>
        <v>1</v>
      </c>
      <c r="Z6" s="225" t="s">
        <v>556</v>
      </c>
      <c r="AA6" s="169" t="s">
        <v>123</v>
      </c>
      <c r="AB6" s="269"/>
      <c r="AC6" s="126" t="s">
        <v>448</v>
      </c>
      <c r="AD6" s="126" t="s">
        <v>341</v>
      </c>
      <c r="AE6" s="127"/>
    </row>
    <row r="7" spans="1:31" ht="57.75" customHeight="1" x14ac:dyDescent="0.2">
      <c r="A7" s="268"/>
      <c r="B7" s="269"/>
      <c r="C7" s="129" t="s">
        <v>303</v>
      </c>
      <c r="D7" s="123" t="s">
        <v>125</v>
      </c>
      <c r="E7" s="123" t="s">
        <v>12</v>
      </c>
      <c r="F7" s="124"/>
      <c r="G7" s="128">
        <v>0.8</v>
      </c>
      <c r="H7" s="123" t="s">
        <v>26</v>
      </c>
      <c r="I7" s="128">
        <v>1</v>
      </c>
      <c r="J7" s="130" t="s">
        <v>17</v>
      </c>
      <c r="K7" s="130" t="s">
        <v>21</v>
      </c>
      <c r="L7" s="131"/>
      <c r="M7" s="131"/>
      <c r="N7" s="189">
        <v>1</v>
      </c>
      <c r="O7" s="131"/>
      <c r="P7" s="131"/>
      <c r="Q7" s="189">
        <v>1</v>
      </c>
      <c r="R7" s="131"/>
      <c r="S7" s="131"/>
      <c r="T7" s="189">
        <v>1</v>
      </c>
      <c r="U7" s="131"/>
      <c r="V7" s="131"/>
      <c r="W7" s="189">
        <v>1</v>
      </c>
      <c r="X7" s="151">
        <v>1</v>
      </c>
      <c r="Y7" s="151">
        <f t="shared" si="0"/>
        <v>1</v>
      </c>
      <c r="Z7" s="225" t="s">
        <v>557</v>
      </c>
      <c r="AA7" s="177" t="s">
        <v>123</v>
      </c>
      <c r="AB7" s="269"/>
      <c r="AC7" s="126" t="s">
        <v>449</v>
      </c>
      <c r="AD7" s="126" t="s">
        <v>405</v>
      </c>
      <c r="AE7" s="127"/>
    </row>
    <row r="8" spans="1:31" ht="181.5" customHeight="1" x14ac:dyDescent="0.2">
      <c r="A8" s="268" t="s">
        <v>37</v>
      </c>
      <c r="B8" s="269" t="s">
        <v>51</v>
      </c>
      <c r="C8" s="125" t="s">
        <v>86</v>
      </c>
      <c r="D8" s="125" t="s">
        <v>336</v>
      </c>
      <c r="E8" s="125" t="s">
        <v>12</v>
      </c>
      <c r="F8" s="126"/>
      <c r="G8" s="128">
        <v>0.25</v>
      </c>
      <c r="H8" s="125" t="s">
        <v>178</v>
      </c>
      <c r="I8" s="128">
        <v>0.55000000000000004</v>
      </c>
      <c r="J8" s="130" t="s">
        <v>17</v>
      </c>
      <c r="K8" s="130" t="s">
        <v>21</v>
      </c>
      <c r="L8" s="186"/>
      <c r="M8" s="186"/>
      <c r="N8" s="189">
        <v>0.57999999999999996</v>
      </c>
      <c r="O8" s="186"/>
      <c r="P8" s="186"/>
      <c r="Q8" s="189" t="s">
        <v>450</v>
      </c>
      <c r="R8" s="186"/>
      <c r="S8" s="186"/>
      <c r="T8" s="189" t="s">
        <v>451</v>
      </c>
      <c r="U8" s="186"/>
      <c r="V8" s="186"/>
      <c r="W8" s="189">
        <v>0.63</v>
      </c>
      <c r="X8" s="151">
        <v>1</v>
      </c>
      <c r="Y8" s="151">
        <f t="shared" si="0"/>
        <v>0.60499999999999998</v>
      </c>
      <c r="Z8" s="225" t="s">
        <v>536</v>
      </c>
      <c r="AA8" s="169" t="s">
        <v>179</v>
      </c>
      <c r="AB8" s="269" t="s">
        <v>180</v>
      </c>
      <c r="AC8" s="197" t="s">
        <v>478</v>
      </c>
      <c r="AD8" s="126" t="s">
        <v>479</v>
      </c>
      <c r="AE8" s="127"/>
    </row>
    <row r="9" spans="1:31" ht="97.5" customHeight="1" x14ac:dyDescent="0.2">
      <c r="A9" s="268"/>
      <c r="B9" s="269"/>
      <c r="C9" s="125" t="s">
        <v>87</v>
      </c>
      <c r="D9" s="125" t="s">
        <v>181</v>
      </c>
      <c r="E9" s="125" t="s">
        <v>12</v>
      </c>
      <c r="F9" s="126"/>
      <c r="G9" s="128">
        <v>0.8</v>
      </c>
      <c r="H9" s="125" t="s">
        <v>182</v>
      </c>
      <c r="I9" s="128">
        <v>0.99</v>
      </c>
      <c r="J9" s="130" t="s">
        <v>17</v>
      </c>
      <c r="K9" s="130" t="s">
        <v>21</v>
      </c>
      <c r="L9" s="186"/>
      <c r="M9" s="186"/>
      <c r="N9" s="188">
        <v>0.85</v>
      </c>
      <c r="O9" s="186"/>
      <c r="P9" s="186"/>
      <c r="Q9" s="188">
        <v>0.92</v>
      </c>
      <c r="R9" s="186"/>
      <c r="S9" s="186"/>
      <c r="T9" s="188">
        <v>0.95</v>
      </c>
      <c r="U9" s="186"/>
      <c r="V9" s="186"/>
      <c r="W9" s="188">
        <v>0.98</v>
      </c>
      <c r="X9" s="151">
        <v>0.92499999999999993</v>
      </c>
      <c r="Y9" s="151">
        <f t="shared" si="0"/>
        <v>0.92499999999999993</v>
      </c>
      <c r="Z9" s="225" t="s">
        <v>494</v>
      </c>
      <c r="AA9" s="169" t="s">
        <v>183</v>
      </c>
      <c r="AB9" s="269"/>
      <c r="AC9" s="126" t="s">
        <v>480</v>
      </c>
      <c r="AD9" s="126" t="s">
        <v>481</v>
      </c>
      <c r="AE9" s="127"/>
    </row>
    <row r="10" spans="1:31" ht="75.75" customHeight="1" x14ac:dyDescent="0.2">
      <c r="A10" s="268"/>
      <c r="B10" s="269"/>
      <c r="C10" s="125" t="s">
        <v>88</v>
      </c>
      <c r="D10" s="125" t="s">
        <v>184</v>
      </c>
      <c r="E10" s="125" t="s">
        <v>12</v>
      </c>
      <c r="F10" s="126"/>
      <c r="G10" s="128">
        <v>0.1</v>
      </c>
      <c r="H10" s="128" t="s">
        <v>185</v>
      </c>
      <c r="I10" s="128">
        <v>0.25</v>
      </c>
      <c r="J10" s="130" t="s">
        <v>17</v>
      </c>
      <c r="K10" s="130" t="s">
        <v>21</v>
      </c>
      <c r="L10" s="186"/>
      <c r="M10" s="186"/>
      <c r="N10" s="189">
        <v>0.25</v>
      </c>
      <c r="O10" s="186"/>
      <c r="P10" s="186"/>
      <c r="Q10" s="189">
        <v>0.25</v>
      </c>
      <c r="R10" s="186"/>
      <c r="S10" s="186"/>
      <c r="T10" s="189">
        <v>0.25</v>
      </c>
      <c r="U10" s="186"/>
      <c r="V10" s="186"/>
      <c r="W10" s="189">
        <v>0.25</v>
      </c>
      <c r="X10" s="151">
        <v>1</v>
      </c>
      <c r="Y10" s="151" t="s">
        <v>555</v>
      </c>
      <c r="Z10" s="225" t="s">
        <v>537</v>
      </c>
      <c r="AA10" s="169" t="s">
        <v>186</v>
      </c>
      <c r="AB10" s="269"/>
      <c r="AC10" s="126" t="s">
        <v>482</v>
      </c>
      <c r="AD10" s="169" t="s">
        <v>483</v>
      </c>
      <c r="AE10" s="127"/>
    </row>
    <row r="11" spans="1:31" ht="140.25" customHeight="1" x14ac:dyDescent="0.2">
      <c r="A11" s="268"/>
      <c r="B11" s="269"/>
      <c r="C11" s="125" t="s">
        <v>381</v>
      </c>
      <c r="D11" s="125" t="s">
        <v>382</v>
      </c>
      <c r="E11" s="125" t="s">
        <v>12</v>
      </c>
      <c r="F11" s="126"/>
      <c r="G11" s="128">
        <v>0.1</v>
      </c>
      <c r="H11" s="128" t="s">
        <v>383</v>
      </c>
      <c r="I11" s="128">
        <v>0.25</v>
      </c>
      <c r="J11" s="130" t="s">
        <v>17</v>
      </c>
      <c r="K11" s="130" t="s">
        <v>21</v>
      </c>
      <c r="L11" s="186"/>
      <c r="M11" s="186"/>
      <c r="N11" s="189">
        <v>0.25</v>
      </c>
      <c r="O11" s="186"/>
      <c r="P11" s="186"/>
      <c r="Q11" s="189">
        <v>0.25</v>
      </c>
      <c r="R11" s="186"/>
      <c r="S11" s="186"/>
      <c r="T11" s="189">
        <v>0.25</v>
      </c>
      <c r="U11" s="186"/>
      <c r="V11" s="186"/>
      <c r="W11" s="189">
        <v>0.25</v>
      </c>
      <c r="X11" s="151">
        <v>1</v>
      </c>
      <c r="Y11" s="151" t="s">
        <v>555</v>
      </c>
      <c r="Z11" s="225" t="s">
        <v>538</v>
      </c>
      <c r="AA11" s="169" t="s">
        <v>189</v>
      </c>
      <c r="AB11" s="269"/>
      <c r="AC11" s="126" t="s">
        <v>484</v>
      </c>
      <c r="AD11" s="169" t="s">
        <v>485</v>
      </c>
      <c r="AE11" s="127"/>
    </row>
    <row r="12" spans="1:31" ht="66.75" customHeight="1" x14ac:dyDescent="0.2">
      <c r="A12" s="268" t="s">
        <v>37</v>
      </c>
      <c r="B12" s="269" t="s">
        <v>52</v>
      </c>
      <c r="C12" s="170" t="s">
        <v>306</v>
      </c>
      <c r="D12" s="170" t="s">
        <v>429</v>
      </c>
      <c r="E12" s="125" t="s">
        <v>12</v>
      </c>
      <c r="F12" s="171" t="s">
        <v>296</v>
      </c>
      <c r="G12" s="175">
        <v>0.5</v>
      </c>
      <c r="H12" s="175">
        <v>0.8</v>
      </c>
      <c r="I12" s="175">
        <v>1</v>
      </c>
      <c r="J12" s="173" t="s">
        <v>384</v>
      </c>
      <c r="K12" s="170" t="s">
        <v>23</v>
      </c>
      <c r="L12" s="186"/>
      <c r="M12" s="186"/>
      <c r="N12" s="186"/>
      <c r="O12" s="186"/>
      <c r="P12" s="186"/>
      <c r="Q12" s="189">
        <v>1</v>
      </c>
      <c r="R12" s="186"/>
      <c r="S12" s="186"/>
      <c r="T12" s="186"/>
      <c r="U12" s="186"/>
      <c r="V12" s="186"/>
      <c r="W12" s="189">
        <v>1</v>
      </c>
      <c r="X12" s="151">
        <v>1</v>
      </c>
      <c r="Y12" s="151">
        <f t="shared" si="0"/>
        <v>1</v>
      </c>
      <c r="Z12" s="225" t="s">
        <v>558</v>
      </c>
      <c r="AA12" s="178" t="s">
        <v>313</v>
      </c>
      <c r="AB12" s="269" t="s">
        <v>298</v>
      </c>
      <c r="AC12" s="126" t="s">
        <v>428</v>
      </c>
      <c r="AD12" s="127"/>
      <c r="AE12" s="127"/>
    </row>
    <row r="13" spans="1:31" ht="76.5" customHeight="1" x14ac:dyDescent="0.2">
      <c r="A13" s="268"/>
      <c r="B13" s="269"/>
      <c r="C13" s="170" t="s">
        <v>307</v>
      </c>
      <c r="D13" s="170" t="s">
        <v>430</v>
      </c>
      <c r="E13" s="125" t="s">
        <v>12</v>
      </c>
      <c r="F13" s="171" t="s">
        <v>296</v>
      </c>
      <c r="G13" s="175">
        <v>0.5</v>
      </c>
      <c r="H13" s="175" t="s">
        <v>385</v>
      </c>
      <c r="I13" s="175">
        <v>1</v>
      </c>
      <c r="J13" s="173" t="s">
        <v>384</v>
      </c>
      <c r="K13" s="170" t="s">
        <v>23</v>
      </c>
      <c r="L13" s="186"/>
      <c r="M13" s="186"/>
      <c r="N13" s="186"/>
      <c r="O13" s="186"/>
      <c r="P13" s="186"/>
      <c r="Q13" s="189">
        <v>1</v>
      </c>
      <c r="R13" s="186"/>
      <c r="S13" s="186"/>
      <c r="T13" s="186"/>
      <c r="U13" s="186"/>
      <c r="V13" s="186"/>
      <c r="W13" s="189">
        <v>1</v>
      </c>
      <c r="X13" s="151">
        <v>1</v>
      </c>
      <c r="Y13" s="151">
        <f t="shared" si="0"/>
        <v>1</v>
      </c>
      <c r="Z13" s="225" t="s">
        <v>559</v>
      </c>
      <c r="AA13" s="178" t="s">
        <v>314</v>
      </c>
      <c r="AB13" s="269"/>
      <c r="AC13" s="126" t="s">
        <v>432</v>
      </c>
      <c r="AD13" s="127"/>
      <c r="AE13" s="127"/>
    </row>
    <row r="14" spans="1:31" ht="76.5" customHeight="1" x14ac:dyDescent="0.2">
      <c r="A14" s="268"/>
      <c r="B14" s="269"/>
      <c r="C14" s="172" t="s">
        <v>308</v>
      </c>
      <c r="D14" s="172" t="s">
        <v>431</v>
      </c>
      <c r="E14" s="125" t="s">
        <v>12</v>
      </c>
      <c r="F14" s="171" t="s">
        <v>296</v>
      </c>
      <c r="G14" s="175">
        <v>0.5</v>
      </c>
      <c r="H14" s="175" t="s">
        <v>385</v>
      </c>
      <c r="I14" s="175">
        <v>1</v>
      </c>
      <c r="J14" s="173" t="s">
        <v>384</v>
      </c>
      <c r="K14" s="170" t="s">
        <v>23</v>
      </c>
      <c r="L14" s="186"/>
      <c r="M14" s="186"/>
      <c r="N14" s="186"/>
      <c r="O14" s="186"/>
      <c r="P14" s="186"/>
      <c r="Q14" s="189">
        <v>1</v>
      </c>
      <c r="R14" s="186"/>
      <c r="S14" s="186"/>
      <c r="T14" s="186"/>
      <c r="U14" s="186"/>
      <c r="V14" s="186"/>
      <c r="W14" s="189">
        <v>1</v>
      </c>
      <c r="X14" s="151">
        <v>1</v>
      </c>
      <c r="Y14" s="151">
        <f t="shared" si="0"/>
        <v>1</v>
      </c>
      <c r="Z14" s="225" t="s">
        <v>560</v>
      </c>
      <c r="AA14" s="178" t="s">
        <v>315</v>
      </c>
      <c r="AB14" s="269"/>
      <c r="AC14" s="126" t="s">
        <v>433</v>
      </c>
      <c r="AD14" s="127"/>
      <c r="AE14" s="127"/>
    </row>
    <row r="15" spans="1:31" ht="59.25" customHeight="1" x14ac:dyDescent="0.2">
      <c r="A15" s="268"/>
      <c r="B15" s="269"/>
      <c r="C15" s="174" t="s">
        <v>309</v>
      </c>
      <c r="D15" s="170" t="s">
        <v>310</v>
      </c>
      <c r="E15" s="125" t="s">
        <v>12</v>
      </c>
      <c r="F15" s="171" t="s">
        <v>296</v>
      </c>
      <c r="G15" s="175" t="s">
        <v>297</v>
      </c>
      <c r="H15" s="175" t="s">
        <v>385</v>
      </c>
      <c r="I15" s="175">
        <v>1</v>
      </c>
      <c r="J15" s="173" t="s">
        <v>384</v>
      </c>
      <c r="K15" s="170" t="s">
        <v>23</v>
      </c>
      <c r="L15" s="186"/>
      <c r="M15" s="186"/>
      <c r="N15" s="186"/>
      <c r="O15" s="186"/>
      <c r="P15" s="186"/>
      <c r="Q15" s="186" t="s">
        <v>386</v>
      </c>
      <c r="R15" s="186"/>
      <c r="S15" s="186"/>
      <c r="T15" s="186"/>
      <c r="U15" s="186"/>
      <c r="V15" s="186"/>
      <c r="W15" s="189">
        <v>1</v>
      </c>
      <c r="X15" s="151">
        <v>1</v>
      </c>
      <c r="Y15" s="151">
        <f t="shared" si="0"/>
        <v>1</v>
      </c>
      <c r="Z15" s="225" t="s">
        <v>561</v>
      </c>
      <c r="AA15" s="178" t="s">
        <v>313</v>
      </c>
      <c r="AB15" s="269"/>
      <c r="AC15" s="197" t="s">
        <v>434</v>
      </c>
      <c r="AD15" s="198" t="s">
        <v>387</v>
      </c>
      <c r="AE15" s="127"/>
    </row>
    <row r="16" spans="1:31" ht="69.75" customHeight="1" x14ac:dyDescent="0.2">
      <c r="A16" s="268"/>
      <c r="B16" s="269"/>
      <c r="C16" s="172" t="s">
        <v>311</v>
      </c>
      <c r="D16" s="170" t="s">
        <v>312</v>
      </c>
      <c r="E16" s="125" t="s">
        <v>12</v>
      </c>
      <c r="F16" s="171" t="s">
        <v>296</v>
      </c>
      <c r="G16" s="175" t="s">
        <v>297</v>
      </c>
      <c r="H16" s="175" t="s">
        <v>385</v>
      </c>
      <c r="I16" s="175">
        <v>1</v>
      </c>
      <c r="J16" s="173" t="s">
        <v>384</v>
      </c>
      <c r="K16" s="170" t="s">
        <v>23</v>
      </c>
      <c r="L16" s="186"/>
      <c r="M16" s="186"/>
      <c r="N16" s="186"/>
      <c r="O16" s="186"/>
      <c r="P16" s="186"/>
      <c r="Q16" s="189">
        <v>1</v>
      </c>
      <c r="R16" s="186"/>
      <c r="S16" s="186"/>
      <c r="T16" s="186"/>
      <c r="U16" s="186"/>
      <c r="V16" s="186"/>
      <c r="W16" s="189">
        <v>1</v>
      </c>
      <c r="X16" s="151">
        <v>1</v>
      </c>
      <c r="Y16" s="151">
        <f t="shared" si="0"/>
        <v>1</v>
      </c>
      <c r="Z16" s="225" t="s">
        <v>495</v>
      </c>
      <c r="AA16" s="178" t="s">
        <v>316</v>
      </c>
      <c r="AB16" s="269"/>
      <c r="AC16" s="197" t="s">
        <v>435</v>
      </c>
      <c r="AD16" s="127"/>
      <c r="AE16" s="127"/>
    </row>
    <row r="17" spans="1:31" ht="54" customHeight="1" x14ac:dyDescent="0.2">
      <c r="A17" s="275" t="s">
        <v>38</v>
      </c>
      <c r="B17" s="277" t="s">
        <v>470</v>
      </c>
      <c r="C17" s="125" t="s">
        <v>71</v>
      </c>
      <c r="D17" s="125" t="s">
        <v>132</v>
      </c>
      <c r="E17" s="132" t="s">
        <v>11</v>
      </c>
      <c r="F17" s="126"/>
      <c r="G17" s="128">
        <v>0.5</v>
      </c>
      <c r="H17" s="128" t="s">
        <v>36</v>
      </c>
      <c r="I17" s="128">
        <v>0.8</v>
      </c>
      <c r="J17" s="130" t="s">
        <v>17</v>
      </c>
      <c r="K17" s="130" t="s">
        <v>23</v>
      </c>
      <c r="L17" s="186"/>
      <c r="M17" s="186"/>
      <c r="N17" s="186"/>
      <c r="O17" s="186"/>
      <c r="P17" s="186"/>
      <c r="Q17" s="188">
        <v>0.65</v>
      </c>
      <c r="R17" s="151"/>
      <c r="S17" s="151"/>
      <c r="T17" s="151"/>
      <c r="U17" s="151"/>
      <c r="V17" s="151"/>
      <c r="W17" s="189">
        <v>0.81</v>
      </c>
      <c r="X17" s="151">
        <v>0.91249999999999998</v>
      </c>
      <c r="Y17" s="151">
        <f t="shared" si="0"/>
        <v>0.73</v>
      </c>
      <c r="Z17" s="225" t="s">
        <v>539</v>
      </c>
      <c r="AA17" s="169" t="s">
        <v>133</v>
      </c>
      <c r="AB17" s="277" t="s">
        <v>134</v>
      </c>
      <c r="AC17" s="126" t="s">
        <v>380</v>
      </c>
      <c r="AD17" s="125"/>
      <c r="AE17" s="127"/>
    </row>
    <row r="18" spans="1:31" ht="57" customHeight="1" x14ac:dyDescent="0.2">
      <c r="A18" s="276"/>
      <c r="B18" s="278"/>
      <c r="C18" s="125" t="s">
        <v>72</v>
      </c>
      <c r="D18" s="125" t="s">
        <v>132</v>
      </c>
      <c r="E18" s="130" t="s">
        <v>11</v>
      </c>
      <c r="F18" s="130" t="s">
        <v>44</v>
      </c>
      <c r="G18" s="128">
        <v>0.5</v>
      </c>
      <c r="H18" s="128" t="s">
        <v>36</v>
      </c>
      <c r="I18" s="128">
        <v>0.8</v>
      </c>
      <c r="J18" s="130" t="s">
        <v>17</v>
      </c>
      <c r="K18" s="130" t="s">
        <v>23</v>
      </c>
      <c r="L18" s="186"/>
      <c r="M18" s="186"/>
      <c r="N18" s="186"/>
      <c r="O18" s="186"/>
      <c r="P18" s="186"/>
      <c r="Q18" s="188">
        <v>0.63</v>
      </c>
      <c r="R18" s="151"/>
      <c r="S18" s="151"/>
      <c r="T18" s="151"/>
      <c r="U18" s="151"/>
      <c r="V18" s="151"/>
      <c r="W18" s="188">
        <v>0.68</v>
      </c>
      <c r="X18" s="151">
        <v>0.81869999999999998</v>
      </c>
      <c r="Y18" s="151">
        <f t="shared" si="0"/>
        <v>0.65500000000000003</v>
      </c>
      <c r="Z18" s="225" t="s">
        <v>540</v>
      </c>
      <c r="AA18" s="169" t="s">
        <v>135</v>
      </c>
      <c r="AB18" s="278"/>
      <c r="AC18" s="126" t="s">
        <v>488</v>
      </c>
      <c r="AD18" s="126" t="s">
        <v>489</v>
      </c>
      <c r="AE18" s="127"/>
    </row>
    <row r="19" spans="1:31" ht="57" customHeight="1" x14ac:dyDescent="0.2">
      <c r="A19" s="276"/>
      <c r="B19" s="278"/>
      <c r="C19" s="201" t="s">
        <v>395</v>
      </c>
      <c r="D19" s="201" t="s">
        <v>398</v>
      </c>
      <c r="E19" s="128" t="s">
        <v>12</v>
      </c>
      <c r="F19" s="128"/>
      <c r="G19" s="128" t="s">
        <v>396</v>
      </c>
      <c r="H19" s="128" t="s">
        <v>397</v>
      </c>
      <c r="I19" s="128">
        <v>0.7</v>
      </c>
      <c r="J19" s="130" t="s">
        <v>17</v>
      </c>
      <c r="K19" s="130" t="s">
        <v>24</v>
      </c>
      <c r="L19" s="186"/>
      <c r="M19" s="186"/>
      <c r="N19" s="186"/>
      <c r="O19" s="186"/>
      <c r="P19" s="186"/>
      <c r="Q19" s="186"/>
      <c r="R19" s="186"/>
      <c r="S19" s="186"/>
      <c r="T19" s="186"/>
      <c r="U19" s="186"/>
      <c r="V19" s="186"/>
      <c r="W19" s="195">
        <v>0.71</v>
      </c>
      <c r="X19" s="151">
        <v>1</v>
      </c>
      <c r="Y19" s="151">
        <f t="shared" si="0"/>
        <v>0.71</v>
      </c>
      <c r="Z19" s="225" t="s">
        <v>541</v>
      </c>
      <c r="AA19" s="169" t="s">
        <v>471</v>
      </c>
      <c r="AB19" s="279"/>
      <c r="AC19" s="126" t="s">
        <v>472</v>
      </c>
      <c r="AD19" s="224" t="s">
        <v>473</v>
      </c>
      <c r="AE19" s="127"/>
    </row>
    <row r="20" spans="1:31" ht="57" customHeight="1" x14ac:dyDescent="0.2">
      <c r="A20" s="268" t="s">
        <v>38</v>
      </c>
      <c r="B20" s="269" t="s">
        <v>54</v>
      </c>
      <c r="C20" s="125" t="s">
        <v>73</v>
      </c>
      <c r="D20" s="125" t="s">
        <v>136</v>
      </c>
      <c r="E20" s="125" t="s">
        <v>12</v>
      </c>
      <c r="F20" s="126"/>
      <c r="G20" s="132">
        <v>0.8</v>
      </c>
      <c r="H20" s="152" t="s">
        <v>137</v>
      </c>
      <c r="I20" s="133">
        <v>1</v>
      </c>
      <c r="J20" s="130" t="s">
        <v>17</v>
      </c>
      <c r="K20" s="130" t="s">
        <v>119</v>
      </c>
      <c r="L20" s="195">
        <v>1</v>
      </c>
      <c r="M20" s="195">
        <v>1</v>
      </c>
      <c r="N20" s="195">
        <v>1</v>
      </c>
      <c r="O20" s="195">
        <v>1</v>
      </c>
      <c r="P20" s="195">
        <v>1</v>
      </c>
      <c r="Q20" s="195">
        <v>1</v>
      </c>
      <c r="R20" s="195">
        <v>1</v>
      </c>
      <c r="S20" s="195">
        <v>1</v>
      </c>
      <c r="T20" s="195">
        <v>1</v>
      </c>
      <c r="U20" s="195">
        <v>1</v>
      </c>
      <c r="V20" s="195">
        <v>1</v>
      </c>
      <c r="W20" s="195">
        <v>1</v>
      </c>
      <c r="X20" s="151">
        <v>1</v>
      </c>
      <c r="Y20" s="151">
        <f t="shared" si="0"/>
        <v>1</v>
      </c>
      <c r="Z20" s="225" t="s">
        <v>496</v>
      </c>
      <c r="AA20" s="169" t="s">
        <v>138</v>
      </c>
      <c r="AB20" s="269" t="s">
        <v>139</v>
      </c>
      <c r="AC20" s="126" t="s">
        <v>380</v>
      </c>
      <c r="AD20" s="127"/>
      <c r="AE20" s="127"/>
    </row>
    <row r="21" spans="1:31" ht="54.75" customHeight="1" x14ac:dyDescent="0.2">
      <c r="A21" s="268"/>
      <c r="B21" s="269"/>
      <c r="C21" s="125" t="s">
        <v>74</v>
      </c>
      <c r="D21" s="125" t="s">
        <v>331</v>
      </c>
      <c r="E21" s="125" t="s">
        <v>12</v>
      </c>
      <c r="F21" s="126"/>
      <c r="G21" s="132">
        <v>0.8</v>
      </c>
      <c r="H21" s="152" t="s">
        <v>137</v>
      </c>
      <c r="I21" s="133">
        <v>1</v>
      </c>
      <c r="J21" s="130" t="s">
        <v>17</v>
      </c>
      <c r="K21" s="130" t="s">
        <v>119</v>
      </c>
      <c r="L21" s="195">
        <v>1</v>
      </c>
      <c r="M21" s="195">
        <v>1</v>
      </c>
      <c r="N21" s="195">
        <v>1</v>
      </c>
      <c r="O21" s="195">
        <v>1</v>
      </c>
      <c r="P21" s="195">
        <v>1</v>
      </c>
      <c r="Q21" s="195">
        <v>1</v>
      </c>
      <c r="R21" s="195">
        <v>1</v>
      </c>
      <c r="S21" s="195">
        <v>1</v>
      </c>
      <c r="T21" s="195">
        <v>1</v>
      </c>
      <c r="U21" s="195">
        <v>1</v>
      </c>
      <c r="V21" s="195">
        <v>1</v>
      </c>
      <c r="W21" s="195">
        <v>1</v>
      </c>
      <c r="X21" s="151">
        <v>1</v>
      </c>
      <c r="Y21" s="151">
        <f t="shared" si="0"/>
        <v>1</v>
      </c>
      <c r="Z21" s="225" t="s">
        <v>497</v>
      </c>
      <c r="AA21" s="169" t="s">
        <v>141</v>
      </c>
      <c r="AB21" s="269"/>
      <c r="AC21" s="126" t="s">
        <v>380</v>
      </c>
      <c r="AD21" s="127"/>
      <c r="AE21" s="127"/>
    </row>
    <row r="22" spans="1:31" ht="68.25" customHeight="1" x14ac:dyDescent="0.2">
      <c r="A22" s="268"/>
      <c r="B22" s="269"/>
      <c r="C22" s="125" t="s">
        <v>75</v>
      </c>
      <c r="D22" s="125" t="s">
        <v>330</v>
      </c>
      <c r="E22" s="125" t="s">
        <v>12</v>
      </c>
      <c r="F22" s="126"/>
      <c r="G22" s="132">
        <v>0.9</v>
      </c>
      <c r="H22" s="152" t="s">
        <v>145</v>
      </c>
      <c r="I22" s="133">
        <v>1</v>
      </c>
      <c r="J22" s="130" t="s">
        <v>17</v>
      </c>
      <c r="K22" s="130" t="s">
        <v>21</v>
      </c>
      <c r="L22" s="186"/>
      <c r="M22" s="186"/>
      <c r="N22" s="195">
        <v>1</v>
      </c>
      <c r="O22" s="186"/>
      <c r="P22" s="186"/>
      <c r="Q22" s="195">
        <v>1</v>
      </c>
      <c r="R22" s="186"/>
      <c r="S22" s="186"/>
      <c r="T22" s="195">
        <v>0.97</v>
      </c>
      <c r="U22" s="186"/>
      <c r="V22" s="186"/>
      <c r="W22" s="195">
        <v>1</v>
      </c>
      <c r="X22" s="151">
        <v>0.99249999999999994</v>
      </c>
      <c r="Y22" s="151">
        <f t="shared" si="0"/>
        <v>0.99249999999999994</v>
      </c>
      <c r="Z22" s="225" t="s">
        <v>498</v>
      </c>
      <c r="AA22" s="169" t="s">
        <v>143</v>
      </c>
      <c r="AB22" s="269"/>
      <c r="AC22" s="126" t="s">
        <v>380</v>
      </c>
      <c r="AD22" s="125"/>
      <c r="AE22" s="127"/>
    </row>
    <row r="23" spans="1:31" ht="68.25" customHeight="1" x14ac:dyDescent="0.2">
      <c r="A23" s="268"/>
      <c r="B23" s="269"/>
      <c r="C23" s="125" t="s">
        <v>76</v>
      </c>
      <c r="D23" s="125" t="s">
        <v>144</v>
      </c>
      <c r="E23" s="125" t="s">
        <v>11</v>
      </c>
      <c r="F23" s="126"/>
      <c r="G23" s="132">
        <v>0.9</v>
      </c>
      <c r="H23" s="152" t="s">
        <v>145</v>
      </c>
      <c r="I23" s="133">
        <v>1</v>
      </c>
      <c r="J23" s="130" t="s">
        <v>17</v>
      </c>
      <c r="K23" s="130" t="s">
        <v>119</v>
      </c>
      <c r="L23" s="195">
        <v>1</v>
      </c>
      <c r="M23" s="195">
        <v>1</v>
      </c>
      <c r="N23" s="195">
        <v>1</v>
      </c>
      <c r="O23" s="195">
        <v>1</v>
      </c>
      <c r="P23" s="195">
        <v>1</v>
      </c>
      <c r="Q23" s="195">
        <v>1</v>
      </c>
      <c r="R23" s="195">
        <v>1</v>
      </c>
      <c r="S23" s="195">
        <v>1</v>
      </c>
      <c r="T23" s="195">
        <v>1</v>
      </c>
      <c r="U23" s="195">
        <v>1</v>
      </c>
      <c r="V23" s="195">
        <v>1</v>
      </c>
      <c r="W23" s="195">
        <v>1</v>
      </c>
      <c r="X23" s="151">
        <v>1</v>
      </c>
      <c r="Y23" s="151">
        <f t="shared" si="0"/>
        <v>1</v>
      </c>
      <c r="Z23" s="225" t="s">
        <v>499</v>
      </c>
      <c r="AA23" s="169" t="s">
        <v>146</v>
      </c>
      <c r="AB23" s="269"/>
      <c r="AC23" s="126" t="s">
        <v>407</v>
      </c>
      <c r="AD23" s="125"/>
      <c r="AE23" s="127"/>
    </row>
    <row r="24" spans="1:31" ht="78" customHeight="1" x14ac:dyDescent="0.2">
      <c r="A24" s="268"/>
      <c r="B24" s="269"/>
      <c r="C24" s="209" t="s">
        <v>420</v>
      </c>
      <c r="D24" s="209" t="s">
        <v>421</v>
      </c>
      <c r="E24" s="209" t="s">
        <v>12</v>
      </c>
      <c r="F24" s="126"/>
      <c r="G24" s="218" t="s">
        <v>422</v>
      </c>
      <c r="H24" s="218" t="s">
        <v>423</v>
      </c>
      <c r="I24" s="133">
        <v>0.9</v>
      </c>
      <c r="J24" s="130" t="s">
        <v>17</v>
      </c>
      <c r="K24" s="130" t="s">
        <v>24</v>
      </c>
      <c r="L24" s="127"/>
      <c r="M24" s="127"/>
      <c r="N24" s="127"/>
      <c r="O24" s="127"/>
      <c r="P24" s="127"/>
      <c r="Q24" s="127"/>
      <c r="R24" s="127"/>
      <c r="S24" s="127"/>
      <c r="T24" s="127"/>
      <c r="U24" s="127"/>
      <c r="V24" s="187"/>
      <c r="W24" s="195">
        <v>1</v>
      </c>
      <c r="X24" s="151">
        <v>1</v>
      </c>
      <c r="Y24" s="151">
        <f t="shared" si="0"/>
        <v>1</v>
      </c>
      <c r="Z24" s="225" t="s">
        <v>542</v>
      </c>
      <c r="AA24" s="169" t="s">
        <v>424</v>
      </c>
      <c r="AB24" s="269"/>
      <c r="AC24" s="126" t="s">
        <v>474</v>
      </c>
      <c r="AD24" s="126" t="s">
        <v>475</v>
      </c>
      <c r="AE24" s="127"/>
    </row>
    <row r="25" spans="1:31" ht="78" customHeight="1" x14ac:dyDescent="0.2">
      <c r="A25" s="268"/>
      <c r="B25" s="269"/>
      <c r="C25" s="209" t="s">
        <v>425</v>
      </c>
      <c r="D25" s="209" t="s">
        <v>426</v>
      </c>
      <c r="E25" s="209" t="s">
        <v>12</v>
      </c>
      <c r="F25" s="127"/>
      <c r="G25" s="219">
        <v>1</v>
      </c>
      <c r="H25" s="220">
        <v>2</v>
      </c>
      <c r="I25" s="220">
        <v>3</v>
      </c>
      <c r="J25" s="130" t="s">
        <v>452</v>
      </c>
      <c r="K25" s="130" t="s">
        <v>24</v>
      </c>
      <c r="L25" s="127"/>
      <c r="M25" s="127"/>
      <c r="N25" s="127"/>
      <c r="O25" s="127"/>
      <c r="P25" s="127"/>
      <c r="Q25" s="127"/>
      <c r="R25" s="127"/>
      <c r="S25" s="127"/>
      <c r="T25" s="127"/>
      <c r="U25" s="127"/>
      <c r="V25" s="127"/>
      <c r="W25" s="187" t="s">
        <v>459</v>
      </c>
      <c r="X25" s="187" t="s">
        <v>459</v>
      </c>
      <c r="Y25" s="151" t="s">
        <v>562</v>
      </c>
      <c r="Z25" s="225" t="s">
        <v>500</v>
      </c>
      <c r="AA25" s="126" t="s">
        <v>427</v>
      </c>
      <c r="AB25" s="269"/>
      <c r="AC25" s="226" t="s">
        <v>487</v>
      </c>
      <c r="AD25" s="127"/>
      <c r="AE25" s="127"/>
    </row>
    <row r="26" spans="1:31" ht="64.5" customHeight="1" x14ac:dyDescent="0.2">
      <c r="A26" s="268" t="s">
        <v>38</v>
      </c>
      <c r="B26" s="269" t="s">
        <v>55</v>
      </c>
      <c r="C26" s="125" t="s">
        <v>77</v>
      </c>
      <c r="D26" s="125" t="s">
        <v>147</v>
      </c>
      <c r="E26" s="130" t="s">
        <v>11</v>
      </c>
      <c r="F26" s="126"/>
      <c r="G26" s="132">
        <v>0.9</v>
      </c>
      <c r="H26" s="152" t="s">
        <v>145</v>
      </c>
      <c r="I26" s="133">
        <v>1</v>
      </c>
      <c r="J26" s="130" t="s">
        <v>17</v>
      </c>
      <c r="K26" s="130" t="s">
        <v>119</v>
      </c>
      <c r="L26" s="195">
        <v>1</v>
      </c>
      <c r="M26" s="195">
        <v>1</v>
      </c>
      <c r="N26" s="195">
        <v>1</v>
      </c>
      <c r="O26" s="195">
        <v>1</v>
      </c>
      <c r="P26" s="195">
        <v>1</v>
      </c>
      <c r="Q26" s="195">
        <v>1</v>
      </c>
      <c r="R26" s="195">
        <v>1</v>
      </c>
      <c r="S26" s="195">
        <v>1</v>
      </c>
      <c r="T26" s="195">
        <v>1</v>
      </c>
      <c r="U26" s="195">
        <v>1</v>
      </c>
      <c r="V26" s="195">
        <v>1</v>
      </c>
      <c r="W26" s="195">
        <v>1</v>
      </c>
      <c r="X26" s="151">
        <v>1</v>
      </c>
      <c r="Y26" s="151">
        <f t="shared" si="0"/>
        <v>1</v>
      </c>
      <c r="Z26" s="225" t="s">
        <v>501</v>
      </c>
      <c r="AA26" s="169" t="s">
        <v>148</v>
      </c>
      <c r="AB26" s="125" t="s">
        <v>149</v>
      </c>
      <c r="AC26" s="126" t="s">
        <v>380</v>
      </c>
      <c r="AD26" s="125"/>
      <c r="AE26" s="127"/>
    </row>
    <row r="27" spans="1:31" ht="64.5" customHeight="1" x14ac:dyDescent="0.2">
      <c r="A27" s="268"/>
      <c r="B27" s="269"/>
      <c r="C27" s="125" t="s">
        <v>78</v>
      </c>
      <c r="D27" s="125" t="s">
        <v>253</v>
      </c>
      <c r="E27" s="130" t="s">
        <v>127</v>
      </c>
      <c r="F27" s="126"/>
      <c r="G27" s="132">
        <v>0.7</v>
      </c>
      <c r="H27" s="152" t="s">
        <v>150</v>
      </c>
      <c r="I27" s="133">
        <v>1</v>
      </c>
      <c r="J27" s="130" t="s">
        <v>17</v>
      </c>
      <c r="K27" s="130" t="s">
        <v>119</v>
      </c>
      <c r="L27" s="195">
        <v>1</v>
      </c>
      <c r="M27" s="195">
        <v>1</v>
      </c>
      <c r="N27" s="195">
        <v>1</v>
      </c>
      <c r="O27" s="195">
        <v>0.94</v>
      </c>
      <c r="P27" s="195">
        <v>1</v>
      </c>
      <c r="Q27" s="195">
        <v>0.81</v>
      </c>
      <c r="R27" s="195">
        <v>1</v>
      </c>
      <c r="S27" s="195">
        <v>1</v>
      </c>
      <c r="T27" s="195">
        <v>1</v>
      </c>
      <c r="U27" s="195">
        <v>1</v>
      </c>
      <c r="V27" s="195">
        <v>1</v>
      </c>
      <c r="W27" s="195">
        <v>1</v>
      </c>
      <c r="X27" s="151">
        <v>0.97916666666666663</v>
      </c>
      <c r="Y27" s="151">
        <f t="shared" si="0"/>
        <v>0.97916666666666663</v>
      </c>
      <c r="Z27" s="225" t="s">
        <v>502</v>
      </c>
      <c r="AA27" s="169" t="s">
        <v>151</v>
      </c>
      <c r="AB27" s="269" t="s">
        <v>152</v>
      </c>
      <c r="AC27" s="126" t="s">
        <v>460</v>
      </c>
      <c r="AD27" s="127"/>
      <c r="AE27" s="127"/>
    </row>
    <row r="28" spans="1:31" ht="66" customHeight="1" x14ac:dyDescent="0.2">
      <c r="A28" s="268"/>
      <c r="B28" s="269"/>
      <c r="C28" s="125" t="s">
        <v>79</v>
      </c>
      <c r="D28" s="125" t="s">
        <v>332</v>
      </c>
      <c r="E28" s="130" t="s">
        <v>127</v>
      </c>
      <c r="F28" s="126"/>
      <c r="G28" s="132">
        <v>0.7</v>
      </c>
      <c r="H28" s="152" t="s">
        <v>150</v>
      </c>
      <c r="I28" s="133">
        <v>1</v>
      </c>
      <c r="J28" s="130" t="s">
        <v>17</v>
      </c>
      <c r="K28" s="130" t="s">
        <v>119</v>
      </c>
      <c r="L28" s="195">
        <v>1</v>
      </c>
      <c r="M28" s="195">
        <v>1</v>
      </c>
      <c r="N28" s="195">
        <v>1</v>
      </c>
      <c r="O28" s="195">
        <v>1</v>
      </c>
      <c r="P28" s="195">
        <v>1</v>
      </c>
      <c r="Q28" s="195">
        <v>1</v>
      </c>
      <c r="R28" s="195">
        <v>1</v>
      </c>
      <c r="S28" s="195">
        <v>0.87</v>
      </c>
      <c r="T28" s="195">
        <v>1</v>
      </c>
      <c r="U28" s="195">
        <v>1</v>
      </c>
      <c r="V28" s="195">
        <v>1</v>
      </c>
      <c r="W28" s="195">
        <v>1</v>
      </c>
      <c r="X28" s="151">
        <v>0.98916666666666675</v>
      </c>
      <c r="Y28" s="151">
        <f t="shared" si="0"/>
        <v>0.98916666666666675</v>
      </c>
      <c r="Z28" s="225" t="s">
        <v>503</v>
      </c>
      <c r="AA28" s="169" t="s">
        <v>153</v>
      </c>
      <c r="AB28" s="269"/>
      <c r="AC28" s="197" t="s">
        <v>461</v>
      </c>
      <c r="AD28" s="125"/>
      <c r="AE28" s="127"/>
    </row>
    <row r="29" spans="1:31" ht="61.5" customHeight="1" x14ac:dyDescent="0.2">
      <c r="A29" s="268"/>
      <c r="B29" s="269"/>
      <c r="C29" s="125" t="s">
        <v>80</v>
      </c>
      <c r="D29" s="125" t="s">
        <v>255</v>
      </c>
      <c r="E29" s="130" t="s">
        <v>127</v>
      </c>
      <c r="F29" s="126"/>
      <c r="G29" s="132">
        <v>0.7</v>
      </c>
      <c r="H29" s="152" t="s">
        <v>276</v>
      </c>
      <c r="I29" s="133">
        <v>0.9</v>
      </c>
      <c r="J29" s="130" t="s">
        <v>17</v>
      </c>
      <c r="K29" s="130" t="s">
        <v>23</v>
      </c>
      <c r="L29" s="186"/>
      <c r="M29" s="186"/>
      <c r="N29" s="186"/>
      <c r="O29" s="186"/>
      <c r="P29" s="186"/>
      <c r="Q29" s="195">
        <v>1</v>
      </c>
      <c r="R29" s="186"/>
      <c r="S29" s="186"/>
      <c r="T29" s="186"/>
      <c r="U29" s="186"/>
      <c r="V29" s="186"/>
      <c r="W29" s="195">
        <v>0.93</v>
      </c>
      <c r="X29" s="151">
        <v>1</v>
      </c>
      <c r="Y29" s="151">
        <f t="shared" si="0"/>
        <v>0.96500000000000008</v>
      </c>
      <c r="Z29" s="225" t="s">
        <v>543</v>
      </c>
      <c r="AA29" s="169" t="s">
        <v>154</v>
      </c>
      <c r="AB29" s="269"/>
      <c r="AC29" s="126" t="s">
        <v>462</v>
      </c>
      <c r="AD29" s="125"/>
      <c r="AE29" s="127"/>
    </row>
    <row r="30" spans="1:31" ht="65.25" customHeight="1" x14ac:dyDescent="0.2">
      <c r="A30" s="268"/>
      <c r="B30" s="269"/>
      <c r="C30" s="125" t="s">
        <v>155</v>
      </c>
      <c r="D30" s="125" t="s">
        <v>256</v>
      </c>
      <c r="E30" s="130" t="s">
        <v>12</v>
      </c>
      <c r="F30" s="126"/>
      <c r="G30" s="134">
        <v>84</v>
      </c>
      <c r="H30" s="134" t="s">
        <v>293</v>
      </c>
      <c r="I30" s="134">
        <v>173</v>
      </c>
      <c r="J30" s="130" t="s">
        <v>156</v>
      </c>
      <c r="K30" s="130" t="s">
        <v>119</v>
      </c>
      <c r="L30" s="229">
        <v>0</v>
      </c>
      <c r="M30" s="229">
        <v>20</v>
      </c>
      <c r="N30" s="230">
        <v>190</v>
      </c>
      <c r="O30" s="230">
        <v>203</v>
      </c>
      <c r="P30" s="231">
        <v>122</v>
      </c>
      <c r="Q30" s="230">
        <v>203</v>
      </c>
      <c r="R30" s="232">
        <v>167</v>
      </c>
      <c r="S30" s="233">
        <v>299</v>
      </c>
      <c r="T30" s="233">
        <v>348</v>
      </c>
      <c r="U30" s="230">
        <v>239</v>
      </c>
      <c r="V30" s="230">
        <v>208</v>
      </c>
      <c r="W30" s="229">
        <v>50</v>
      </c>
      <c r="X30" s="284">
        <v>0.98839999999999995</v>
      </c>
      <c r="Y30" s="285">
        <f t="shared" si="0"/>
        <v>170.75</v>
      </c>
      <c r="Z30" s="225" t="s">
        <v>563</v>
      </c>
      <c r="AA30" s="169" t="s">
        <v>157</v>
      </c>
      <c r="AB30" s="228" t="s">
        <v>158</v>
      </c>
      <c r="AC30" s="126" t="s">
        <v>490</v>
      </c>
      <c r="AD30" s="126" t="s">
        <v>491</v>
      </c>
      <c r="AE30" s="130" t="s">
        <v>402</v>
      </c>
    </row>
    <row r="31" spans="1:31" ht="89.25" customHeight="1" x14ac:dyDescent="0.2">
      <c r="A31" s="268"/>
      <c r="B31" s="269"/>
      <c r="C31" s="125" t="s">
        <v>81</v>
      </c>
      <c r="D31" s="125" t="s">
        <v>159</v>
      </c>
      <c r="E31" s="130" t="s">
        <v>127</v>
      </c>
      <c r="F31" s="126"/>
      <c r="G31" s="132">
        <v>0.5</v>
      </c>
      <c r="H31" s="152" t="s">
        <v>160</v>
      </c>
      <c r="I31" s="133">
        <v>1</v>
      </c>
      <c r="J31" s="130" t="s">
        <v>17</v>
      </c>
      <c r="K31" s="130" t="s">
        <v>23</v>
      </c>
      <c r="L31" s="186"/>
      <c r="M31" s="186"/>
      <c r="N31" s="186"/>
      <c r="O31" s="186"/>
      <c r="P31" s="186"/>
      <c r="Q31" s="195">
        <v>1</v>
      </c>
      <c r="R31" s="186"/>
      <c r="S31" s="186"/>
      <c r="T31" s="186"/>
      <c r="U31" s="186"/>
      <c r="V31" s="186"/>
      <c r="W31" s="195">
        <v>1</v>
      </c>
      <c r="X31" s="151">
        <v>1</v>
      </c>
      <c r="Y31" s="151">
        <f t="shared" si="0"/>
        <v>1</v>
      </c>
      <c r="Z31" s="225" t="s">
        <v>504</v>
      </c>
      <c r="AA31" s="169" t="s">
        <v>161</v>
      </c>
      <c r="AB31" s="269" t="s">
        <v>162</v>
      </c>
      <c r="AC31" s="126" t="s">
        <v>380</v>
      </c>
      <c r="AD31" s="125"/>
      <c r="AE31" s="127"/>
    </row>
    <row r="32" spans="1:31" ht="69" customHeight="1" x14ac:dyDescent="0.2">
      <c r="A32" s="268"/>
      <c r="B32" s="269"/>
      <c r="C32" s="125" t="s">
        <v>82</v>
      </c>
      <c r="D32" s="125" t="s">
        <v>163</v>
      </c>
      <c r="E32" s="130" t="s">
        <v>127</v>
      </c>
      <c r="F32" s="126"/>
      <c r="G32" s="132">
        <v>0.5</v>
      </c>
      <c r="H32" s="152" t="s">
        <v>160</v>
      </c>
      <c r="I32" s="133">
        <v>1</v>
      </c>
      <c r="J32" s="130" t="s">
        <v>17</v>
      </c>
      <c r="K32" s="130" t="s">
        <v>23</v>
      </c>
      <c r="L32" s="186"/>
      <c r="M32" s="186"/>
      <c r="N32" s="186"/>
      <c r="O32" s="186"/>
      <c r="P32" s="186"/>
      <c r="Q32" s="195">
        <v>1</v>
      </c>
      <c r="R32" s="186"/>
      <c r="S32" s="186"/>
      <c r="T32" s="186"/>
      <c r="U32" s="186"/>
      <c r="V32" s="186"/>
      <c r="W32" s="195">
        <v>1</v>
      </c>
      <c r="X32" s="151">
        <v>1</v>
      </c>
      <c r="Y32" s="151">
        <f t="shared" si="0"/>
        <v>1</v>
      </c>
      <c r="Z32" s="225" t="s">
        <v>505</v>
      </c>
      <c r="AA32" s="169" t="s">
        <v>164</v>
      </c>
      <c r="AB32" s="269"/>
      <c r="AC32" s="126" t="s">
        <v>380</v>
      </c>
      <c r="AD32" s="125"/>
      <c r="AE32" s="127"/>
    </row>
    <row r="33" spans="1:31" ht="63.75" customHeight="1" x14ac:dyDescent="0.2">
      <c r="A33" s="275" t="s">
        <v>38</v>
      </c>
      <c r="B33" s="277" t="s">
        <v>436</v>
      </c>
      <c r="C33" s="125" t="s">
        <v>110</v>
      </c>
      <c r="D33" s="125" t="s">
        <v>238</v>
      </c>
      <c r="E33" s="130" t="s">
        <v>127</v>
      </c>
      <c r="F33" s="126"/>
      <c r="G33" s="132">
        <v>0.5</v>
      </c>
      <c r="H33" s="152" t="s">
        <v>239</v>
      </c>
      <c r="I33" s="133">
        <v>0.7</v>
      </c>
      <c r="J33" s="130" t="s">
        <v>17</v>
      </c>
      <c r="K33" s="130" t="s">
        <v>23</v>
      </c>
      <c r="L33" s="186"/>
      <c r="M33" s="186"/>
      <c r="N33" s="186"/>
      <c r="O33" s="186"/>
      <c r="P33" s="186"/>
      <c r="Q33" s="191" t="s">
        <v>389</v>
      </c>
      <c r="R33" s="186"/>
      <c r="S33" s="186"/>
      <c r="T33" s="186"/>
      <c r="U33" s="186"/>
      <c r="V33" s="186"/>
      <c r="W33" s="188">
        <v>0.6875</v>
      </c>
      <c r="X33" s="151">
        <v>0.98209999999999997</v>
      </c>
      <c r="Y33" s="151" t="s">
        <v>555</v>
      </c>
      <c r="Z33" s="225" t="s">
        <v>544</v>
      </c>
      <c r="AA33" s="169" t="s">
        <v>240</v>
      </c>
      <c r="AB33" s="269" t="s">
        <v>246</v>
      </c>
      <c r="AC33" s="126" t="s">
        <v>437</v>
      </c>
      <c r="AD33" s="126" t="s">
        <v>438</v>
      </c>
      <c r="AE33" s="169" t="s">
        <v>340</v>
      </c>
    </row>
    <row r="34" spans="1:31" ht="87.75" customHeight="1" x14ac:dyDescent="0.2">
      <c r="A34" s="276"/>
      <c r="B34" s="278"/>
      <c r="C34" s="125" t="s">
        <v>111</v>
      </c>
      <c r="D34" s="125" t="s">
        <v>241</v>
      </c>
      <c r="E34" s="130" t="s">
        <v>11</v>
      </c>
      <c r="F34" s="126"/>
      <c r="G34" s="132">
        <v>0.6</v>
      </c>
      <c r="H34" s="152" t="s">
        <v>242</v>
      </c>
      <c r="I34" s="133">
        <v>1</v>
      </c>
      <c r="J34" s="130" t="s">
        <v>17</v>
      </c>
      <c r="K34" s="130" t="s">
        <v>21</v>
      </c>
      <c r="L34" s="186"/>
      <c r="M34" s="186"/>
      <c r="N34" s="188" t="s">
        <v>337</v>
      </c>
      <c r="O34" s="186"/>
      <c r="P34" s="186"/>
      <c r="Q34" s="189" t="s">
        <v>388</v>
      </c>
      <c r="R34" s="186"/>
      <c r="S34" s="186"/>
      <c r="T34" s="189" t="s">
        <v>403</v>
      </c>
      <c r="U34" s="186"/>
      <c r="V34" s="186"/>
      <c r="W34" s="237">
        <v>0.99219999999999997</v>
      </c>
      <c r="X34" s="151">
        <v>0.99439999999999995</v>
      </c>
      <c r="Y34" s="151">
        <f t="shared" si="0"/>
        <v>0.99219999999999997</v>
      </c>
      <c r="Z34" s="225" t="s">
        <v>506</v>
      </c>
      <c r="AA34" s="169" t="s">
        <v>243</v>
      </c>
      <c r="AB34" s="269"/>
      <c r="AC34" s="126" t="s">
        <v>439</v>
      </c>
      <c r="AD34" s="169" t="s">
        <v>338</v>
      </c>
      <c r="AE34" s="169" t="s">
        <v>340</v>
      </c>
    </row>
    <row r="35" spans="1:31" ht="102.75" customHeight="1" x14ac:dyDescent="0.2">
      <c r="A35" s="280"/>
      <c r="B35" s="279"/>
      <c r="C35" s="125" t="s">
        <v>112</v>
      </c>
      <c r="D35" s="125" t="s">
        <v>244</v>
      </c>
      <c r="E35" s="130" t="s">
        <v>127</v>
      </c>
      <c r="F35" s="126"/>
      <c r="G35" s="128">
        <v>0</v>
      </c>
      <c r="H35" s="128">
        <v>0</v>
      </c>
      <c r="I35" s="160">
        <v>1E-3</v>
      </c>
      <c r="J35" s="130" t="s">
        <v>17</v>
      </c>
      <c r="K35" s="130" t="s">
        <v>23</v>
      </c>
      <c r="L35" s="186"/>
      <c r="M35" s="186"/>
      <c r="N35" s="189">
        <v>0</v>
      </c>
      <c r="O35" s="186"/>
      <c r="P35" s="186"/>
      <c r="Q35" s="189">
        <v>0</v>
      </c>
      <c r="R35" s="186"/>
      <c r="S35" s="186"/>
      <c r="T35" s="189">
        <v>0</v>
      </c>
      <c r="U35" s="186"/>
      <c r="V35" s="186"/>
      <c r="W35" s="189">
        <v>0</v>
      </c>
      <c r="X35" s="151">
        <v>1</v>
      </c>
      <c r="Y35" s="151">
        <f t="shared" si="0"/>
        <v>0</v>
      </c>
      <c r="Z35" s="225" t="s">
        <v>545</v>
      </c>
      <c r="AA35" s="169" t="s">
        <v>245</v>
      </c>
      <c r="AB35" s="269"/>
      <c r="AC35" s="126" t="s">
        <v>440</v>
      </c>
      <c r="AD35" s="126" t="s">
        <v>441</v>
      </c>
      <c r="AE35" s="126" t="s">
        <v>340</v>
      </c>
    </row>
    <row r="36" spans="1:31" ht="61.5" customHeight="1" x14ac:dyDescent="0.2">
      <c r="A36" s="268" t="s">
        <v>39</v>
      </c>
      <c r="B36" s="269" t="s">
        <v>57</v>
      </c>
      <c r="C36" s="125" t="s">
        <v>84</v>
      </c>
      <c r="D36" s="125" t="s">
        <v>278</v>
      </c>
      <c r="E36" s="130" t="s">
        <v>12</v>
      </c>
      <c r="F36" s="126"/>
      <c r="G36" s="128">
        <v>0.4</v>
      </c>
      <c r="H36" s="128" t="s">
        <v>277</v>
      </c>
      <c r="I36" s="128">
        <v>1</v>
      </c>
      <c r="J36" s="130" t="s">
        <v>17</v>
      </c>
      <c r="K36" s="130" t="s">
        <v>21</v>
      </c>
      <c r="L36" s="186"/>
      <c r="M36" s="186"/>
      <c r="N36" s="188">
        <v>0.64829999999999999</v>
      </c>
      <c r="O36" s="186"/>
      <c r="P36" s="186"/>
      <c r="Q36" s="188">
        <v>0.68869999999999998</v>
      </c>
      <c r="R36" s="186"/>
      <c r="S36" s="186"/>
      <c r="T36" s="188">
        <v>0.72389999999999999</v>
      </c>
      <c r="U36" s="186"/>
      <c r="V36" s="186"/>
      <c r="W36" s="188">
        <v>0.95309999999999995</v>
      </c>
      <c r="X36" s="151">
        <v>0.75350000000000006</v>
      </c>
      <c r="Y36" s="151">
        <f t="shared" si="0"/>
        <v>0.75350000000000006</v>
      </c>
      <c r="Z36" s="225" t="s">
        <v>507</v>
      </c>
      <c r="AA36" s="169" t="s">
        <v>279</v>
      </c>
      <c r="AB36" s="269" t="s">
        <v>167</v>
      </c>
      <c r="AC36" s="143" t="s">
        <v>418</v>
      </c>
      <c r="AD36" s="126"/>
      <c r="AE36" s="127"/>
    </row>
    <row r="37" spans="1:31" ht="74.25" customHeight="1" x14ac:dyDescent="0.2">
      <c r="A37" s="268"/>
      <c r="B37" s="269"/>
      <c r="C37" s="125" t="s">
        <v>83</v>
      </c>
      <c r="D37" s="125" t="s">
        <v>165</v>
      </c>
      <c r="E37" s="130" t="s">
        <v>12</v>
      </c>
      <c r="F37" s="126"/>
      <c r="G37" s="128">
        <v>0.5</v>
      </c>
      <c r="H37" s="128" t="s">
        <v>116</v>
      </c>
      <c r="I37" s="128">
        <v>1</v>
      </c>
      <c r="J37" s="130" t="s">
        <v>17</v>
      </c>
      <c r="K37" s="130" t="s">
        <v>21</v>
      </c>
      <c r="L37" s="186"/>
      <c r="M37" s="186"/>
      <c r="N37" s="189">
        <v>1</v>
      </c>
      <c r="O37" s="186"/>
      <c r="P37" s="186"/>
      <c r="Q37" s="189">
        <v>1</v>
      </c>
      <c r="R37" s="186"/>
      <c r="S37" s="186"/>
      <c r="T37" s="189">
        <v>1</v>
      </c>
      <c r="U37" s="186"/>
      <c r="V37" s="186"/>
      <c r="W37" s="189">
        <v>1</v>
      </c>
      <c r="X37" s="151">
        <v>1</v>
      </c>
      <c r="Y37" s="151">
        <f t="shared" si="0"/>
        <v>1</v>
      </c>
      <c r="Z37" s="225" t="s">
        <v>508</v>
      </c>
      <c r="AA37" s="169" t="s">
        <v>166</v>
      </c>
      <c r="AB37" s="269"/>
      <c r="AC37" s="143" t="s">
        <v>419</v>
      </c>
      <c r="AD37" s="127"/>
      <c r="AE37" s="127"/>
    </row>
    <row r="38" spans="1:31" ht="56.25" customHeight="1" x14ac:dyDescent="0.2">
      <c r="A38" s="268"/>
      <c r="B38" s="269"/>
      <c r="C38" s="125" t="s">
        <v>280</v>
      </c>
      <c r="D38" s="125" t="s">
        <v>329</v>
      </c>
      <c r="E38" s="130" t="s">
        <v>12</v>
      </c>
      <c r="F38" s="126"/>
      <c r="G38" s="128">
        <v>0.5</v>
      </c>
      <c r="H38" s="128" t="s">
        <v>36</v>
      </c>
      <c r="I38" s="128">
        <v>1</v>
      </c>
      <c r="J38" s="130" t="s">
        <v>17</v>
      </c>
      <c r="K38" s="130" t="s">
        <v>23</v>
      </c>
      <c r="L38" s="186"/>
      <c r="M38" s="186"/>
      <c r="N38" s="186"/>
      <c r="O38" s="186"/>
      <c r="P38" s="186"/>
      <c r="Q38" s="189">
        <v>1</v>
      </c>
      <c r="R38" s="186"/>
      <c r="S38" s="186"/>
      <c r="T38" s="186"/>
      <c r="U38" s="186"/>
      <c r="V38" s="186"/>
      <c r="W38" s="189">
        <v>1</v>
      </c>
      <c r="X38" s="151">
        <v>1</v>
      </c>
      <c r="Y38" s="151">
        <f t="shared" si="0"/>
        <v>1</v>
      </c>
      <c r="Z38" s="225" t="s">
        <v>509</v>
      </c>
      <c r="AA38" s="169" t="s">
        <v>169</v>
      </c>
      <c r="AB38" s="269"/>
      <c r="AC38" s="143" t="s">
        <v>463</v>
      </c>
      <c r="AD38" s="127"/>
      <c r="AE38" s="127"/>
    </row>
    <row r="39" spans="1:31" ht="53.25" customHeight="1" x14ac:dyDescent="0.2">
      <c r="A39" s="268" t="s">
        <v>39</v>
      </c>
      <c r="B39" s="269" t="s">
        <v>317</v>
      </c>
      <c r="C39" s="135" t="s">
        <v>318</v>
      </c>
      <c r="D39" s="125" t="s">
        <v>321</v>
      </c>
      <c r="E39" s="136" t="s">
        <v>12</v>
      </c>
      <c r="F39" s="124"/>
      <c r="G39" s="137">
        <v>0.8</v>
      </c>
      <c r="H39" s="152" t="s">
        <v>324</v>
      </c>
      <c r="I39" s="131">
        <v>1</v>
      </c>
      <c r="J39" s="130" t="s">
        <v>17</v>
      </c>
      <c r="K39" s="136" t="s">
        <v>21</v>
      </c>
      <c r="L39" s="186"/>
      <c r="M39" s="186"/>
      <c r="N39" s="189">
        <v>1</v>
      </c>
      <c r="O39" s="200"/>
      <c r="P39" s="200"/>
      <c r="Q39" s="189">
        <v>1</v>
      </c>
      <c r="R39" s="186"/>
      <c r="S39" s="186"/>
      <c r="T39" s="189">
        <v>1</v>
      </c>
      <c r="U39" s="186"/>
      <c r="V39" s="186"/>
      <c r="W39" s="189">
        <v>1</v>
      </c>
      <c r="X39" s="151">
        <v>1</v>
      </c>
      <c r="Y39" s="151">
        <f t="shared" si="0"/>
        <v>1</v>
      </c>
      <c r="Z39" s="225" t="s">
        <v>510</v>
      </c>
      <c r="AA39" s="176" t="s">
        <v>325</v>
      </c>
      <c r="AB39" s="281" t="s">
        <v>328</v>
      </c>
      <c r="AC39" s="190" t="s">
        <v>455</v>
      </c>
      <c r="AD39" s="127"/>
      <c r="AE39" s="127"/>
    </row>
    <row r="40" spans="1:31" ht="62.25" customHeight="1" x14ac:dyDescent="0.2">
      <c r="A40" s="268"/>
      <c r="B40" s="269"/>
      <c r="C40" s="135" t="s">
        <v>319</v>
      </c>
      <c r="D40" s="125" t="s">
        <v>322</v>
      </c>
      <c r="E40" s="136" t="s">
        <v>12</v>
      </c>
      <c r="F40" s="124"/>
      <c r="G40" s="137">
        <v>0.8</v>
      </c>
      <c r="H40" s="152" t="s">
        <v>324</v>
      </c>
      <c r="I40" s="131">
        <v>1</v>
      </c>
      <c r="J40" s="130" t="s">
        <v>17</v>
      </c>
      <c r="K40" s="136" t="s">
        <v>21</v>
      </c>
      <c r="L40" s="186"/>
      <c r="M40" s="186"/>
      <c r="N40" s="189">
        <v>1</v>
      </c>
      <c r="O40" s="200"/>
      <c r="P40" s="200"/>
      <c r="Q40" s="189">
        <v>1</v>
      </c>
      <c r="R40" s="186"/>
      <c r="S40" s="186"/>
      <c r="T40" s="189">
        <v>1</v>
      </c>
      <c r="U40" s="186"/>
      <c r="V40" s="186"/>
      <c r="W40" s="189">
        <v>1</v>
      </c>
      <c r="X40" s="151">
        <v>1</v>
      </c>
      <c r="Y40" s="151">
        <f t="shared" si="0"/>
        <v>1</v>
      </c>
      <c r="Z40" s="225" t="s">
        <v>511</v>
      </c>
      <c r="AA40" s="176" t="s">
        <v>326</v>
      </c>
      <c r="AB40" s="281"/>
      <c r="AC40" s="190" t="s">
        <v>456</v>
      </c>
      <c r="AD40" s="127"/>
      <c r="AE40" s="127"/>
    </row>
    <row r="41" spans="1:31" ht="63.75" customHeight="1" x14ac:dyDescent="0.2">
      <c r="A41" s="268"/>
      <c r="B41" s="269"/>
      <c r="C41" s="125" t="s">
        <v>320</v>
      </c>
      <c r="D41" s="125" t="s">
        <v>323</v>
      </c>
      <c r="E41" s="136" t="s">
        <v>12</v>
      </c>
      <c r="F41" s="124"/>
      <c r="G41" s="137">
        <v>0.8</v>
      </c>
      <c r="H41" s="152" t="s">
        <v>324</v>
      </c>
      <c r="I41" s="131">
        <v>1</v>
      </c>
      <c r="J41" s="130" t="s">
        <v>17</v>
      </c>
      <c r="K41" s="136" t="s">
        <v>21</v>
      </c>
      <c r="L41" s="186"/>
      <c r="M41" s="186"/>
      <c r="N41" s="191">
        <v>0</v>
      </c>
      <c r="O41" s="200"/>
      <c r="P41" s="200"/>
      <c r="Q41" s="189">
        <v>1</v>
      </c>
      <c r="R41" s="186"/>
      <c r="S41" s="186"/>
      <c r="T41" s="189">
        <v>1</v>
      </c>
      <c r="U41" s="186"/>
      <c r="V41" s="186"/>
      <c r="W41" s="189">
        <v>1</v>
      </c>
      <c r="X41" s="151">
        <v>0.75</v>
      </c>
      <c r="Y41" s="151">
        <f t="shared" si="0"/>
        <v>0.75</v>
      </c>
      <c r="Z41" s="225" t="s">
        <v>512</v>
      </c>
      <c r="AA41" s="176" t="s">
        <v>327</v>
      </c>
      <c r="AB41" s="281"/>
      <c r="AC41" s="190" t="s">
        <v>457</v>
      </c>
      <c r="AD41" s="197" t="s">
        <v>390</v>
      </c>
      <c r="AE41" s="199" t="s">
        <v>391</v>
      </c>
    </row>
    <row r="42" spans="1:31" ht="79.5" customHeight="1" x14ac:dyDescent="0.2">
      <c r="A42" s="268" t="s">
        <v>39</v>
      </c>
      <c r="B42" s="269" t="s">
        <v>59</v>
      </c>
      <c r="C42" s="140" t="s">
        <v>170</v>
      </c>
      <c r="D42" s="125" t="s">
        <v>171</v>
      </c>
      <c r="E42" s="130" t="s">
        <v>127</v>
      </c>
      <c r="F42" s="126"/>
      <c r="G42" s="128">
        <v>0.7</v>
      </c>
      <c r="H42" s="128" t="s">
        <v>22</v>
      </c>
      <c r="I42" s="128">
        <v>0.9</v>
      </c>
      <c r="J42" s="130" t="s">
        <v>17</v>
      </c>
      <c r="K42" s="130" t="s">
        <v>23</v>
      </c>
      <c r="L42" s="186"/>
      <c r="M42" s="186"/>
      <c r="N42" s="186"/>
      <c r="O42" s="186"/>
      <c r="P42" s="186"/>
      <c r="Q42" s="189">
        <v>1</v>
      </c>
      <c r="R42" s="186"/>
      <c r="S42" s="186"/>
      <c r="T42" s="186"/>
      <c r="U42" s="186"/>
      <c r="V42" s="186"/>
      <c r="W42" s="189">
        <v>1</v>
      </c>
      <c r="X42" s="151">
        <v>1</v>
      </c>
      <c r="Y42" s="151">
        <f t="shared" si="0"/>
        <v>1</v>
      </c>
      <c r="Z42" s="225" t="s">
        <v>546</v>
      </c>
      <c r="AA42" s="169" t="s">
        <v>172</v>
      </c>
      <c r="AB42" s="269" t="s">
        <v>173</v>
      </c>
      <c r="AC42" s="143" t="s">
        <v>380</v>
      </c>
      <c r="AD42" s="127"/>
      <c r="AE42" s="127"/>
    </row>
    <row r="43" spans="1:31" ht="79.5" customHeight="1" x14ac:dyDescent="0.2">
      <c r="A43" s="268"/>
      <c r="B43" s="269"/>
      <c r="C43" s="193" t="s">
        <v>85</v>
      </c>
      <c r="D43" s="210" t="s">
        <v>174</v>
      </c>
      <c r="E43" s="212" t="s">
        <v>127</v>
      </c>
      <c r="F43" s="213"/>
      <c r="G43" s="214">
        <v>0.65</v>
      </c>
      <c r="H43" s="214" t="s">
        <v>175</v>
      </c>
      <c r="I43" s="214">
        <v>0.9</v>
      </c>
      <c r="J43" s="212" t="s">
        <v>17</v>
      </c>
      <c r="K43" s="212" t="s">
        <v>23</v>
      </c>
      <c r="L43" s="215"/>
      <c r="M43" s="215"/>
      <c r="N43" s="215"/>
      <c r="O43" s="215"/>
      <c r="P43" s="215"/>
      <c r="Q43" s="216">
        <v>0.94410000000000005</v>
      </c>
      <c r="R43" s="215"/>
      <c r="S43" s="215"/>
      <c r="T43" s="215"/>
      <c r="U43" s="215"/>
      <c r="V43" s="215"/>
      <c r="W43" s="195">
        <v>0.97250000000000003</v>
      </c>
      <c r="X43" s="236">
        <v>1</v>
      </c>
      <c r="Y43" s="151">
        <f t="shared" si="0"/>
        <v>0.95830000000000004</v>
      </c>
      <c r="Z43" s="225" t="s">
        <v>547</v>
      </c>
      <c r="AA43" s="217" t="s">
        <v>176</v>
      </c>
      <c r="AB43" s="269"/>
      <c r="AC43" s="143" t="s">
        <v>380</v>
      </c>
      <c r="AD43" s="127"/>
      <c r="AE43" s="127"/>
    </row>
    <row r="44" spans="1:31" ht="104.25" customHeight="1" x14ac:dyDescent="0.2">
      <c r="A44" s="268"/>
      <c r="B44" s="269"/>
      <c r="C44" s="209" t="s">
        <v>415</v>
      </c>
      <c r="D44" s="209" t="s">
        <v>416</v>
      </c>
      <c r="E44" s="130" t="s">
        <v>12</v>
      </c>
      <c r="F44" s="127"/>
      <c r="G44" s="127"/>
      <c r="H44" s="127"/>
      <c r="I44" s="214">
        <v>1</v>
      </c>
      <c r="J44" s="212" t="s">
        <v>17</v>
      </c>
      <c r="K44" s="212" t="s">
        <v>24</v>
      </c>
      <c r="L44" s="127"/>
      <c r="M44" s="127"/>
      <c r="N44" s="127"/>
      <c r="O44" s="127"/>
      <c r="P44" s="127"/>
      <c r="Q44" s="127"/>
      <c r="R44" s="127"/>
      <c r="S44" s="127"/>
      <c r="T44" s="127"/>
      <c r="U44" s="127"/>
      <c r="V44" s="127"/>
      <c r="W44" s="189">
        <v>1</v>
      </c>
      <c r="X44" s="151">
        <v>1</v>
      </c>
      <c r="Y44" s="151">
        <f t="shared" si="0"/>
        <v>1</v>
      </c>
      <c r="Z44" s="225" t="s">
        <v>513</v>
      </c>
      <c r="AA44" s="126" t="s">
        <v>417</v>
      </c>
      <c r="AB44" s="269"/>
      <c r="AC44" s="143" t="s">
        <v>380</v>
      </c>
      <c r="AD44" s="127"/>
      <c r="AE44" s="127"/>
    </row>
    <row r="45" spans="1:31" ht="66.75" customHeight="1" x14ac:dyDescent="0.2">
      <c r="A45" s="268" t="s">
        <v>39</v>
      </c>
      <c r="B45" s="282" t="s">
        <v>60</v>
      </c>
      <c r="C45" s="194" t="s">
        <v>359</v>
      </c>
      <c r="D45" s="192" t="s">
        <v>342</v>
      </c>
      <c r="E45" s="192" t="s">
        <v>296</v>
      </c>
      <c r="F45" s="192"/>
      <c r="G45" s="128">
        <v>0.6</v>
      </c>
      <c r="H45" s="128">
        <v>0.8</v>
      </c>
      <c r="I45" s="128">
        <v>1</v>
      </c>
      <c r="J45" s="192" t="s">
        <v>17</v>
      </c>
      <c r="K45" s="192" t="s">
        <v>24</v>
      </c>
      <c r="L45" s="186"/>
      <c r="M45" s="186"/>
      <c r="N45" s="186"/>
      <c r="O45" s="186"/>
      <c r="P45" s="186"/>
      <c r="Q45" s="186"/>
      <c r="R45" s="186"/>
      <c r="S45" s="186"/>
      <c r="T45" s="186"/>
      <c r="U45" s="186"/>
      <c r="V45" s="186"/>
      <c r="W45" s="189">
        <v>1</v>
      </c>
      <c r="X45" s="151">
        <v>1</v>
      </c>
      <c r="Y45" s="151">
        <f t="shared" si="0"/>
        <v>1</v>
      </c>
      <c r="Z45" s="225" t="s">
        <v>514</v>
      </c>
      <c r="AA45" s="169" t="s">
        <v>373</v>
      </c>
      <c r="AB45" s="277" t="s">
        <v>232</v>
      </c>
      <c r="AC45" s="143" t="s">
        <v>464</v>
      </c>
      <c r="AD45" s="127"/>
      <c r="AE45" s="127"/>
    </row>
    <row r="46" spans="1:31" ht="63" customHeight="1" x14ac:dyDescent="0.2">
      <c r="A46" s="268"/>
      <c r="B46" s="282"/>
      <c r="C46" s="194" t="s">
        <v>360</v>
      </c>
      <c r="D46" s="192" t="s">
        <v>343</v>
      </c>
      <c r="E46" s="192" t="s">
        <v>296</v>
      </c>
      <c r="F46" s="192"/>
      <c r="G46" s="128">
        <v>0.6</v>
      </c>
      <c r="H46" s="128">
        <v>0.8</v>
      </c>
      <c r="I46" s="128">
        <v>1</v>
      </c>
      <c r="J46" s="192" t="s">
        <v>17</v>
      </c>
      <c r="K46" s="192" t="s">
        <v>24</v>
      </c>
      <c r="L46" s="186"/>
      <c r="M46" s="186"/>
      <c r="N46" s="186"/>
      <c r="O46" s="186"/>
      <c r="P46" s="186"/>
      <c r="Q46" s="186"/>
      <c r="R46" s="186"/>
      <c r="S46" s="186"/>
      <c r="T46" s="186"/>
      <c r="U46" s="186"/>
      <c r="V46" s="186"/>
      <c r="W46" s="189">
        <v>1</v>
      </c>
      <c r="X46" s="151">
        <v>1</v>
      </c>
      <c r="Y46" s="151">
        <f t="shared" si="0"/>
        <v>1</v>
      </c>
      <c r="Z46" s="225" t="s">
        <v>515</v>
      </c>
      <c r="AA46" s="169" t="s">
        <v>374</v>
      </c>
      <c r="AB46" s="278"/>
      <c r="AC46" s="143" t="s">
        <v>464</v>
      </c>
      <c r="AD46" s="127"/>
      <c r="AE46" s="127"/>
    </row>
    <row r="47" spans="1:31" ht="62.25" customHeight="1" x14ac:dyDescent="0.2">
      <c r="A47" s="268"/>
      <c r="B47" s="282"/>
      <c r="C47" s="194" t="s">
        <v>361</v>
      </c>
      <c r="D47" s="192" t="s">
        <v>344</v>
      </c>
      <c r="E47" s="192" t="s">
        <v>296</v>
      </c>
      <c r="F47" s="192"/>
      <c r="G47" s="128">
        <v>0.6</v>
      </c>
      <c r="H47" s="128">
        <v>0.8</v>
      </c>
      <c r="I47" s="128">
        <v>1</v>
      </c>
      <c r="J47" s="192" t="s">
        <v>17</v>
      </c>
      <c r="K47" s="192" t="s">
        <v>24</v>
      </c>
      <c r="L47" s="186"/>
      <c r="M47" s="186"/>
      <c r="N47" s="186"/>
      <c r="O47" s="186"/>
      <c r="P47" s="186"/>
      <c r="Q47" s="186"/>
      <c r="R47" s="186"/>
      <c r="S47" s="186"/>
      <c r="T47" s="186"/>
      <c r="U47" s="186"/>
      <c r="V47" s="186"/>
      <c r="W47" s="188">
        <v>0.98</v>
      </c>
      <c r="X47" s="151">
        <v>0.98</v>
      </c>
      <c r="Y47" s="151">
        <f t="shared" si="0"/>
        <v>0.98</v>
      </c>
      <c r="Z47" s="225" t="s">
        <v>548</v>
      </c>
      <c r="AA47" s="169" t="s">
        <v>375</v>
      </c>
      <c r="AB47" s="278"/>
      <c r="AC47" s="143" t="s">
        <v>465</v>
      </c>
      <c r="AD47" s="127"/>
      <c r="AE47" s="127"/>
    </row>
    <row r="48" spans="1:31" ht="76.5" customHeight="1" x14ac:dyDescent="0.2">
      <c r="A48" s="268"/>
      <c r="B48" s="282"/>
      <c r="C48" s="194" t="s">
        <v>362</v>
      </c>
      <c r="D48" s="192" t="s">
        <v>345</v>
      </c>
      <c r="E48" s="192" t="s">
        <v>296</v>
      </c>
      <c r="F48" s="192"/>
      <c r="G48" s="128">
        <v>0.6</v>
      </c>
      <c r="H48" s="128">
        <v>0.8</v>
      </c>
      <c r="I48" s="128">
        <v>1</v>
      </c>
      <c r="J48" s="192" t="s">
        <v>17</v>
      </c>
      <c r="K48" s="192" t="s">
        <v>24</v>
      </c>
      <c r="L48" s="186"/>
      <c r="M48" s="186"/>
      <c r="N48" s="186"/>
      <c r="O48" s="186"/>
      <c r="P48" s="186"/>
      <c r="Q48" s="186"/>
      <c r="R48" s="186"/>
      <c r="S48" s="186"/>
      <c r="T48" s="186"/>
      <c r="U48" s="186"/>
      <c r="V48" s="186"/>
      <c r="W48" s="189">
        <v>1</v>
      </c>
      <c r="X48" s="151">
        <v>1</v>
      </c>
      <c r="Y48" s="151">
        <f t="shared" si="0"/>
        <v>1</v>
      </c>
      <c r="Z48" s="225" t="s">
        <v>564</v>
      </c>
      <c r="AA48" s="169" t="s">
        <v>376</v>
      </c>
      <c r="AB48" s="278"/>
      <c r="AC48" s="143" t="s">
        <v>464</v>
      </c>
      <c r="AD48" s="127"/>
      <c r="AE48" s="127"/>
    </row>
    <row r="49" spans="1:31" ht="76.5" customHeight="1" x14ac:dyDescent="0.2">
      <c r="A49" s="268"/>
      <c r="B49" s="282"/>
      <c r="C49" s="194" t="s">
        <v>363</v>
      </c>
      <c r="D49" s="192" t="s">
        <v>346</v>
      </c>
      <c r="E49" s="192" t="s">
        <v>296</v>
      </c>
      <c r="F49" s="192"/>
      <c r="G49" s="128">
        <v>0.6</v>
      </c>
      <c r="H49" s="128">
        <v>0.8</v>
      </c>
      <c r="I49" s="128">
        <v>1</v>
      </c>
      <c r="J49" s="192" t="s">
        <v>17</v>
      </c>
      <c r="K49" s="192" t="s">
        <v>24</v>
      </c>
      <c r="L49" s="186"/>
      <c r="M49" s="186"/>
      <c r="N49" s="186"/>
      <c r="O49" s="186"/>
      <c r="P49" s="186"/>
      <c r="Q49" s="186"/>
      <c r="R49" s="186"/>
      <c r="S49" s="186"/>
      <c r="T49" s="186"/>
      <c r="U49" s="186"/>
      <c r="V49" s="186"/>
      <c r="W49" s="188">
        <v>0.80569999999999997</v>
      </c>
      <c r="X49" s="151">
        <v>0.80569999999999997</v>
      </c>
      <c r="Y49" s="151">
        <f t="shared" si="0"/>
        <v>0.80569999999999997</v>
      </c>
      <c r="Z49" s="225" t="s">
        <v>516</v>
      </c>
      <c r="AA49" s="169" t="s">
        <v>377</v>
      </c>
      <c r="AB49" s="278"/>
      <c r="AC49" s="143" t="s">
        <v>466</v>
      </c>
      <c r="AD49" s="127"/>
      <c r="AE49" s="127"/>
    </row>
    <row r="50" spans="1:31" ht="76.5" customHeight="1" x14ac:dyDescent="0.2">
      <c r="A50" s="268"/>
      <c r="B50" s="282"/>
      <c r="C50" s="194" t="s">
        <v>362</v>
      </c>
      <c r="D50" s="192" t="s">
        <v>347</v>
      </c>
      <c r="E50" s="192" t="s">
        <v>296</v>
      </c>
      <c r="F50" s="192"/>
      <c r="G50" s="128">
        <v>0.6</v>
      </c>
      <c r="H50" s="128">
        <v>0.8</v>
      </c>
      <c r="I50" s="128">
        <v>1</v>
      </c>
      <c r="J50" s="192" t="s">
        <v>17</v>
      </c>
      <c r="K50" s="192" t="s">
        <v>24</v>
      </c>
      <c r="L50" s="186"/>
      <c r="M50" s="186"/>
      <c r="N50" s="186"/>
      <c r="O50" s="186"/>
      <c r="P50" s="186"/>
      <c r="Q50" s="186"/>
      <c r="R50" s="186"/>
      <c r="S50" s="186"/>
      <c r="T50" s="186"/>
      <c r="U50" s="186"/>
      <c r="V50" s="186"/>
      <c r="W50" s="189">
        <v>1</v>
      </c>
      <c r="X50" s="151">
        <v>1</v>
      </c>
      <c r="Y50" s="151">
        <f t="shared" si="0"/>
        <v>1</v>
      </c>
      <c r="Z50" s="225" t="s">
        <v>517</v>
      </c>
      <c r="AA50" s="169" t="s">
        <v>378</v>
      </c>
      <c r="AB50" s="278"/>
      <c r="AC50" s="143" t="s">
        <v>464</v>
      </c>
      <c r="AD50" s="127"/>
      <c r="AE50" s="127"/>
    </row>
    <row r="51" spans="1:31" ht="76.5" customHeight="1" x14ac:dyDescent="0.2">
      <c r="A51" s="268"/>
      <c r="B51" s="282"/>
      <c r="C51" s="194" t="s">
        <v>364</v>
      </c>
      <c r="D51" s="192" t="s">
        <v>348</v>
      </c>
      <c r="E51" s="192" t="s">
        <v>296</v>
      </c>
      <c r="F51" s="192"/>
      <c r="G51" s="128">
        <v>0.6</v>
      </c>
      <c r="H51" s="128">
        <v>0.8</v>
      </c>
      <c r="I51" s="128">
        <v>1</v>
      </c>
      <c r="J51" s="192" t="s">
        <v>17</v>
      </c>
      <c r="K51" s="192" t="s">
        <v>24</v>
      </c>
      <c r="L51" s="186"/>
      <c r="M51" s="186"/>
      <c r="N51" s="186"/>
      <c r="O51" s="186"/>
      <c r="P51" s="186"/>
      <c r="Q51" s="186"/>
      <c r="R51" s="186"/>
      <c r="S51" s="186"/>
      <c r="T51" s="186"/>
      <c r="U51" s="186"/>
      <c r="V51" s="186"/>
      <c r="W51" s="189">
        <v>1</v>
      </c>
      <c r="X51" s="151">
        <v>1</v>
      </c>
      <c r="Y51" s="151">
        <f t="shared" si="0"/>
        <v>1</v>
      </c>
      <c r="Z51" s="225" t="s">
        <v>518</v>
      </c>
      <c r="AA51" s="169" t="s">
        <v>376</v>
      </c>
      <c r="AB51" s="278"/>
      <c r="AC51" s="143" t="s">
        <v>464</v>
      </c>
      <c r="AD51" s="127"/>
      <c r="AE51" s="127"/>
    </row>
    <row r="52" spans="1:31" ht="76.5" customHeight="1" x14ac:dyDescent="0.2">
      <c r="A52" s="268"/>
      <c r="B52" s="282"/>
      <c r="C52" s="194" t="s">
        <v>365</v>
      </c>
      <c r="D52" s="192" t="s">
        <v>349</v>
      </c>
      <c r="E52" s="192" t="s">
        <v>296</v>
      </c>
      <c r="F52" s="192"/>
      <c r="G52" s="128">
        <v>0.6</v>
      </c>
      <c r="H52" s="128">
        <v>0.8</v>
      </c>
      <c r="I52" s="128">
        <v>1</v>
      </c>
      <c r="J52" s="192" t="s">
        <v>17</v>
      </c>
      <c r="K52" s="192" t="s">
        <v>24</v>
      </c>
      <c r="L52" s="186"/>
      <c r="M52" s="186"/>
      <c r="N52" s="186"/>
      <c r="O52" s="186"/>
      <c r="P52" s="186"/>
      <c r="Q52" s="186"/>
      <c r="R52" s="186"/>
      <c r="S52" s="186"/>
      <c r="T52" s="186"/>
      <c r="U52" s="186"/>
      <c r="V52" s="186"/>
      <c r="W52" s="189">
        <v>1</v>
      </c>
      <c r="X52" s="151">
        <v>1</v>
      </c>
      <c r="Y52" s="151">
        <f t="shared" si="0"/>
        <v>1</v>
      </c>
      <c r="Z52" s="225" t="s">
        <v>519</v>
      </c>
      <c r="AA52" s="169" t="s">
        <v>378</v>
      </c>
      <c r="AB52" s="278"/>
      <c r="AC52" s="143" t="s">
        <v>464</v>
      </c>
      <c r="AD52" s="127"/>
      <c r="AE52" s="127"/>
    </row>
    <row r="53" spans="1:31" ht="76.5" customHeight="1" x14ac:dyDescent="0.2">
      <c r="A53" s="268"/>
      <c r="B53" s="282"/>
      <c r="C53" s="194" t="s">
        <v>366</v>
      </c>
      <c r="D53" s="192" t="s">
        <v>350</v>
      </c>
      <c r="E53" s="192" t="s">
        <v>296</v>
      </c>
      <c r="F53" s="192"/>
      <c r="G53" s="128">
        <v>0.6</v>
      </c>
      <c r="H53" s="128">
        <v>0.8</v>
      </c>
      <c r="I53" s="128">
        <v>1</v>
      </c>
      <c r="J53" s="192" t="s">
        <v>17</v>
      </c>
      <c r="K53" s="192" t="s">
        <v>24</v>
      </c>
      <c r="L53" s="186"/>
      <c r="M53" s="186"/>
      <c r="N53" s="186"/>
      <c r="O53" s="186"/>
      <c r="P53" s="186"/>
      <c r="Q53" s="186"/>
      <c r="R53" s="186"/>
      <c r="S53" s="186"/>
      <c r="T53" s="186"/>
      <c r="U53" s="186"/>
      <c r="V53" s="186"/>
      <c r="W53" s="189">
        <v>1</v>
      </c>
      <c r="X53" s="151">
        <v>1</v>
      </c>
      <c r="Y53" s="151">
        <f t="shared" si="0"/>
        <v>1</v>
      </c>
      <c r="Z53" s="225" t="s">
        <v>567</v>
      </c>
      <c r="AA53" s="169" t="s">
        <v>376</v>
      </c>
      <c r="AB53" s="278"/>
      <c r="AC53" s="143" t="s">
        <v>464</v>
      </c>
      <c r="AD53" s="127"/>
      <c r="AE53" s="127"/>
    </row>
    <row r="54" spans="1:31" ht="76.5" customHeight="1" x14ac:dyDescent="0.2">
      <c r="A54" s="268"/>
      <c r="B54" s="282"/>
      <c r="C54" s="194" t="s">
        <v>367</v>
      </c>
      <c r="D54" s="192" t="s">
        <v>351</v>
      </c>
      <c r="E54" s="192" t="s">
        <v>296</v>
      </c>
      <c r="F54" s="192"/>
      <c r="G54" s="128">
        <v>0.6</v>
      </c>
      <c r="H54" s="128">
        <v>0.8</v>
      </c>
      <c r="I54" s="128">
        <v>1</v>
      </c>
      <c r="J54" s="192" t="s">
        <v>17</v>
      </c>
      <c r="K54" s="192" t="s">
        <v>24</v>
      </c>
      <c r="L54" s="186"/>
      <c r="M54" s="186"/>
      <c r="N54" s="186"/>
      <c r="O54" s="186"/>
      <c r="P54" s="186"/>
      <c r="Q54" s="186"/>
      <c r="R54" s="186"/>
      <c r="S54" s="186"/>
      <c r="T54" s="186"/>
      <c r="U54" s="186"/>
      <c r="V54" s="186"/>
      <c r="W54" s="189">
        <v>1</v>
      </c>
      <c r="X54" s="151">
        <v>1</v>
      </c>
      <c r="Y54" s="151">
        <f t="shared" si="0"/>
        <v>1</v>
      </c>
      <c r="Z54" s="225" t="s">
        <v>568</v>
      </c>
      <c r="AA54" s="169" t="s">
        <v>377</v>
      </c>
      <c r="AB54" s="278"/>
      <c r="AC54" s="143" t="s">
        <v>464</v>
      </c>
      <c r="AD54" s="126"/>
      <c r="AE54" s="127"/>
    </row>
    <row r="55" spans="1:31" ht="76.5" customHeight="1" x14ac:dyDescent="0.2">
      <c r="A55" s="268"/>
      <c r="B55" s="282"/>
      <c r="C55" s="194" t="s">
        <v>368</v>
      </c>
      <c r="D55" s="192" t="s">
        <v>352</v>
      </c>
      <c r="E55" s="192" t="s">
        <v>296</v>
      </c>
      <c r="F55" s="192"/>
      <c r="G55" s="128">
        <v>0.6</v>
      </c>
      <c r="H55" s="128">
        <v>0.8</v>
      </c>
      <c r="I55" s="128">
        <v>1</v>
      </c>
      <c r="J55" s="192" t="s">
        <v>17</v>
      </c>
      <c r="K55" s="192" t="s">
        <v>24</v>
      </c>
      <c r="L55" s="186"/>
      <c r="M55" s="186"/>
      <c r="N55" s="186"/>
      <c r="O55" s="186"/>
      <c r="P55" s="186"/>
      <c r="Q55" s="186"/>
      <c r="R55" s="186"/>
      <c r="S55" s="186"/>
      <c r="T55" s="186"/>
      <c r="U55" s="186"/>
      <c r="V55" s="186"/>
      <c r="W55" s="189">
        <v>1</v>
      </c>
      <c r="X55" s="151">
        <v>1</v>
      </c>
      <c r="Y55" s="151">
        <f t="shared" si="0"/>
        <v>1</v>
      </c>
      <c r="Z55" s="225" t="s">
        <v>565</v>
      </c>
      <c r="AA55" s="169" t="s">
        <v>378</v>
      </c>
      <c r="AB55" s="278"/>
      <c r="AC55" s="143" t="s">
        <v>464</v>
      </c>
      <c r="AD55" s="126"/>
      <c r="AE55" s="127"/>
    </row>
    <row r="56" spans="1:31" ht="76.5" customHeight="1" x14ac:dyDescent="0.2">
      <c r="A56" s="268"/>
      <c r="B56" s="282"/>
      <c r="C56" s="194" t="s">
        <v>369</v>
      </c>
      <c r="D56" s="192" t="s">
        <v>353</v>
      </c>
      <c r="E56" s="192" t="s">
        <v>296</v>
      </c>
      <c r="F56" s="192"/>
      <c r="G56" s="128">
        <v>0.6</v>
      </c>
      <c r="H56" s="128">
        <v>0.8</v>
      </c>
      <c r="I56" s="128">
        <v>1</v>
      </c>
      <c r="J56" s="192" t="s">
        <v>17</v>
      </c>
      <c r="K56" s="192" t="s">
        <v>24</v>
      </c>
      <c r="L56" s="186"/>
      <c r="M56" s="186"/>
      <c r="N56" s="186"/>
      <c r="O56" s="186"/>
      <c r="P56" s="186"/>
      <c r="Q56" s="186"/>
      <c r="R56" s="186"/>
      <c r="S56" s="186"/>
      <c r="T56" s="186"/>
      <c r="U56" s="186"/>
      <c r="V56" s="186"/>
      <c r="W56" s="191">
        <v>0.52629999999999999</v>
      </c>
      <c r="X56" s="151">
        <v>0.53</v>
      </c>
      <c r="Y56" s="151">
        <f t="shared" si="0"/>
        <v>0.52629999999999999</v>
      </c>
      <c r="Z56" s="225" t="s">
        <v>569</v>
      </c>
      <c r="AA56" s="169" t="s">
        <v>379</v>
      </c>
      <c r="AB56" s="278"/>
      <c r="AC56" s="143" t="s">
        <v>570</v>
      </c>
      <c r="AD56" s="126" t="s">
        <v>467</v>
      </c>
      <c r="AE56" s="127"/>
    </row>
    <row r="57" spans="1:31" ht="76.5" customHeight="1" x14ac:dyDescent="0.2">
      <c r="A57" s="268"/>
      <c r="B57" s="282"/>
      <c r="C57" s="194" t="s">
        <v>369</v>
      </c>
      <c r="D57" s="192" t="s">
        <v>354</v>
      </c>
      <c r="E57" s="192" t="s">
        <v>296</v>
      </c>
      <c r="F57" s="192"/>
      <c r="G57" s="128">
        <v>0.6</v>
      </c>
      <c r="H57" s="128">
        <v>0.8</v>
      </c>
      <c r="I57" s="128">
        <v>1</v>
      </c>
      <c r="J57" s="192" t="s">
        <v>17</v>
      </c>
      <c r="K57" s="192" t="s">
        <v>24</v>
      </c>
      <c r="L57" s="186"/>
      <c r="M57" s="186"/>
      <c r="N57" s="186"/>
      <c r="O57" s="186"/>
      <c r="P57" s="186"/>
      <c r="Q57" s="186"/>
      <c r="R57" s="186"/>
      <c r="S57" s="186"/>
      <c r="T57" s="186"/>
      <c r="U57" s="186"/>
      <c r="V57" s="186"/>
      <c r="W57" s="191">
        <v>0.42099999999999999</v>
      </c>
      <c r="X57" s="151">
        <v>0.42</v>
      </c>
      <c r="Y57" s="151">
        <f t="shared" si="0"/>
        <v>0.42099999999999999</v>
      </c>
      <c r="Z57" s="225" t="s">
        <v>520</v>
      </c>
      <c r="AA57" s="169" t="s">
        <v>379</v>
      </c>
      <c r="AB57" s="278"/>
      <c r="AC57" s="143" t="s">
        <v>571</v>
      </c>
      <c r="AD57" s="126" t="s">
        <v>467</v>
      </c>
      <c r="AE57" s="127"/>
    </row>
    <row r="58" spans="1:31" ht="76.5" customHeight="1" x14ac:dyDescent="0.2">
      <c r="A58" s="268"/>
      <c r="B58" s="282"/>
      <c r="C58" s="194" t="s">
        <v>369</v>
      </c>
      <c r="D58" s="192" t="s">
        <v>355</v>
      </c>
      <c r="E58" s="192" t="s">
        <v>296</v>
      </c>
      <c r="F58" s="192"/>
      <c r="G58" s="128">
        <v>0.6</v>
      </c>
      <c r="H58" s="128">
        <v>0.8</v>
      </c>
      <c r="I58" s="128">
        <v>1</v>
      </c>
      <c r="J58" s="192" t="s">
        <v>17</v>
      </c>
      <c r="K58" s="192" t="s">
        <v>24</v>
      </c>
      <c r="L58" s="186"/>
      <c r="M58" s="186"/>
      <c r="N58" s="186"/>
      <c r="O58" s="186"/>
      <c r="P58" s="186"/>
      <c r="Q58" s="186"/>
      <c r="R58" s="186"/>
      <c r="S58" s="186"/>
      <c r="T58" s="186"/>
      <c r="U58" s="186"/>
      <c r="V58" s="186"/>
      <c r="W58" s="189">
        <v>1</v>
      </c>
      <c r="X58" s="151">
        <v>1</v>
      </c>
      <c r="Y58" s="151">
        <f t="shared" si="0"/>
        <v>1</v>
      </c>
      <c r="Z58" s="225" t="s">
        <v>521</v>
      </c>
      <c r="AA58" s="169" t="s">
        <v>379</v>
      </c>
      <c r="AB58" s="278"/>
      <c r="AC58" s="143" t="s">
        <v>464</v>
      </c>
      <c r="AD58" s="127"/>
      <c r="AE58" s="127"/>
    </row>
    <row r="59" spans="1:31" ht="76.5" customHeight="1" x14ac:dyDescent="0.2">
      <c r="A59" s="268"/>
      <c r="B59" s="282"/>
      <c r="C59" s="194" t="s">
        <v>370</v>
      </c>
      <c r="D59" s="192" t="s">
        <v>356</v>
      </c>
      <c r="E59" s="192" t="s">
        <v>296</v>
      </c>
      <c r="F59" s="192"/>
      <c r="G59" s="128">
        <v>0.6</v>
      </c>
      <c r="H59" s="128">
        <v>0.8</v>
      </c>
      <c r="I59" s="128">
        <v>1</v>
      </c>
      <c r="J59" s="192" t="s">
        <v>17</v>
      </c>
      <c r="K59" s="192" t="s">
        <v>24</v>
      </c>
      <c r="L59" s="186"/>
      <c r="M59" s="186"/>
      <c r="N59" s="186"/>
      <c r="O59" s="186"/>
      <c r="P59" s="186"/>
      <c r="Q59" s="186"/>
      <c r="R59" s="186"/>
      <c r="S59" s="186"/>
      <c r="T59" s="186"/>
      <c r="U59" s="186"/>
      <c r="V59" s="186"/>
      <c r="W59" s="189">
        <v>1</v>
      </c>
      <c r="X59" s="151">
        <v>1</v>
      </c>
      <c r="Y59" s="151">
        <f t="shared" si="0"/>
        <v>1</v>
      </c>
      <c r="Z59" s="225" t="s">
        <v>518</v>
      </c>
      <c r="AA59" s="169" t="s">
        <v>376</v>
      </c>
      <c r="AB59" s="278"/>
      <c r="AC59" s="143" t="s">
        <v>464</v>
      </c>
      <c r="AD59" s="127"/>
      <c r="AE59" s="127"/>
    </row>
    <row r="60" spans="1:31" ht="76.5" customHeight="1" x14ac:dyDescent="0.2">
      <c r="A60" s="268"/>
      <c r="B60" s="282"/>
      <c r="C60" s="194" t="s">
        <v>371</v>
      </c>
      <c r="D60" s="192" t="s">
        <v>357</v>
      </c>
      <c r="E60" s="192" t="s">
        <v>296</v>
      </c>
      <c r="F60" s="192"/>
      <c r="G60" s="128">
        <v>0.6</v>
      </c>
      <c r="H60" s="128">
        <v>0.8</v>
      </c>
      <c r="I60" s="128">
        <v>1</v>
      </c>
      <c r="J60" s="192" t="s">
        <v>17</v>
      </c>
      <c r="K60" s="192" t="s">
        <v>24</v>
      </c>
      <c r="L60" s="186"/>
      <c r="M60" s="186"/>
      <c r="N60" s="186"/>
      <c r="O60" s="186"/>
      <c r="P60" s="186"/>
      <c r="Q60" s="186"/>
      <c r="R60" s="186"/>
      <c r="S60" s="186"/>
      <c r="T60" s="186"/>
      <c r="U60" s="186"/>
      <c r="V60" s="186"/>
      <c r="W60" s="189">
        <v>0.95</v>
      </c>
      <c r="X60" s="151">
        <v>0.95</v>
      </c>
      <c r="Y60" s="151">
        <f t="shared" si="0"/>
        <v>0.95</v>
      </c>
      <c r="Z60" s="225" t="s">
        <v>522</v>
      </c>
      <c r="AA60" s="169" t="s">
        <v>377</v>
      </c>
      <c r="AB60" s="278"/>
      <c r="AC60" s="143" t="s">
        <v>469</v>
      </c>
      <c r="AD60" s="169" t="s">
        <v>468</v>
      </c>
      <c r="AE60" s="127"/>
    </row>
    <row r="61" spans="1:31" ht="76.5" customHeight="1" x14ac:dyDescent="0.2">
      <c r="A61" s="268"/>
      <c r="B61" s="282"/>
      <c r="C61" s="194" t="s">
        <v>372</v>
      </c>
      <c r="D61" s="192" t="s">
        <v>358</v>
      </c>
      <c r="E61" s="192" t="s">
        <v>296</v>
      </c>
      <c r="F61" s="192"/>
      <c r="G61" s="128">
        <v>0.6</v>
      </c>
      <c r="H61" s="128">
        <v>0.8</v>
      </c>
      <c r="I61" s="128">
        <v>1</v>
      </c>
      <c r="J61" s="192" t="s">
        <v>17</v>
      </c>
      <c r="K61" s="192" t="s">
        <v>24</v>
      </c>
      <c r="L61" s="186"/>
      <c r="M61" s="186"/>
      <c r="N61" s="186"/>
      <c r="O61" s="186"/>
      <c r="P61" s="186"/>
      <c r="Q61" s="186"/>
      <c r="R61" s="186"/>
      <c r="S61" s="186"/>
      <c r="T61" s="186"/>
      <c r="U61" s="186"/>
      <c r="V61" s="186"/>
      <c r="W61" s="189">
        <v>1</v>
      </c>
      <c r="X61" s="151">
        <v>1</v>
      </c>
      <c r="Y61" s="151">
        <f t="shared" si="0"/>
        <v>1</v>
      </c>
      <c r="Z61" s="225" t="s">
        <v>523</v>
      </c>
      <c r="AA61" s="169" t="s">
        <v>378</v>
      </c>
      <c r="AB61" s="279"/>
      <c r="AC61" s="143" t="s">
        <v>380</v>
      </c>
      <c r="AD61" s="127"/>
      <c r="AE61" s="127"/>
    </row>
    <row r="62" spans="1:31" ht="67.5" customHeight="1" x14ac:dyDescent="0.2">
      <c r="A62" s="283" t="s">
        <v>39</v>
      </c>
      <c r="B62" s="269" t="s">
        <v>61</v>
      </c>
      <c r="C62" s="140" t="s">
        <v>90</v>
      </c>
      <c r="D62" s="125" t="s">
        <v>392</v>
      </c>
      <c r="E62" s="192" t="s">
        <v>12</v>
      </c>
      <c r="F62" s="192"/>
      <c r="G62" s="192">
        <v>0.8</v>
      </c>
      <c r="H62" s="192" t="s">
        <v>26</v>
      </c>
      <c r="I62" s="192">
        <v>1</v>
      </c>
      <c r="J62" s="192" t="s">
        <v>17</v>
      </c>
      <c r="K62" s="192" t="s">
        <v>21</v>
      </c>
      <c r="L62" s="186"/>
      <c r="M62" s="186"/>
      <c r="N62" s="189">
        <v>1</v>
      </c>
      <c r="O62" s="186"/>
      <c r="P62" s="186"/>
      <c r="Q62" s="189">
        <v>1</v>
      </c>
      <c r="R62" s="186"/>
      <c r="S62" s="186"/>
      <c r="T62" s="189">
        <v>1</v>
      </c>
      <c r="U62" s="186"/>
      <c r="V62" s="186"/>
      <c r="W62" s="189">
        <v>1</v>
      </c>
      <c r="X62" s="151">
        <v>1</v>
      </c>
      <c r="Y62" s="151">
        <f t="shared" si="0"/>
        <v>1</v>
      </c>
      <c r="Z62" s="225" t="s">
        <v>524</v>
      </c>
      <c r="AA62" s="169" t="s">
        <v>191</v>
      </c>
      <c r="AB62" s="269" t="s">
        <v>192</v>
      </c>
      <c r="AC62" s="190" t="s">
        <v>339</v>
      </c>
      <c r="AD62" s="127"/>
      <c r="AE62" s="127"/>
    </row>
    <row r="63" spans="1:31" ht="74.25" customHeight="1" x14ac:dyDescent="0.2">
      <c r="A63" s="283"/>
      <c r="B63" s="269"/>
      <c r="C63" s="140" t="s">
        <v>91</v>
      </c>
      <c r="D63" s="125" t="s">
        <v>193</v>
      </c>
      <c r="E63" s="130" t="s">
        <v>12</v>
      </c>
      <c r="F63" s="126"/>
      <c r="G63" s="141">
        <v>0.8</v>
      </c>
      <c r="H63" s="130" t="s">
        <v>26</v>
      </c>
      <c r="I63" s="141">
        <v>1</v>
      </c>
      <c r="J63" s="139" t="s">
        <v>17</v>
      </c>
      <c r="K63" s="130" t="s">
        <v>119</v>
      </c>
      <c r="L63" s="189">
        <v>1</v>
      </c>
      <c r="M63" s="189">
        <v>1</v>
      </c>
      <c r="N63" s="189">
        <v>1</v>
      </c>
      <c r="O63" s="189">
        <v>1</v>
      </c>
      <c r="P63" s="189">
        <v>1</v>
      </c>
      <c r="Q63" s="189">
        <v>1</v>
      </c>
      <c r="R63" s="189">
        <v>1</v>
      </c>
      <c r="S63" s="189">
        <v>1</v>
      </c>
      <c r="T63" s="189">
        <v>1</v>
      </c>
      <c r="U63" s="189">
        <v>1</v>
      </c>
      <c r="V63" s="189">
        <v>1</v>
      </c>
      <c r="W63" s="189">
        <v>1</v>
      </c>
      <c r="X63" s="151">
        <v>1</v>
      </c>
      <c r="Y63" s="151">
        <f t="shared" si="0"/>
        <v>1</v>
      </c>
      <c r="Z63" s="225" t="s">
        <v>525</v>
      </c>
      <c r="AA63" s="169" t="s">
        <v>194</v>
      </c>
      <c r="AB63" s="269"/>
      <c r="AC63" s="143" t="s">
        <v>380</v>
      </c>
      <c r="AD63" s="127"/>
      <c r="AE63" s="127"/>
    </row>
    <row r="64" spans="1:31" ht="64.5" customHeight="1" x14ac:dyDescent="0.2">
      <c r="A64" s="283"/>
      <c r="B64" s="269"/>
      <c r="C64" s="142" t="s">
        <v>285</v>
      </c>
      <c r="D64" s="159" t="s">
        <v>393</v>
      </c>
      <c r="E64" s="144" t="s">
        <v>127</v>
      </c>
      <c r="F64" s="143"/>
      <c r="G64" s="145">
        <v>0.8</v>
      </c>
      <c r="H64" s="144" t="s">
        <v>26</v>
      </c>
      <c r="I64" s="145">
        <v>1</v>
      </c>
      <c r="J64" s="146" t="s">
        <v>17</v>
      </c>
      <c r="K64" s="144" t="s">
        <v>119</v>
      </c>
      <c r="L64" s="195">
        <v>1</v>
      </c>
      <c r="M64" s="196">
        <v>1</v>
      </c>
      <c r="N64" s="196">
        <v>1</v>
      </c>
      <c r="O64" s="196">
        <v>1</v>
      </c>
      <c r="P64" s="196">
        <v>1</v>
      </c>
      <c r="Q64" s="196">
        <v>1</v>
      </c>
      <c r="R64" s="196">
        <v>1</v>
      </c>
      <c r="S64" s="196">
        <v>1</v>
      </c>
      <c r="T64" s="196">
        <v>1</v>
      </c>
      <c r="U64" s="196">
        <v>1</v>
      </c>
      <c r="V64" s="196">
        <v>1</v>
      </c>
      <c r="W64" s="196">
        <v>1</v>
      </c>
      <c r="X64" s="151">
        <v>1</v>
      </c>
      <c r="Y64" s="151">
        <f t="shared" si="0"/>
        <v>1</v>
      </c>
      <c r="Z64" s="225" t="s">
        <v>526</v>
      </c>
      <c r="AA64" s="169" t="s">
        <v>286</v>
      </c>
      <c r="AB64" s="269" t="s">
        <v>212</v>
      </c>
      <c r="AC64" s="143" t="s">
        <v>380</v>
      </c>
      <c r="AD64" s="127"/>
      <c r="AE64" s="127"/>
    </row>
    <row r="65" spans="1:31" ht="63.75" customHeight="1" x14ac:dyDescent="0.2">
      <c r="A65" s="283"/>
      <c r="B65" s="269"/>
      <c r="C65" s="142" t="s">
        <v>281</v>
      </c>
      <c r="D65" s="159" t="s">
        <v>394</v>
      </c>
      <c r="E65" s="144" t="s">
        <v>127</v>
      </c>
      <c r="F65" s="143"/>
      <c r="G65" s="145">
        <v>0.8</v>
      </c>
      <c r="H65" s="144" t="s">
        <v>26</v>
      </c>
      <c r="I65" s="145">
        <v>1</v>
      </c>
      <c r="J65" s="146" t="s">
        <v>17</v>
      </c>
      <c r="K65" s="144" t="s">
        <v>119</v>
      </c>
      <c r="L65" s="195">
        <v>1</v>
      </c>
      <c r="M65" s="196">
        <v>1</v>
      </c>
      <c r="N65" s="196">
        <v>1</v>
      </c>
      <c r="O65" s="196">
        <v>1</v>
      </c>
      <c r="P65" s="196">
        <v>1</v>
      </c>
      <c r="Q65" s="196">
        <v>1</v>
      </c>
      <c r="R65" s="196">
        <v>1</v>
      </c>
      <c r="S65" s="196">
        <v>1</v>
      </c>
      <c r="T65" s="196">
        <v>1</v>
      </c>
      <c r="U65" s="196">
        <v>1</v>
      </c>
      <c r="V65" s="196">
        <v>1</v>
      </c>
      <c r="W65" s="196">
        <v>1</v>
      </c>
      <c r="X65" s="151">
        <v>1</v>
      </c>
      <c r="Y65" s="151">
        <f t="shared" si="0"/>
        <v>1</v>
      </c>
      <c r="Z65" s="225" t="s">
        <v>527</v>
      </c>
      <c r="AA65" s="169" t="s">
        <v>287</v>
      </c>
      <c r="AB65" s="269"/>
      <c r="AC65" s="143" t="s">
        <v>380</v>
      </c>
      <c r="AD65" s="127"/>
      <c r="AE65" s="127"/>
    </row>
    <row r="66" spans="1:31" ht="72" customHeight="1" x14ac:dyDescent="0.2">
      <c r="A66" s="283"/>
      <c r="B66" s="269"/>
      <c r="C66" s="142" t="s">
        <v>283</v>
      </c>
      <c r="D66" s="159" t="s">
        <v>394</v>
      </c>
      <c r="E66" s="144" t="s">
        <v>127</v>
      </c>
      <c r="F66" s="143"/>
      <c r="G66" s="145">
        <v>0.8</v>
      </c>
      <c r="H66" s="144" t="s">
        <v>26</v>
      </c>
      <c r="I66" s="145">
        <v>1</v>
      </c>
      <c r="J66" s="146" t="s">
        <v>17</v>
      </c>
      <c r="K66" s="144" t="s">
        <v>119</v>
      </c>
      <c r="L66" s="195">
        <v>1</v>
      </c>
      <c r="M66" s="196">
        <v>1</v>
      </c>
      <c r="N66" s="196">
        <v>1</v>
      </c>
      <c r="O66" s="196">
        <v>1</v>
      </c>
      <c r="P66" s="196">
        <v>1</v>
      </c>
      <c r="Q66" s="196">
        <v>1</v>
      </c>
      <c r="R66" s="196">
        <v>1</v>
      </c>
      <c r="S66" s="196">
        <v>1</v>
      </c>
      <c r="T66" s="196">
        <v>1</v>
      </c>
      <c r="U66" s="196">
        <v>1</v>
      </c>
      <c r="V66" s="196">
        <v>1</v>
      </c>
      <c r="W66" s="196">
        <v>1</v>
      </c>
      <c r="X66" s="151">
        <v>1</v>
      </c>
      <c r="Y66" s="151">
        <f t="shared" si="0"/>
        <v>1</v>
      </c>
      <c r="Z66" s="225" t="s">
        <v>528</v>
      </c>
      <c r="AA66" s="169" t="s">
        <v>288</v>
      </c>
      <c r="AB66" s="269"/>
      <c r="AC66" s="143" t="s">
        <v>380</v>
      </c>
      <c r="AD66" s="127"/>
      <c r="AE66" s="127"/>
    </row>
    <row r="67" spans="1:31" ht="69" customHeight="1" x14ac:dyDescent="0.2">
      <c r="A67" s="283"/>
      <c r="B67" s="269"/>
      <c r="C67" s="142" t="s">
        <v>284</v>
      </c>
      <c r="D67" s="159" t="s">
        <v>282</v>
      </c>
      <c r="E67" s="144" t="s">
        <v>127</v>
      </c>
      <c r="F67" s="143"/>
      <c r="G67" s="145">
        <v>0.9</v>
      </c>
      <c r="H67" s="144" t="s">
        <v>25</v>
      </c>
      <c r="I67" s="145">
        <v>1</v>
      </c>
      <c r="J67" s="146" t="s">
        <v>17</v>
      </c>
      <c r="K67" s="144" t="s">
        <v>119</v>
      </c>
      <c r="L67" s="195">
        <v>1</v>
      </c>
      <c r="M67" s="196">
        <v>1</v>
      </c>
      <c r="N67" s="196">
        <v>1</v>
      </c>
      <c r="O67" s="196">
        <v>1</v>
      </c>
      <c r="P67" s="196">
        <v>1</v>
      </c>
      <c r="Q67" s="196">
        <v>1</v>
      </c>
      <c r="R67" s="196">
        <v>1</v>
      </c>
      <c r="S67" s="196">
        <v>1</v>
      </c>
      <c r="T67" s="196">
        <v>1</v>
      </c>
      <c r="U67" s="196">
        <v>1</v>
      </c>
      <c r="V67" s="196">
        <v>1</v>
      </c>
      <c r="W67" s="196">
        <v>1</v>
      </c>
      <c r="X67" s="151">
        <v>1</v>
      </c>
      <c r="Y67" s="151">
        <f t="shared" si="0"/>
        <v>1</v>
      </c>
      <c r="Z67" s="225" t="s">
        <v>529</v>
      </c>
      <c r="AA67" s="169" t="s">
        <v>289</v>
      </c>
      <c r="AB67" s="269"/>
      <c r="AC67" s="143" t="s">
        <v>380</v>
      </c>
      <c r="AD67" s="127"/>
      <c r="AE67" s="127"/>
    </row>
    <row r="68" spans="1:31" ht="73.5" customHeight="1" x14ac:dyDescent="0.2">
      <c r="A68" s="283"/>
      <c r="B68" s="269"/>
      <c r="C68" s="140" t="s">
        <v>97</v>
      </c>
      <c r="D68" s="125" t="s">
        <v>206</v>
      </c>
      <c r="E68" s="130" t="s">
        <v>12</v>
      </c>
      <c r="F68" s="126"/>
      <c r="G68" s="141">
        <v>0.95</v>
      </c>
      <c r="H68" s="139" t="s">
        <v>294</v>
      </c>
      <c r="I68" s="141">
        <v>1</v>
      </c>
      <c r="J68" s="139" t="s">
        <v>17</v>
      </c>
      <c r="K68" s="130" t="s">
        <v>119</v>
      </c>
      <c r="L68" s="195">
        <v>1</v>
      </c>
      <c r="M68" s="196">
        <v>1</v>
      </c>
      <c r="N68" s="196">
        <v>1</v>
      </c>
      <c r="O68" s="196">
        <v>1</v>
      </c>
      <c r="P68" s="196">
        <v>1</v>
      </c>
      <c r="Q68" s="196">
        <v>1</v>
      </c>
      <c r="R68" s="196">
        <v>1</v>
      </c>
      <c r="S68" s="196">
        <v>1</v>
      </c>
      <c r="T68" s="196">
        <v>1</v>
      </c>
      <c r="U68" s="196">
        <v>1</v>
      </c>
      <c r="V68" s="196">
        <v>1</v>
      </c>
      <c r="W68" s="196">
        <v>1</v>
      </c>
      <c r="X68" s="151">
        <v>1</v>
      </c>
      <c r="Y68" s="151">
        <f t="shared" si="0"/>
        <v>1</v>
      </c>
      <c r="Z68" s="225" t="s">
        <v>530</v>
      </c>
      <c r="AA68" s="169" t="s">
        <v>295</v>
      </c>
      <c r="AB68" s="269" t="s">
        <v>211</v>
      </c>
      <c r="AC68" s="143" t="s">
        <v>380</v>
      </c>
      <c r="AD68" s="125"/>
      <c r="AE68" s="125"/>
    </row>
    <row r="69" spans="1:31" ht="69" customHeight="1" x14ac:dyDescent="0.2">
      <c r="A69" s="283"/>
      <c r="B69" s="269"/>
      <c r="C69" s="140" t="s">
        <v>98</v>
      </c>
      <c r="D69" s="125" t="s">
        <v>208</v>
      </c>
      <c r="E69" s="130" t="s">
        <v>127</v>
      </c>
      <c r="F69" s="126"/>
      <c r="G69" s="141">
        <v>0.8</v>
      </c>
      <c r="H69" s="130" t="s">
        <v>209</v>
      </c>
      <c r="I69" s="141">
        <v>1</v>
      </c>
      <c r="J69" s="139" t="s">
        <v>17</v>
      </c>
      <c r="K69" s="130" t="s">
        <v>119</v>
      </c>
      <c r="L69" s="195">
        <v>1</v>
      </c>
      <c r="M69" s="196">
        <v>1</v>
      </c>
      <c r="N69" s="196">
        <v>1</v>
      </c>
      <c r="O69" s="196">
        <v>1</v>
      </c>
      <c r="P69" s="196">
        <v>1</v>
      </c>
      <c r="Q69" s="196">
        <v>1</v>
      </c>
      <c r="R69" s="196">
        <v>1</v>
      </c>
      <c r="S69" s="196">
        <v>1</v>
      </c>
      <c r="T69" s="196">
        <v>1</v>
      </c>
      <c r="U69" s="196">
        <v>1</v>
      </c>
      <c r="V69" s="196">
        <v>1</v>
      </c>
      <c r="W69" s="187" t="s">
        <v>406</v>
      </c>
      <c r="X69" s="151">
        <v>1</v>
      </c>
      <c r="Y69" s="151">
        <f t="shared" ref="Y69:Y76" si="1">AVERAGE(L69:W69)</f>
        <v>1</v>
      </c>
      <c r="Z69" s="225" t="s">
        <v>531</v>
      </c>
      <c r="AA69" s="169" t="s">
        <v>210</v>
      </c>
      <c r="AB69" s="269"/>
      <c r="AC69" s="143" t="s">
        <v>380</v>
      </c>
      <c r="AD69" s="125"/>
      <c r="AE69" s="127"/>
    </row>
    <row r="70" spans="1:31" ht="73.5" customHeight="1" x14ac:dyDescent="0.2">
      <c r="A70" s="268" t="s">
        <v>39</v>
      </c>
      <c r="B70" s="269" t="s">
        <v>13</v>
      </c>
      <c r="C70" s="138" t="s">
        <v>408</v>
      </c>
      <c r="D70" s="123" t="s">
        <v>409</v>
      </c>
      <c r="E70" s="130" t="s">
        <v>12</v>
      </c>
      <c r="F70" s="124"/>
      <c r="G70" s="141">
        <v>0.9</v>
      </c>
      <c r="H70" s="130" t="s">
        <v>25</v>
      </c>
      <c r="I70" s="141">
        <v>1</v>
      </c>
      <c r="J70" s="130" t="s">
        <v>17</v>
      </c>
      <c r="K70" s="130" t="s">
        <v>21</v>
      </c>
      <c r="L70" s="186"/>
      <c r="M70" s="186"/>
      <c r="N70" s="188">
        <v>0.99</v>
      </c>
      <c r="O70" s="186"/>
      <c r="P70" s="186"/>
      <c r="Q70" s="196">
        <v>1</v>
      </c>
      <c r="R70" s="186"/>
      <c r="S70" s="186"/>
      <c r="T70" s="196">
        <v>1</v>
      </c>
      <c r="U70" s="186"/>
      <c r="V70" s="186"/>
      <c r="W70" s="196">
        <v>1</v>
      </c>
      <c r="X70" s="151">
        <v>0.99750000000000005</v>
      </c>
      <c r="Y70" s="151">
        <f t="shared" si="1"/>
        <v>0.99750000000000005</v>
      </c>
      <c r="Z70" s="225" t="s">
        <v>532</v>
      </c>
      <c r="AA70" s="169" t="s">
        <v>410</v>
      </c>
      <c r="AB70" s="269" t="s">
        <v>215</v>
      </c>
      <c r="AC70" s="126" t="s">
        <v>453</v>
      </c>
      <c r="AD70" s="126" t="s">
        <v>411</v>
      </c>
      <c r="AE70" s="209" t="s">
        <v>215</v>
      </c>
    </row>
    <row r="71" spans="1:31" ht="65.25" customHeight="1" x14ac:dyDescent="0.2">
      <c r="A71" s="268"/>
      <c r="B71" s="269"/>
      <c r="C71" s="138" t="s">
        <v>272</v>
      </c>
      <c r="D71" s="123" t="s">
        <v>412</v>
      </c>
      <c r="E71" s="130" t="s">
        <v>12</v>
      </c>
      <c r="F71" s="124"/>
      <c r="G71" s="141">
        <v>0.9</v>
      </c>
      <c r="H71" s="130" t="s">
        <v>25</v>
      </c>
      <c r="I71" s="141">
        <v>1</v>
      </c>
      <c r="J71" s="130" t="s">
        <v>17</v>
      </c>
      <c r="K71" s="130" t="s">
        <v>21</v>
      </c>
      <c r="L71" s="186"/>
      <c r="M71" s="186"/>
      <c r="N71" s="196">
        <v>1</v>
      </c>
      <c r="O71" s="186"/>
      <c r="P71" s="186"/>
      <c r="Q71" s="196">
        <v>1</v>
      </c>
      <c r="R71" s="186"/>
      <c r="S71" s="186"/>
      <c r="T71" s="196">
        <v>1</v>
      </c>
      <c r="U71" s="186"/>
      <c r="V71" s="186"/>
      <c r="W71" s="196">
        <v>1</v>
      </c>
      <c r="X71" s="151">
        <v>1</v>
      </c>
      <c r="Y71" s="151">
        <f t="shared" si="1"/>
        <v>1</v>
      </c>
      <c r="Z71" s="225" t="s">
        <v>533</v>
      </c>
      <c r="AA71" s="169" t="s">
        <v>413</v>
      </c>
      <c r="AB71" s="269"/>
      <c r="AC71" s="126" t="s">
        <v>454</v>
      </c>
      <c r="AD71" s="126" t="s">
        <v>414</v>
      </c>
      <c r="AE71" s="209" t="s">
        <v>215</v>
      </c>
    </row>
    <row r="72" spans="1:31" ht="56.25" customHeight="1" x14ac:dyDescent="0.2">
      <c r="A72" s="268" t="s">
        <v>39</v>
      </c>
      <c r="B72" s="269" t="s">
        <v>62</v>
      </c>
      <c r="C72" s="140" t="s">
        <v>102</v>
      </c>
      <c r="D72" s="125" t="s">
        <v>220</v>
      </c>
      <c r="E72" s="130" t="s">
        <v>11</v>
      </c>
      <c r="F72" s="147"/>
      <c r="G72" s="161">
        <v>0.4</v>
      </c>
      <c r="H72" s="161" t="s">
        <v>221</v>
      </c>
      <c r="I72" s="161">
        <v>0.8</v>
      </c>
      <c r="J72" s="130" t="s">
        <v>17</v>
      </c>
      <c r="K72" s="130" t="s">
        <v>24</v>
      </c>
      <c r="L72" s="186"/>
      <c r="M72" s="186"/>
      <c r="N72" s="186"/>
      <c r="O72" s="186"/>
      <c r="P72" s="186"/>
      <c r="Q72" s="186"/>
      <c r="R72" s="186"/>
      <c r="S72" s="186"/>
      <c r="T72" s="186"/>
      <c r="U72" s="186"/>
      <c r="V72" s="186"/>
      <c r="W72" s="196">
        <v>1</v>
      </c>
      <c r="X72" s="151">
        <v>1</v>
      </c>
      <c r="Y72" s="151">
        <f t="shared" si="1"/>
        <v>1</v>
      </c>
      <c r="Z72" s="225" t="s">
        <v>549</v>
      </c>
      <c r="AA72" s="169" t="s">
        <v>222</v>
      </c>
      <c r="AB72" s="269" t="s">
        <v>223</v>
      </c>
      <c r="AC72" s="197" t="s">
        <v>442</v>
      </c>
      <c r="AD72" s="126" t="s">
        <v>443</v>
      </c>
      <c r="AE72" s="127"/>
    </row>
    <row r="73" spans="1:31" ht="57" customHeight="1" x14ac:dyDescent="0.2">
      <c r="A73" s="268"/>
      <c r="B73" s="269"/>
      <c r="C73" s="140" t="s">
        <v>103</v>
      </c>
      <c r="D73" s="125" t="s">
        <v>224</v>
      </c>
      <c r="E73" s="130" t="s">
        <v>12</v>
      </c>
      <c r="F73" s="147"/>
      <c r="G73" s="161">
        <v>0.5</v>
      </c>
      <c r="H73" s="161" t="s">
        <v>225</v>
      </c>
      <c r="I73" s="161">
        <v>1</v>
      </c>
      <c r="J73" s="130" t="s">
        <v>17</v>
      </c>
      <c r="K73" s="130" t="s">
        <v>23</v>
      </c>
      <c r="L73" s="187"/>
      <c r="M73" s="187"/>
      <c r="N73" s="187"/>
      <c r="O73" s="187"/>
      <c r="P73" s="187"/>
      <c r="Q73" s="196">
        <v>0.5</v>
      </c>
      <c r="R73" s="187"/>
      <c r="S73" s="187"/>
      <c r="T73" s="187"/>
      <c r="U73" s="187"/>
      <c r="V73" s="187"/>
      <c r="W73" s="196">
        <v>1</v>
      </c>
      <c r="X73" s="151">
        <v>1</v>
      </c>
      <c r="Y73" s="151" t="s">
        <v>555</v>
      </c>
      <c r="Z73" s="225" t="s">
        <v>566</v>
      </c>
      <c r="AA73" s="169" t="s">
        <v>226</v>
      </c>
      <c r="AB73" s="269"/>
      <c r="AC73" s="197" t="s">
        <v>444</v>
      </c>
      <c r="AD73" s="126" t="s">
        <v>443</v>
      </c>
      <c r="AE73" s="127"/>
    </row>
    <row r="74" spans="1:31" ht="58.5" customHeight="1" x14ac:dyDescent="0.2">
      <c r="A74" s="268"/>
      <c r="B74" s="269"/>
      <c r="C74" s="140" t="s">
        <v>104</v>
      </c>
      <c r="D74" s="125" t="s">
        <v>227</v>
      </c>
      <c r="E74" s="130" t="s">
        <v>12</v>
      </c>
      <c r="F74" s="147"/>
      <c r="G74" s="128">
        <v>0.1</v>
      </c>
      <c r="H74" s="128" t="s">
        <v>228</v>
      </c>
      <c r="I74" s="128">
        <v>0.01</v>
      </c>
      <c r="J74" s="130" t="s">
        <v>17</v>
      </c>
      <c r="K74" s="130" t="s">
        <v>24</v>
      </c>
      <c r="L74" s="187"/>
      <c r="M74" s="187"/>
      <c r="N74" s="187"/>
      <c r="O74" s="187"/>
      <c r="P74" s="187"/>
      <c r="Q74" s="187"/>
      <c r="R74" s="187"/>
      <c r="S74" s="187"/>
      <c r="T74" s="187"/>
      <c r="U74" s="187"/>
      <c r="V74" s="187"/>
      <c r="W74" s="196">
        <v>0</v>
      </c>
      <c r="X74" s="151">
        <v>1</v>
      </c>
      <c r="Y74" s="151">
        <f t="shared" si="1"/>
        <v>0</v>
      </c>
      <c r="Z74" s="225" t="s">
        <v>550</v>
      </c>
      <c r="AA74" s="169" t="s">
        <v>229</v>
      </c>
      <c r="AB74" s="269"/>
      <c r="AC74" s="221" t="s">
        <v>445</v>
      </c>
      <c r="AD74" s="126" t="s">
        <v>446</v>
      </c>
      <c r="AE74" s="127"/>
    </row>
    <row r="75" spans="1:31" ht="61.5" customHeight="1" x14ac:dyDescent="0.2">
      <c r="A75" s="268" t="s">
        <v>46</v>
      </c>
      <c r="B75" s="269" t="s">
        <v>63</v>
      </c>
      <c r="C75" s="138" t="s">
        <v>113</v>
      </c>
      <c r="D75" s="125" t="s">
        <v>260</v>
      </c>
      <c r="E75" s="130" t="s">
        <v>12</v>
      </c>
      <c r="F75" s="147"/>
      <c r="G75" s="128">
        <v>0.5</v>
      </c>
      <c r="H75" s="128" t="s">
        <v>116</v>
      </c>
      <c r="I75" s="128">
        <v>1</v>
      </c>
      <c r="J75" s="130" t="s">
        <v>17</v>
      </c>
      <c r="K75" s="130" t="s">
        <v>21</v>
      </c>
      <c r="L75" s="186"/>
      <c r="M75" s="186"/>
      <c r="N75" s="207">
        <v>0.79</v>
      </c>
      <c r="O75" s="151"/>
      <c r="P75" s="151"/>
      <c r="Q75" s="196">
        <v>1.43</v>
      </c>
      <c r="R75" s="186"/>
      <c r="S75" s="186"/>
      <c r="T75" s="207">
        <v>0.65</v>
      </c>
      <c r="U75" s="186"/>
      <c r="V75" s="186"/>
      <c r="W75" s="196">
        <v>1.79</v>
      </c>
      <c r="X75" s="151">
        <v>1</v>
      </c>
      <c r="Y75" s="151">
        <f t="shared" si="1"/>
        <v>1.165</v>
      </c>
      <c r="Z75" s="225" t="s">
        <v>551</v>
      </c>
      <c r="AA75" s="169" t="s">
        <v>248</v>
      </c>
      <c r="AB75" s="269" t="s">
        <v>249</v>
      </c>
      <c r="AC75" s="197" t="s">
        <v>476</v>
      </c>
      <c r="AD75" s="202"/>
      <c r="AE75" s="127"/>
    </row>
    <row r="76" spans="1:31" ht="92.25" customHeight="1" x14ac:dyDescent="0.2">
      <c r="A76" s="268"/>
      <c r="B76" s="269"/>
      <c r="C76" s="138" t="s">
        <v>299</v>
      </c>
      <c r="D76" s="125" t="s">
        <v>300</v>
      </c>
      <c r="E76" s="130" t="s">
        <v>127</v>
      </c>
      <c r="F76" s="147"/>
      <c r="G76" s="128">
        <v>0.5</v>
      </c>
      <c r="H76" s="128" t="s">
        <v>116</v>
      </c>
      <c r="I76" s="128">
        <v>1</v>
      </c>
      <c r="J76" s="130" t="s">
        <v>17</v>
      </c>
      <c r="K76" s="130" t="s">
        <v>23</v>
      </c>
      <c r="L76" s="186"/>
      <c r="M76" s="186"/>
      <c r="N76" s="151"/>
      <c r="O76" s="151"/>
      <c r="P76" s="151"/>
      <c r="Q76" s="208">
        <v>0.32</v>
      </c>
      <c r="R76" s="186"/>
      <c r="S76" s="186"/>
      <c r="T76" s="186"/>
      <c r="U76" s="186"/>
      <c r="V76" s="187"/>
      <c r="W76" s="208">
        <v>0.42520000000000002</v>
      </c>
      <c r="X76" s="151">
        <v>0.37260000000000004</v>
      </c>
      <c r="Y76" s="151">
        <f t="shared" si="1"/>
        <v>0.37260000000000004</v>
      </c>
      <c r="Z76" s="225" t="s">
        <v>552</v>
      </c>
      <c r="AA76" s="169" t="s">
        <v>301</v>
      </c>
      <c r="AB76" s="269"/>
      <c r="AC76" s="197" t="s">
        <v>477</v>
      </c>
      <c r="AD76" s="126" t="s">
        <v>399</v>
      </c>
      <c r="AE76" s="127"/>
    </row>
    <row r="80" spans="1:31" ht="15" customHeight="1" x14ac:dyDescent="0.2">
      <c r="C80" s="163"/>
      <c r="E80" s="163"/>
    </row>
    <row r="81" spans="3:4" ht="15" customHeight="1" x14ac:dyDescent="0.2">
      <c r="C81" s="163"/>
      <c r="D81" s="181"/>
    </row>
    <row r="82" spans="3:4" x14ac:dyDescent="0.2">
      <c r="C82" s="163"/>
    </row>
    <row r="83" spans="3:4" x14ac:dyDescent="0.2">
      <c r="C83" s="163"/>
    </row>
    <row r="84" spans="3:4" x14ac:dyDescent="0.2">
      <c r="C84" s="163"/>
    </row>
    <row r="105" spans="3:31" x14ac:dyDescent="0.2">
      <c r="C105" s="148"/>
      <c r="D105" s="182"/>
    </row>
    <row r="106" spans="3:31" x14ac:dyDescent="0.2">
      <c r="C106" s="148"/>
      <c r="D106" s="182"/>
      <c r="J106" s="165"/>
      <c r="AA106" s="184"/>
      <c r="AD106" s="167"/>
    </row>
    <row r="107" spans="3:31" x14ac:dyDescent="0.2">
      <c r="C107" s="148"/>
      <c r="D107" s="182"/>
      <c r="AE107" s="168" t="s">
        <v>45</v>
      </c>
    </row>
    <row r="108" spans="3:31" x14ac:dyDescent="0.2">
      <c r="C108" s="149"/>
      <c r="D108" s="183"/>
      <c r="AE108" s="168" t="s">
        <v>32</v>
      </c>
    </row>
    <row r="109" spans="3:31" x14ac:dyDescent="0.2">
      <c r="AE109" s="168" t="s">
        <v>33</v>
      </c>
    </row>
    <row r="165" spans="32:33" x14ac:dyDescent="0.2">
      <c r="AF165" s="166"/>
    </row>
    <row r="169" spans="32:33" x14ac:dyDescent="0.2">
      <c r="AG169" s="168"/>
    </row>
  </sheetData>
  <mergeCells count="61">
    <mergeCell ref="A12:A16"/>
    <mergeCell ref="B12:B16"/>
    <mergeCell ref="AB12:AB16"/>
    <mergeCell ref="A70:A71"/>
    <mergeCell ref="B70:B71"/>
    <mergeCell ref="AB70:AB71"/>
    <mergeCell ref="A45:A61"/>
    <mergeCell ref="B45:B61"/>
    <mergeCell ref="AB45:AB61"/>
    <mergeCell ref="A62:A69"/>
    <mergeCell ref="B62:B69"/>
    <mergeCell ref="AB62:AB63"/>
    <mergeCell ref="AB64:AB67"/>
    <mergeCell ref="AB68:AB69"/>
    <mergeCell ref="A36:A38"/>
    <mergeCell ref="B36:B38"/>
    <mergeCell ref="A75:A76"/>
    <mergeCell ref="B75:B76"/>
    <mergeCell ref="AB75:AB76"/>
    <mergeCell ref="B72:B74"/>
    <mergeCell ref="A72:A74"/>
    <mergeCell ref="AB72:AB74"/>
    <mergeCell ref="AB36:AB38"/>
    <mergeCell ref="A42:A44"/>
    <mergeCell ref="B42:B44"/>
    <mergeCell ref="AB42:AB44"/>
    <mergeCell ref="A26:A32"/>
    <mergeCell ref="B26:B32"/>
    <mergeCell ref="AB27:AB29"/>
    <mergeCell ref="AB31:AB32"/>
    <mergeCell ref="A33:A35"/>
    <mergeCell ref="B33:B35"/>
    <mergeCell ref="AB33:AB35"/>
    <mergeCell ref="A39:A41"/>
    <mergeCell ref="B39:B41"/>
    <mergeCell ref="AB39:AB41"/>
    <mergeCell ref="A20:A25"/>
    <mergeCell ref="B20:B25"/>
    <mergeCell ref="AB20:AB25"/>
    <mergeCell ref="A17:A19"/>
    <mergeCell ref="B17:B19"/>
    <mergeCell ref="AB17:AB19"/>
    <mergeCell ref="A5:A7"/>
    <mergeCell ref="B5:B7"/>
    <mergeCell ref="AB5:AB7"/>
    <mergeCell ref="A8:A11"/>
    <mergeCell ref="B8:B11"/>
    <mergeCell ref="AB8:AB11"/>
    <mergeCell ref="AC1:AC2"/>
    <mergeCell ref="AD1:AD2"/>
    <mergeCell ref="AE1:AE2"/>
    <mergeCell ref="A3:A4"/>
    <mergeCell ref="B3:B4"/>
    <mergeCell ref="AB3:AB4"/>
    <mergeCell ref="A1:F1"/>
    <mergeCell ref="G1:I1"/>
    <mergeCell ref="J1:K1"/>
    <mergeCell ref="L1:W1"/>
    <mergeCell ref="AA1:AA2"/>
    <mergeCell ref="AB1:AB2"/>
    <mergeCell ref="Z1:Z2"/>
  </mergeCells>
  <phoneticPr fontId="17" type="noConversion"/>
  <dataValidations xWindow="1547" yWindow="247" count="3">
    <dataValidation type="textLength" allowBlank="1" showInputMessage="1" showErrorMessage="1" sqref="Z25 Z10:Z16" xr:uid="{65A98735-B1C8-4622-873F-EB0D0F073968}">
      <formula1>0</formula1>
      <formula2>390</formula2>
    </dataValidation>
    <dataValidation type="textLength" allowBlank="1" showInputMessage="1" showErrorMessage="1" errorTitle="Entrada no válida" error="Escriba un texto  Maximo 390 Caracteres" promptTitle="Cualquier contenido Maximo 390 Caracteres" prompt=" Describa de manera cualitativa la interpretación del resultado arrojado por el indicador." sqref="Z17:Z24 Z3:Z9 Z26:Z76" xr:uid="{77185CD2-0633-4580-8FDA-1282F4006C95}">
      <formula1>0</formula1>
      <formula2>390</formula2>
    </dataValidation>
    <dataValidation type="textLength" allowBlank="1" showInputMessage="1" showErrorMessage="1" errorTitle="Entrada no válida" error="Escriba un texto  Maximo 390 Caracteres" promptTitle="Cualquier contenido Maximo 390 Caracteres" prompt=" Registre el resultado de la operación del indicador." sqref="X3:Y3" xr:uid="{B29275DA-CC03-451B-812E-CB33F5A51FC1}">
      <formula1>0</formula1>
      <formula2>390</formula2>
    </dataValidation>
  </dataValidations>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containsText" priority="24" stopIfTrue="1" operator="containsText" id="{292B9A6E-CF7D-4B7F-A825-300336005668}">
            <xm:f>NOT(ISERROR(SEARCH("OK",AG169)))</xm:f>
            <xm:f>"OK"</xm:f>
            <x14:dxf>
              <fill>
                <patternFill>
                  <bgColor rgb="FF92D050"/>
                </patternFill>
              </fill>
            </x14:dxf>
          </x14:cfRule>
          <xm:sqref>AG169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06012-06D0-415A-A046-EA7703E3A4A9}">
  <sheetPr codeName="Hoja3"/>
  <dimension ref="B3:E14"/>
  <sheetViews>
    <sheetView workbookViewId="0">
      <selection activeCell="B3" sqref="B3:E3"/>
    </sheetView>
  </sheetViews>
  <sheetFormatPr baseColWidth="10" defaultRowHeight="15" x14ac:dyDescent="0.25"/>
  <cols>
    <col min="2" max="2" width="14" customWidth="1"/>
    <col min="3" max="3" width="20" customWidth="1"/>
    <col min="4" max="4" width="24.5703125" customWidth="1"/>
    <col min="5" max="5" width="27.42578125" customWidth="1"/>
  </cols>
  <sheetData>
    <row r="3" spans="2:5" x14ac:dyDescent="0.25">
      <c r="B3" s="270" t="s">
        <v>400</v>
      </c>
      <c r="C3" s="270"/>
      <c r="D3" s="270"/>
      <c r="E3" s="270"/>
    </row>
    <row r="4" spans="2:5" ht="25.5" x14ac:dyDescent="0.25">
      <c r="B4" s="206" t="s">
        <v>262</v>
      </c>
      <c r="C4" s="154" t="s">
        <v>1</v>
      </c>
      <c r="D4" s="154" t="s">
        <v>2</v>
      </c>
      <c r="E4" s="154" t="s">
        <v>29</v>
      </c>
    </row>
    <row r="5" spans="2:5" ht="51" x14ac:dyDescent="0.25">
      <c r="B5" s="203" t="s">
        <v>37</v>
      </c>
      <c r="C5" s="204" t="s">
        <v>48</v>
      </c>
      <c r="D5" s="150" t="s">
        <v>65</v>
      </c>
      <c r="E5" s="204" t="s">
        <v>117</v>
      </c>
    </row>
    <row r="6" spans="2:5" ht="153" x14ac:dyDescent="0.25">
      <c r="B6" s="268" t="s">
        <v>37</v>
      </c>
      <c r="C6" s="269" t="s">
        <v>51</v>
      </c>
      <c r="D6" s="204" t="s">
        <v>86</v>
      </c>
      <c r="E6" s="204" t="s">
        <v>336</v>
      </c>
    </row>
    <row r="7" spans="2:5" ht="76.5" x14ac:dyDescent="0.25">
      <c r="B7" s="268"/>
      <c r="C7" s="269"/>
      <c r="D7" s="204" t="s">
        <v>87</v>
      </c>
      <c r="E7" s="204" t="s">
        <v>181</v>
      </c>
    </row>
    <row r="8" spans="2:5" ht="51" x14ac:dyDescent="0.25">
      <c r="B8" s="268"/>
      <c r="C8" s="269"/>
      <c r="D8" s="204" t="s">
        <v>88</v>
      </c>
      <c r="E8" s="204" t="s">
        <v>184</v>
      </c>
    </row>
    <row r="9" spans="2:5" ht="114.75" x14ac:dyDescent="0.25">
      <c r="B9" s="268"/>
      <c r="C9" s="269"/>
      <c r="D9" s="204" t="s">
        <v>381</v>
      </c>
      <c r="E9" s="204" t="s">
        <v>382</v>
      </c>
    </row>
    <row r="10" spans="2:5" ht="38.25" x14ac:dyDescent="0.25">
      <c r="B10" s="268" t="s">
        <v>38</v>
      </c>
      <c r="C10" s="269" t="s">
        <v>55</v>
      </c>
      <c r="D10" s="204" t="s">
        <v>78</v>
      </c>
      <c r="E10" s="204" t="s">
        <v>253</v>
      </c>
    </row>
    <row r="11" spans="2:5" ht="38.25" x14ac:dyDescent="0.25">
      <c r="B11" s="268"/>
      <c r="C11" s="269"/>
      <c r="D11" s="204" t="s">
        <v>79</v>
      </c>
      <c r="E11" s="204" t="s">
        <v>332</v>
      </c>
    </row>
    <row r="12" spans="2:5" x14ac:dyDescent="0.25">
      <c r="B12" s="268"/>
      <c r="C12" s="269"/>
      <c r="D12" s="204" t="s">
        <v>155</v>
      </c>
      <c r="E12" s="204" t="s">
        <v>256</v>
      </c>
    </row>
    <row r="13" spans="2:5" ht="38.25" x14ac:dyDescent="0.25">
      <c r="B13" s="268" t="s">
        <v>39</v>
      </c>
      <c r="C13" s="269" t="s">
        <v>13</v>
      </c>
      <c r="D13" s="138" t="s">
        <v>273</v>
      </c>
      <c r="E13" s="205" t="s">
        <v>274</v>
      </c>
    </row>
    <row r="14" spans="2:5" ht="25.5" x14ac:dyDescent="0.25">
      <c r="B14" s="268"/>
      <c r="C14" s="269"/>
      <c r="D14" s="138" t="s">
        <v>272</v>
      </c>
      <c r="E14" s="205" t="s">
        <v>275</v>
      </c>
    </row>
  </sheetData>
  <mergeCells count="7">
    <mergeCell ref="B13:B14"/>
    <mergeCell ref="C13:C14"/>
    <mergeCell ref="B3:E3"/>
    <mergeCell ref="B6:B9"/>
    <mergeCell ref="C6:C9"/>
    <mergeCell ref="B10:B12"/>
    <mergeCell ref="C10:C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DB759-AD2F-4C9C-A691-E0EF2330ECA9}">
  <sheetPr codeName="Hoja4"/>
  <dimension ref="B3:F26"/>
  <sheetViews>
    <sheetView workbookViewId="0">
      <selection activeCell="C6" sqref="C6:C8"/>
    </sheetView>
  </sheetViews>
  <sheetFormatPr baseColWidth="10" defaultRowHeight="15" x14ac:dyDescent="0.25"/>
  <cols>
    <col min="2" max="2" width="16.42578125" customWidth="1"/>
    <col min="3" max="3" width="20.85546875" customWidth="1"/>
    <col min="4" max="4" width="28" customWidth="1"/>
    <col min="5" max="5" width="36.85546875" customWidth="1"/>
    <col min="6" max="6" width="14" customWidth="1"/>
  </cols>
  <sheetData>
    <row r="3" spans="2:6" x14ac:dyDescent="0.25">
      <c r="B3" s="270" t="s">
        <v>401</v>
      </c>
      <c r="C3" s="270"/>
      <c r="D3" s="270"/>
      <c r="E3" s="270"/>
      <c r="F3" s="270"/>
    </row>
    <row r="4" spans="2:6" x14ac:dyDescent="0.25">
      <c r="B4" s="206" t="s">
        <v>262</v>
      </c>
      <c r="C4" s="154" t="s">
        <v>1</v>
      </c>
      <c r="D4" s="154" t="s">
        <v>2</v>
      </c>
      <c r="E4" s="154" t="s">
        <v>29</v>
      </c>
      <c r="F4" s="154" t="s">
        <v>20</v>
      </c>
    </row>
    <row r="5" spans="2:6" ht="38.25" x14ac:dyDescent="0.25">
      <c r="B5" s="203" t="s">
        <v>37</v>
      </c>
      <c r="C5" s="204" t="s">
        <v>48</v>
      </c>
      <c r="D5" s="150" t="s">
        <v>65</v>
      </c>
      <c r="E5" s="204" t="s">
        <v>117</v>
      </c>
      <c r="F5" s="204" t="s">
        <v>21</v>
      </c>
    </row>
    <row r="6" spans="2:6" ht="35.25" customHeight="1" x14ac:dyDescent="0.25">
      <c r="B6" s="268" t="s">
        <v>37</v>
      </c>
      <c r="C6" s="269" t="s">
        <v>50</v>
      </c>
      <c r="D6" s="150" t="s">
        <v>292</v>
      </c>
      <c r="E6" s="204" t="s">
        <v>252</v>
      </c>
      <c r="F6" s="204" t="s">
        <v>119</v>
      </c>
    </row>
    <row r="7" spans="2:6" ht="35.25" customHeight="1" x14ac:dyDescent="0.25">
      <c r="B7" s="268"/>
      <c r="C7" s="269"/>
      <c r="D7" s="150" t="s">
        <v>67</v>
      </c>
      <c r="E7" s="204" t="s">
        <v>120</v>
      </c>
      <c r="F7" s="204" t="s">
        <v>119</v>
      </c>
    </row>
    <row r="8" spans="2:6" ht="35.25" customHeight="1" x14ac:dyDescent="0.25">
      <c r="B8" s="268"/>
      <c r="C8" s="269"/>
      <c r="D8" s="129" t="s">
        <v>303</v>
      </c>
      <c r="E8" s="205" t="s">
        <v>125</v>
      </c>
      <c r="F8" s="130" t="s">
        <v>21</v>
      </c>
    </row>
    <row r="9" spans="2:6" ht="127.5" x14ac:dyDescent="0.25">
      <c r="B9" s="268" t="s">
        <v>37</v>
      </c>
      <c r="C9" s="269" t="s">
        <v>51</v>
      </c>
      <c r="D9" s="204" t="s">
        <v>86</v>
      </c>
      <c r="E9" s="204" t="s">
        <v>336</v>
      </c>
      <c r="F9" s="130" t="s">
        <v>21</v>
      </c>
    </row>
    <row r="10" spans="2:6" ht="76.5" x14ac:dyDescent="0.25">
      <c r="B10" s="268"/>
      <c r="C10" s="269"/>
      <c r="D10" s="204" t="s">
        <v>87</v>
      </c>
      <c r="E10" s="204" t="s">
        <v>181</v>
      </c>
      <c r="F10" s="130" t="s">
        <v>21</v>
      </c>
    </row>
    <row r="11" spans="2:6" ht="38.25" x14ac:dyDescent="0.25">
      <c r="B11" s="268"/>
      <c r="C11" s="269"/>
      <c r="D11" s="204" t="s">
        <v>88</v>
      </c>
      <c r="E11" s="204" t="s">
        <v>184</v>
      </c>
      <c r="F11" s="130" t="s">
        <v>21</v>
      </c>
    </row>
    <row r="12" spans="2:6" ht="102" x14ac:dyDescent="0.25">
      <c r="B12" s="268"/>
      <c r="C12" s="269"/>
      <c r="D12" s="204" t="s">
        <v>381</v>
      </c>
      <c r="E12" s="204" t="s">
        <v>382</v>
      </c>
      <c r="F12" s="130" t="s">
        <v>21</v>
      </c>
    </row>
    <row r="13" spans="2:6" ht="25.5" x14ac:dyDescent="0.25">
      <c r="B13" s="268" t="s">
        <v>38</v>
      </c>
      <c r="C13" s="269" t="s">
        <v>55</v>
      </c>
      <c r="D13" s="204" t="s">
        <v>78</v>
      </c>
      <c r="E13" s="204" t="s">
        <v>253</v>
      </c>
      <c r="F13" s="130" t="s">
        <v>119</v>
      </c>
    </row>
    <row r="14" spans="2:6" ht="25.5" x14ac:dyDescent="0.25">
      <c r="B14" s="268"/>
      <c r="C14" s="269"/>
      <c r="D14" s="204" t="s">
        <v>79</v>
      </c>
      <c r="E14" s="204" t="s">
        <v>332</v>
      </c>
      <c r="F14" s="130" t="s">
        <v>119</v>
      </c>
    </row>
    <row r="15" spans="2:6" ht="35.25" customHeight="1" x14ac:dyDescent="0.25">
      <c r="B15" s="268"/>
      <c r="C15" s="269"/>
      <c r="D15" s="204" t="s">
        <v>155</v>
      </c>
      <c r="E15" s="204" t="s">
        <v>256</v>
      </c>
      <c r="F15" s="130" t="s">
        <v>119</v>
      </c>
    </row>
    <row r="16" spans="2:6" ht="39.75" customHeight="1" x14ac:dyDescent="0.25">
      <c r="B16" s="203" t="s">
        <v>38</v>
      </c>
      <c r="C16" s="204" t="s">
        <v>56</v>
      </c>
      <c r="D16" s="204" t="s">
        <v>111</v>
      </c>
      <c r="E16" s="204" t="s">
        <v>241</v>
      </c>
      <c r="F16" s="130" t="s">
        <v>21</v>
      </c>
    </row>
    <row r="17" spans="2:6" ht="53.25" customHeight="1" x14ac:dyDescent="0.25">
      <c r="B17" s="275" t="s">
        <v>39</v>
      </c>
      <c r="C17" s="269" t="s">
        <v>57</v>
      </c>
      <c r="D17" s="204" t="s">
        <v>84</v>
      </c>
      <c r="E17" s="204" t="s">
        <v>278</v>
      </c>
      <c r="F17" s="130" t="s">
        <v>21</v>
      </c>
    </row>
    <row r="18" spans="2:6" ht="43.5" customHeight="1" x14ac:dyDescent="0.25">
      <c r="B18" s="280"/>
      <c r="C18" s="269"/>
      <c r="D18" s="204" t="s">
        <v>83</v>
      </c>
      <c r="E18" s="204" t="s">
        <v>165</v>
      </c>
      <c r="F18" s="130" t="s">
        <v>21</v>
      </c>
    </row>
    <row r="19" spans="2:6" ht="34.5" customHeight="1" x14ac:dyDescent="0.25">
      <c r="B19" s="268" t="s">
        <v>39</v>
      </c>
      <c r="C19" s="269" t="s">
        <v>317</v>
      </c>
      <c r="D19" s="135" t="s">
        <v>318</v>
      </c>
      <c r="E19" s="204" t="s">
        <v>321</v>
      </c>
      <c r="F19" s="136" t="s">
        <v>21</v>
      </c>
    </row>
    <row r="20" spans="2:6" ht="38.25" customHeight="1" x14ac:dyDescent="0.25">
      <c r="B20" s="268"/>
      <c r="C20" s="269"/>
      <c r="D20" s="135" t="s">
        <v>319</v>
      </c>
      <c r="E20" s="204" t="s">
        <v>322</v>
      </c>
      <c r="F20" s="136" t="s">
        <v>21</v>
      </c>
    </row>
    <row r="21" spans="2:6" ht="33.75" customHeight="1" x14ac:dyDescent="0.25">
      <c r="B21" s="268"/>
      <c r="C21" s="269"/>
      <c r="D21" s="204" t="s">
        <v>320</v>
      </c>
      <c r="E21" s="204" t="s">
        <v>323</v>
      </c>
      <c r="F21" s="136" t="s">
        <v>21</v>
      </c>
    </row>
    <row r="22" spans="2:6" ht="40.5" customHeight="1" x14ac:dyDescent="0.25">
      <c r="B22" s="283" t="s">
        <v>39</v>
      </c>
      <c r="C22" s="269" t="s">
        <v>61</v>
      </c>
      <c r="D22" s="140" t="s">
        <v>90</v>
      </c>
      <c r="E22" s="204" t="s">
        <v>392</v>
      </c>
      <c r="F22" s="192" t="s">
        <v>21</v>
      </c>
    </row>
    <row r="23" spans="2:6" ht="39" customHeight="1" x14ac:dyDescent="0.25">
      <c r="B23" s="283"/>
      <c r="C23" s="269"/>
      <c r="D23" s="140" t="s">
        <v>91</v>
      </c>
      <c r="E23" s="204" t="s">
        <v>193</v>
      </c>
      <c r="F23" s="130" t="s">
        <v>119</v>
      </c>
    </row>
    <row r="24" spans="2:6" ht="40.5" customHeight="1" x14ac:dyDescent="0.25">
      <c r="B24" s="268" t="s">
        <v>39</v>
      </c>
      <c r="C24" s="269" t="s">
        <v>13</v>
      </c>
      <c r="D24" s="138" t="s">
        <v>273</v>
      </c>
      <c r="E24" s="205" t="s">
        <v>274</v>
      </c>
      <c r="F24" s="130" t="s">
        <v>119</v>
      </c>
    </row>
    <row r="25" spans="2:6" ht="41.25" customHeight="1" x14ac:dyDescent="0.25">
      <c r="B25" s="268"/>
      <c r="C25" s="269"/>
      <c r="D25" s="138" t="s">
        <v>272</v>
      </c>
      <c r="E25" s="205" t="s">
        <v>275</v>
      </c>
      <c r="F25" s="130" t="s">
        <v>119</v>
      </c>
    </row>
    <row r="26" spans="2:6" ht="42.75" customHeight="1" x14ac:dyDescent="0.25">
      <c r="B26" s="203" t="s">
        <v>46</v>
      </c>
      <c r="C26" s="204" t="s">
        <v>63</v>
      </c>
      <c r="D26" s="138" t="s">
        <v>113</v>
      </c>
      <c r="E26" s="204" t="s">
        <v>260</v>
      </c>
      <c r="F26" s="130" t="s">
        <v>21</v>
      </c>
    </row>
  </sheetData>
  <mergeCells count="15">
    <mergeCell ref="B24:B25"/>
    <mergeCell ref="C24:C25"/>
    <mergeCell ref="B17:B18"/>
    <mergeCell ref="C17:C18"/>
    <mergeCell ref="B19:B21"/>
    <mergeCell ref="C19:C21"/>
    <mergeCell ref="B22:B23"/>
    <mergeCell ref="C22:C23"/>
    <mergeCell ref="B13:B15"/>
    <mergeCell ref="C13:C15"/>
    <mergeCell ref="B3:F3"/>
    <mergeCell ref="B6:B8"/>
    <mergeCell ref="C6:C8"/>
    <mergeCell ref="B9:B12"/>
    <mergeCell ref="C9:C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A735C-3AE3-4985-AB59-4D6F7C08D1E3}">
  <dimension ref="B2:F8"/>
  <sheetViews>
    <sheetView workbookViewId="0">
      <selection activeCell="E6" sqref="E6"/>
    </sheetView>
  </sheetViews>
  <sheetFormatPr baseColWidth="10" defaultRowHeight="15" x14ac:dyDescent="0.25"/>
  <cols>
    <col min="1" max="1" width="4" customWidth="1"/>
    <col min="2" max="2" width="16.85546875" customWidth="1"/>
    <col min="3" max="3" width="18.85546875" customWidth="1"/>
    <col min="4" max="4" width="34.5703125" customWidth="1"/>
    <col min="5" max="5" width="33.28515625" customWidth="1"/>
    <col min="6" max="6" width="14.7109375" customWidth="1"/>
  </cols>
  <sheetData>
    <row r="2" spans="2:6" ht="24.75" customHeight="1" x14ac:dyDescent="0.25">
      <c r="B2" s="270" t="s">
        <v>458</v>
      </c>
      <c r="C2" s="270"/>
      <c r="D2" s="270"/>
      <c r="E2" s="270"/>
      <c r="F2" s="270"/>
    </row>
    <row r="3" spans="2:6" ht="31.5" customHeight="1" x14ac:dyDescent="0.25">
      <c r="B3" s="211" t="s">
        <v>262</v>
      </c>
      <c r="C3" s="154" t="s">
        <v>1</v>
      </c>
      <c r="D3" s="154" t="s">
        <v>2</v>
      </c>
      <c r="E3" s="154" t="s">
        <v>29</v>
      </c>
      <c r="F3" s="211" t="s">
        <v>20</v>
      </c>
    </row>
    <row r="4" spans="2:6" ht="39.75" customHeight="1" x14ac:dyDescent="0.25">
      <c r="B4" s="275" t="s">
        <v>38</v>
      </c>
      <c r="C4" s="277" t="s">
        <v>470</v>
      </c>
      <c r="D4" s="222" t="s">
        <v>71</v>
      </c>
      <c r="E4" s="222" t="s">
        <v>132</v>
      </c>
      <c r="F4" s="130" t="s">
        <v>23</v>
      </c>
    </row>
    <row r="5" spans="2:6" ht="40.5" customHeight="1" x14ac:dyDescent="0.25">
      <c r="B5" s="276"/>
      <c r="C5" s="278"/>
      <c r="D5" s="222" t="s">
        <v>72</v>
      </c>
      <c r="E5" s="222" t="s">
        <v>132</v>
      </c>
      <c r="F5" s="130" t="s">
        <v>23</v>
      </c>
    </row>
    <row r="6" spans="2:6" ht="51" x14ac:dyDescent="0.25">
      <c r="B6" s="268" t="s">
        <v>39</v>
      </c>
      <c r="C6" s="269" t="s">
        <v>59</v>
      </c>
      <c r="D6" s="140" t="s">
        <v>170</v>
      </c>
      <c r="E6" s="222" t="s">
        <v>171</v>
      </c>
      <c r="F6" s="130" t="s">
        <v>23</v>
      </c>
    </row>
    <row r="7" spans="2:6" ht="51" x14ac:dyDescent="0.25">
      <c r="B7" s="268"/>
      <c r="C7" s="269"/>
      <c r="D7" s="193" t="s">
        <v>85</v>
      </c>
      <c r="E7" s="223" t="s">
        <v>174</v>
      </c>
      <c r="F7" s="212" t="s">
        <v>23</v>
      </c>
    </row>
    <row r="8" spans="2:6" ht="76.5" x14ac:dyDescent="0.25">
      <c r="B8" s="268"/>
      <c r="C8" s="269"/>
      <c r="D8" s="222" t="s">
        <v>415</v>
      </c>
      <c r="E8" s="222" t="s">
        <v>416</v>
      </c>
      <c r="F8" s="130" t="s">
        <v>24</v>
      </c>
    </row>
  </sheetData>
  <mergeCells count="5">
    <mergeCell ref="B2:F2"/>
    <mergeCell ref="B6:B8"/>
    <mergeCell ref="C6:C8"/>
    <mergeCell ref="B4:B5"/>
    <mergeCell ref="C4:C5"/>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TABLERO CONSOLIDADO 2018</vt:lpstr>
      <vt:lpstr>REPORTE</vt:lpstr>
      <vt:lpstr>Hoja1</vt:lpstr>
      <vt:lpstr>Hoja2</vt:lpstr>
      <vt:lpstr>Hoja3</vt:lpstr>
      <vt:lpstr>'TABLERO CONSOLIDADO 2018'!Área_de_impresión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Pedraza Rodriguez</dc:creator>
  <cp:lastModifiedBy>GERMAN AHUMADA</cp:lastModifiedBy>
  <dcterms:created xsi:type="dcterms:W3CDTF">2016-05-10T20:06:28Z</dcterms:created>
  <dcterms:modified xsi:type="dcterms:W3CDTF">2022-02-18T23:13:51Z</dcterms:modified>
</cp:coreProperties>
</file>